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 diskis monacemebi\Downloads\Desktop\ბიუჯეტის პროექტები\2020-2023 ბიუჯეტის პროექტი\"/>
    </mc:Choice>
  </mc:AlternateContent>
  <bookViews>
    <workbookView xWindow="0" yWindow="0" windowWidth="28800" windowHeight="11430"/>
  </bookViews>
  <sheets>
    <sheet name="ახალი წარდგენა" sheetId="4" r:id="rId1"/>
    <sheet name="სსიპ-დასაქმება" sheetId="11" state="hidden" r:id="rId2"/>
    <sheet name="სსიპ -დევნილები" sheetId="12" state="hidden" r:id="rId3"/>
    <sheet name="სსიპ-რეგულირება" sheetId="13" state="hidden" r:id="rId4"/>
    <sheet name="სსიპ-საგანგებო" sheetId="14" state="hidden" r:id="rId5"/>
    <sheet name="სოც.მუშაკები" sheetId="10" state="hidden" r:id="rId6"/>
    <sheet name="აღჭურვა" sheetId="8" state="hidden" r:id="rId7"/>
    <sheet name="დევნილები" sheetId="7" state="hidden" r:id="rId8"/>
    <sheet name="სოცი" sheetId="5" state="hidden" r:id="rId9"/>
    <sheet name="ჯანდაცვა" sheetId="6" state="hidden" r:id="rId10"/>
    <sheet name="სასწრაფო" sheetId="15" state="hidden"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L402" i="4" l="1"/>
  <c r="M402" i="4"/>
  <c r="B402" i="4" s="1"/>
  <c r="O402" i="4"/>
  <c r="L398" i="4"/>
  <c r="M398" i="4"/>
  <c r="B398" i="4" s="1"/>
  <c r="O398" i="4"/>
  <c r="E399" i="4"/>
  <c r="F399" i="4"/>
  <c r="F392" i="4" s="1"/>
  <c r="F389" i="4" s="1"/>
  <c r="G399" i="4"/>
  <c r="G392" i="4" s="1"/>
  <c r="G389" i="4" s="1"/>
  <c r="H399" i="4"/>
  <c r="H392" i="4" s="1"/>
  <c r="H389" i="4" s="1"/>
  <c r="I399" i="4"/>
  <c r="I392" i="4" s="1"/>
  <c r="I389" i="4" s="1"/>
  <c r="J399" i="4"/>
  <c r="M399" i="4" s="1"/>
  <c r="K399" i="4"/>
  <c r="N399" i="4"/>
  <c r="L400" i="4"/>
  <c r="M400" i="4"/>
  <c r="B400" i="4" s="1"/>
  <c r="O400" i="4"/>
  <c r="J390" i="4"/>
  <c r="K390" i="4"/>
  <c r="N390" i="4"/>
  <c r="O390" i="4" s="1"/>
  <c r="L391" i="4"/>
  <c r="M391" i="4"/>
  <c r="B391" i="4" s="1"/>
  <c r="O391" i="4"/>
  <c r="J393" i="4"/>
  <c r="K393" i="4"/>
  <c r="N393" i="4"/>
  <c r="O393" i="4" s="1"/>
  <c r="J394" i="4"/>
  <c r="K394" i="4"/>
  <c r="N394" i="4"/>
  <c r="O394" i="4" s="1"/>
  <c r="L194" i="4"/>
  <c r="M194" i="4"/>
  <c r="B194" i="4" s="1"/>
  <c r="O194" i="4"/>
  <c r="L189" i="4"/>
  <c r="M189" i="4"/>
  <c r="B189" i="4" s="1"/>
  <c r="O189" i="4"/>
  <c r="L190" i="4"/>
  <c r="M190" i="4"/>
  <c r="B190" i="4" s="1"/>
  <c r="O190" i="4"/>
  <c r="E191" i="4"/>
  <c r="E184" i="4" s="1"/>
  <c r="F191" i="4"/>
  <c r="F184" i="4" s="1"/>
  <c r="F181" i="4" s="1"/>
  <c r="G191" i="4"/>
  <c r="H191" i="4"/>
  <c r="H184" i="4" s="1"/>
  <c r="H181" i="4" s="1"/>
  <c r="I191" i="4"/>
  <c r="I184" i="4" s="1"/>
  <c r="I181" i="4" s="1"/>
  <c r="J191" i="4"/>
  <c r="K191" i="4"/>
  <c r="N191" i="4"/>
  <c r="L192" i="4"/>
  <c r="M192" i="4"/>
  <c r="B192" i="4" s="1"/>
  <c r="O192" i="4"/>
  <c r="J182" i="4"/>
  <c r="Q182" i="4" s="1"/>
  <c r="K182" i="4"/>
  <c r="K166" i="4" s="1"/>
  <c r="N182" i="4"/>
  <c r="N166" i="4" s="1"/>
  <c r="S182" i="4"/>
  <c r="J183" i="4"/>
  <c r="K183" i="4"/>
  <c r="N183" i="4"/>
  <c r="N167" i="4" s="1"/>
  <c r="G184" i="4"/>
  <c r="G181" i="4" s="1"/>
  <c r="J185" i="4"/>
  <c r="K185" i="4"/>
  <c r="K169" i="4" s="1"/>
  <c r="N185" i="4"/>
  <c r="J186" i="4"/>
  <c r="M186" i="4" s="1"/>
  <c r="B186" i="4" s="1"/>
  <c r="K186" i="4"/>
  <c r="K170" i="4" s="1"/>
  <c r="E178" i="4"/>
  <c r="F178" i="4"/>
  <c r="G178" i="4"/>
  <c r="H178" i="4"/>
  <c r="I178" i="4"/>
  <c r="J178" i="4"/>
  <c r="K178" i="4"/>
  <c r="N178" i="4"/>
  <c r="E173" i="4"/>
  <c r="F173" i="4"/>
  <c r="G173" i="4"/>
  <c r="H173" i="4"/>
  <c r="I173" i="4"/>
  <c r="J173" i="4"/>
  <c r="K173" i="4"/>
  <c r="N173" i="4"/>
  <c r="E174" i="4"/>
  <c r="F174" i="4"/>
  <c r="G174" i="4"/>
  <c r="H174" i="4"/>
  <c r="I174" i="4"/>
  <c r="J174" i="4"/>
  <c r="K174" i="4"/>
  <c r="N174" i="4"/>
  <c r="E176" i="4"/>
  <c r="F176" i="4"/>
  <c r="G176" i="4"/>
  <c r="H176" i="4"/>
  <c r="I176" i="4"/>
  <c r="J176" i="4"/>
  <c r="K176" i="4"/>
  <c r="N176" i="4"/>
  <c r="E166" i="4"/>
  <c r="F166" i="4"/>
  <c r="G166" i="4"/>
  <c r="H166" i="4"/>
  <c r="I166" i="4"/>
  <c r="E167" i="4"/>
  <c r="F167" i="4"/>
  <c r="G167" i="4"/>
  <c r="H167" i="4"/>
  <c r="I167" i="4"/>
  <c r="J167" i="4"/>
  <c r="E169" i="4"/>
  <c r="F169" i="4"/>
  <c r="G169" i="4"/>
  <c r="H169" i="4"/>
  <c r="I169" i="4"/>
  <c r="J169" i="4"/>
  <c r="N169" i="4"/>
  <c r="E170" i="4"/>
  <c r="F170" i="4"/>
  <c r="G170" i="4"/>
  <c r="H170" i="4"/>
  <c r="I170" i="4"/>
  <c r="N170" i="4"/>
  <c r="L162" i="4"/>
  <c r="M162" i="4"/>
  <c r="B162" i="4" s="1"/>
  <c r="O162" i="4"/>
  <c r="L157" i="4"/>
  <c r="M157" i="4"/>
  <c r="B157" i="4" s="1"/>
  <c r="O157" i="4"/>
  <c r="L158" i="4"/>
  <c r="M158" i="4"/>
  <c r="B158" i="4" s="1"/>
  <c r="O158" i="4"/>
  <c r="E159" i="4"/>
  <c r="E152" i="4" s="1"/>
  <c r="F159" i="4"/>
  <c r="F152" i="4" s="1"/>
  <c r="F149" i="4" s="1"/>
  <c r="G159" i="4"/>
  <c r="G152" i="4" s="1"/>
  <c r="G149" i="4" s="1"/>
  <c r="H159" i="4"/>
  <c r="I159" i="4"/>
  <c r="I152" i="4" s="1"/>
  <c r="I149" i="4" s="1"/>
  <c r="J159" i="4"/>
  <c r="K159" i="4"/>
  <c r="K152" i="4" s="1"/>
  <c r="N159" i="4"/>
  <c r="N152" i="4" s="1"/>
  <c r="N149" i="4" s="1"/>
  <c r="L160" i="4"/>
  <c r="M160" i="4"/>
  <c r="B160" i="4" s="1"/>
  <c r="O160" i="4"/>
  <c r="L150" i="4"/>
  <c r="M150" i="4"/>
  <c r="B150" i="4" s="1"/>
  <c r="O150" i="4"/>
  <c r="L151" i="4"/>
  <c r="M151" i="4"/>
  <c r="B151" i="4" s="1"/>
  <c r="O151" i="4"/>
  <c r="H152" i="4"/>
  <c r="H149" i="4" s="1"/>
  <c r="L153" i="4"/>
  <c r="M153" i="4"/>
  <c r="B153" i="4" s="1"/>
  <c r="O153" i="4"/>
  <c r="L154" i="4"/>
  <c r="M154" i="4"/>
  <c r="B154" i="4" s="1"/>
  <c r="O154" i="4"/>
  <c r="E143" i="4"/>
  <c r="E136" i="4" s="1"/>
  <c r="E133" i="4" s="1"/>
  <c r="F143" i="4"/>
  <c r="F136" i="4" s="1"/>
  <c r="F133" i="4" s="1"/>
  <c r="G143" i="4"/>
  <c r="H143" i="4"/>
  <c r="H136" i="4" s="1"/>
  <c r="H133" i="4" s="1"/>
  <c r="I143" i="4"/>
  <c r="I136" i="4" s="1"/>
  <c r="I133" i="4" s="1"/>
  <c r="J143" i="4"/>
  <c r="J136" i="4" s="1"/>
  <c r="K143" i="4"/>
  <c r="N143" i="4"/>
  <c r="N136" i="4" s="1"/>
  <c r="L144" i="4"/>
  <c r="M144" i="4"/>
  <c r="B144" i="4" s="1"/>
  <c r="O144" i="4"/>
  <c r="L138" i="4"/>
  <c r="M138" i="4"/>
  <c r="B138" i="4" s="1"/>
  <c r="O138" i="4"/>
  <c r="L130" i="4"/>
  <c r="M130" i="4"/>
  <c r="B130" i="4" s="1"/>
  <c r="O130" i="4"/>
  <c r="L126" i="4"/>
  <c r="M126" i="4"/>
  <c r="B126" i="4" s="1"/>
  <c r="O126" i="4"/>
  <c r="E127" i="4"/>
  <c r="F127" i="4"/>
  <c r="G127" i="4"/>
  <c r="G120" i="4" s="1"/>
  <c r="H127" i="4"/>
  <c r="H120" i="4" s="1"/>
  <c r="I127" i="4"/>
  <c r="J127" i="4"/>
  <c r="K127" i="4"/>
  <c r="K120" i="4" s="1"/>
  <c r="N127" i="4"/>
  <c r="N120" i="4" s="1"/>
  <c r="L128" i="4"/>
  <c r="M128" i="4"/>
  <c r="B128" i="4" s="1"/>
  <c r="O128" i="4"/>
  <c r="L118" i="4"/>
  <c r="M118" i="4"/>
  <c r="B118" i="4" s="1"/>
  <c r="O118" i="4"/>
  <c r="L119" i="4"/>
  <c r="M119" i="4"/>
  <c r="B119" i="4" s="1"/>
  <c r="O119" i="4"/>
  <c r="I121" i="4"/>
  <c r="L121" i="4"/>
  <c r="O121" i="4"/>
  <c r="L122" i="4"/>
  <c r="M122" i="4"/>
  <c r="B122" i="4" s="1"/>
  <c r="O122" i="4"/>
  <c r="E114" i="4"/>
  <c r="E66" i="4" s="1"/>
  <c r="F114" i="4"/>
  <c r="F66" i="4" s="1"/>
  <c r="G114" i="4"/>
  <c r="G66" i="4" s="1"/>
  <c r="H114" i="4"/>
  <c r="H66" i="4" s="1"/>
  <c r="H34" i="4" s="1"/>
  <c r="I114" i="4"/>
  <c r="I66" i="4" s="1"/>
  <c r="J114" i="4"/>
  <c r="K114" i="4"/>
  <c r="N114" i="4"/>
  <c r="E110" i="4"/>
  <c r="E62" i="4" s="1"/>
  <c r="F110" i="4"/>
  <c r="F62" i="4" s="1"/>
  <c r="G110" i="4"/>
  <c r="G62" i="4" s="1"/>
  <c r="H110" i="4"/>
  <c r="H62" i="4" s="1"/>
  <c r="H30" i="4" s="1"/>
  <c r="I110" i="4"/>
  <c r="I62" i="4" s="1"/>
  <c r="J110" i="4"/>
  <c r="K110" i="4"/>
  <c r="N110" i="4"/>
  <c r="E112" i="4"/>
  <c r="E64" i="4" s="1"/>
  <c r="F112" i="4"/>
  <c r="F64" i="4" s="1"/>
  <c r="G112" i="4"/>
  <c r="G64" i="4" s="1"/>
  <c r="H112" i="4"/>
  <c r="H64" i="4" s="1"/>
  <c r="H32" i="4" s="1"/>
  <c r="I112" i="4"/>
  <c r="I64" i="4" s="1"/>
  <c r="J112" i="4"/>
  <c r="K112" i="4"/>
  <c r="N112" i="4"/>
  <c r="E102" i="4"/>
  <c r="E54" i="4" s="1"/>
  <c r="F102" i="4"/>
  <c r="F54" i="4" s="1"/>
  <c r="F22" i="4" s="1"/>
  <c r="G102" i="4"/>
  <c r="G54" i="4" s="1"/>
  <c r="H102" i="4"/>
  <c r="H54" i="4" s="1"/>
  <c r="I102" i="4"/>
  <c r="I54" i="4" s="1"/>
  <c r="J102" i="4"/>
  <c r="K102" i="4"/>
  <c r="N102" i="4"/>
  <c r="E103" i="4"/>
  <c r="E55" i="4" s="1"/>
  <c r="F103" i="4"/>
  <c r="F55" i="4" s="1"/>
  <c r="G103" i="4"/>
  <c r="G55" i="4" s="1"/>
  <c r="H103" i="4"/>
  <c r="H55" i="4" s="1"/>
  <c r="I103" i="4"/>
  <c r="I55" i="4" s="1"/>
  <c r="J103" i="4"/>
  <c r="K103" i="4"/>
  <c r="N103" i="4"/>
  <c r="E105" i="4"/>
  <c r="E57" i="4" s="1"/>
  <c r="F105" i="4"/>
  <c r="F57" i="4" s="1"/>
  <c r="G105" i="4"/>
  <c r="G57" i="4" s="1"/>
  <c r="H105" i="4"/>
  <c r="H57" i="4" s="1"/>
  <c r="J105" i="4"/>
  <c r="K105" i="4"/>
  <c r="N105" i="4"/>
  <c r="E106" i="4"/>
  <c r="E58" i="4" s="1"/>
  <c r="F106" i="4"/>
  <c r="F58" i="4" s="1"/>
  <c r="G106" i="4"/>
  <c r="G58" i="4" s="1"/>
  <c r="H106" i="4"/>
  <c r="H58" i="4" s="1"/>
  <c r="I106" i="4"/>
  <c r="I58" i="4" s="1"/>
  <c r="J106" i="4"/>
  <c r="K106" i="4"/>
  <c r="N106" i="4"/>
  <c r="L90" i="4"/>
  <c r="M90" i="4"/>
  <c r="B90" i="4" s="1"/>
  <c r="O90" i="4"/>
  <c r="J88" i="4"/>
  <c r="K88" i="4"/>
  <c r="J82" i="4"/>
  <c r="K82" i="4"/>
  <c r="N82" i="4"/>
  <c r="J78" i="4"/>
  <c r="K78" i="4"/>
  <c r="N78" i="4"/>
  <c r="E79" i="4"/>
  <c r="F79" i="4"/>
  <c r="F72" i="4" s="1"/>
  <c r="G79" i="4"/>
  <c r="G72" i="4" s="1"/>
  <c r="H79" i="4"/>
  <c r="H72" i="4" s="1"/>
  <c r="L79" i="4"/>
  <c r="M79" i="4"/>
  <c r="O79" i="4"/>
  <c r="J80" i="4"/>
  <c r="M80" i="4" s="1"/>
  <c r="K80" i="4"/>
  <c r="N80" i="4"/>
  <c r="J70" i="4"/>
  <c r="M70" i="4" s="1"/>
  <c r="K70" i="4"/>
  <c r="N70" i="4"/>
  <c r="J71" i="4"/>
  <c r="K71" i="4"/>
  <c r="N71" i="4"/>
  <c r="I72" i="4"/>
  <c r="I69" i="4" s="1"/>
  <c r="J73" i="4"/>
  <c r="K73" i="4"/>
  <c r="N73" i="4"/>
  <c r="J74" i="4"/>
  <c r="K74" i="4"/>
  <c r="N74" i="4"/>
  <c r="L50" i="4"/>
  <c r="M50" i="4"/>
  <c r="B50" i="4" s="1"/>
  <c r="O50" i="4"/>
  <c r="L44" i="4"/>
  <c r="M44" i="4"/>
  <c r="B44" i="4" s="1"/>
  <c r="O44" i="4"/>
  <c r="L45" i="4"/>
  <c r="M45" i="4"/>
  <c r="B45" i="4" s="1"/>
  <c r="O45" i="4"/>
  <c r="L46" i="4"/>
  <c r="M46" i="4"/>
  <c r="B46" i="4" s="1"/>
  <c r="O46" i="4"/>
  <c r="E47" i="4"/>
  <c r="F47" i="4"/>
  <c r="F40" i="4" s="1"/>
  <c r="F37" i="4" s="1"/>
  <c r="G47" i="4"/>
  <c r="G40" i="4" s="1"/>
  <c r="G37" i="4" s="1"/>
  <c r="H47" i="4"/>
  <c r="H40" i="4" s="1"/>
  <c r="H37" i="4" s="1"/>
  <c r="L47" i="4"/>
  <c r="M47" i="4"/>
  <c r="O47" i="4"/>
  <c r="L48" i="4"/>
  <c r="M48" i="4"/>
  <c r="B48" i="4" s="1"/>
  <c r="O48" i="4"/>
  <c r="L38" i="4"/>
  <c r="M38" i="4"/>
  <c r="B38" i="4" s="1"/>
  <c r="O38" i="4"/>
  <c r="L39" i="4"/>
  <c r="M39" i="4"/>
  <c r="B39" i="4" s="1"/>
  <c r="O39" i="4"/>
  <c r="I40" i="4"/>
  <c r="I37" i="4" s="1"/>
  <c r="J40" i="4"/>
  <c r="K40" i="4"/>
  <c r="K37" i="4" s="1"/>
  <c r="L41" i="4"/>
  <c r="M41" i="4"/>
  <c r="B41" i="4" s="1"/>
  <c r="O41" i="4"/>
  <c r="L42" i="4"/>
  <c r="M42" i="4"/>
  <c r="N42" i="4"/>
  <c r="N40" i="4" s="1"/>
  <c r="N37" i="4" s="1"/>
  <c r="O399" i="4" l="1"/>
  <c r="B399" i="4"/>
  <c r="G26" i="4"/>
  <c r="F25" i="4"/>
  <c r="F23" i="4"/>
  <c r="L399" i="4"/>
  <c r="J392" i="4"/>
  <c r="J389" i="4" s="1"/>
  <c r="M389" i="4" s="1"/>
  <c r="N184" i="4"/>
  <c r="N181" i="4" s="1"/>
  <c r="E392" i="4"/>
  <c r="E389" i="4" s="1"/>
  <c r="N392" i="4"/>
  <c r="N389" i="4" s="1"/>
  <c r="H25" i="4"/>
  <c r="J170" i="4"/>
  <c r="L394" i="4"/>
  <c r="K392" i="4"/>
  <c r="K389" i="4" s="1"/>
  <c r="M392" i="4"/>
  <c r="O392" i="4"/>
  <c r="M394" i="4"/>
  <c r="B394" i="4" s="1"/>
  <c r="M393" i="4"/>
  <c r="B393" i="4" s="1"/>
  <c r="L390" i="4"/>
  <c r="O183" i="4"/>
  <c r="R393" i="4"/>
  <c r="L393" i="4"/>
  <c r="L178" i="4"/>
  <c r="L183" i="4"/>
  <c r="M191" i="4"/>
  <c r="B191" i="4" s="1"/>
  <c r="M390" i="4"/>
  <c r="B390" i="4" s="1"/>
  <c r="O186" i="4"/>
  <c r="O182" i="4"/>
  <c r="O191" i="4"/>
  <c r="L191" i="4"/>
  <c r="J184" i="4"/>
  <c r="M184" i="4" s="1"/>
  <c r="I30" i="4"/>
  <c r="E30" i="4"/>
  <c r="I34" i="4"/>
  <c r="E34" i="4"/>
  <c r="J166" i="4"/>
  <c r="O166" i="4" s="1"/>
  <c r="M176" i="4"/>
  <c r="B176" i="4" s="1"/>
  <c r="M174" i="4"/>
  <c r="M178" i="4"/>
  <c r="B178" i="4" s="1"/>
  <c r="L186" i="4"/>
  <c r="L185" i="4"/>
  <c r="L182" i="4"/>
  <c r="K184" i="4"/>
  <c r="L184" i="4" s="1"/>
  <c r="O167" i="4"/>
  <c r="O185" i="4"/>
  <c r="F26" i="4"/>
  <c r="J181" i="4"/>
  <c r="M181" i="4" s="1"/>
  <c r="I26" i="4"/>
  <c r="E26" i="4"/>
  <c r="O170" i="4"/>
  <c r="O169" i="4"/>
  <c r="O174" i="4"/>
  <c r="O173" i="4"/>
  <c r="O178" i="4"/>
  <c r="M183" i="4"/>
  <c r="B183" i="4" s="1"/>
  <c r="E181" i="4"/>
  <c r="K167" i="4"/>
  <c r="L167" i="4" s="1"/>
  <c r="L174" i="4"/>
  <c r="L173" i="4"/>
  <c r="M185" i="4"/>
  <c r="B185" i="4" s="1"/>
  <c r="M182" i="4"/>
  <c r="B182" i="4" s="1"/>
  <c r="G34" i="4"/>
  <c r="O176" i="4"/>
  <c r="F32" i="4"/>
  <c r="F30" i="4"/>
  <c r="F34" i="4"/>
  <c r="I111" i="4"/>
  <c r="E111" i="4"/>
  <c r="L143" i="4"/>
  <c r="M173" i="4"/>
  <c r="B173" i="4" s="1"/>
  <c r="E25" i="4"/>
  <c r="I23" i="4"/>
  <c r="E23" i="4"/>
  <c r="I22" i="4"/>
  <c r="E22" i="4"/>
  <c r="I32" i="4"/>
  <c r="E32" i="4"/>
  <c r="L176" i="4"/>
  <c r="B174" i="4"/>
  <c r="H23" i="4"/>
  <c r="H22" i="4"/>
  <c r="L170" i="4"/>
  <c r="L169" i="4"/>
  <c r="L159" i="4"/>
  <c r="H26" i="4"/>
  <c r="G25" i="4"/>
  <c r="G23" i="4"/>
  <c r="G22" i="4"/>
  <c r="G32" i="4"/>
  <c r="G30" i="4"/>
  <c r="F111" i="4"/>
  <c r="M170" i="4"/>
  <c r="B170" i="4" s="1"/>
  <c r="M169" i="4"/>
  <c r="B169" i="4" s="1"/>
  <c r="M167" i="4"/>
  <c r="B167" i="4" s="1"/>
  <c r="G111" i="4"/>
  <c r="G136" i="4"/>
  <c r="G133" i="4" s="1"/>
  <c r="K136" i="4"/>
  <c r="K133" i="4" s="1"/>
  <c r="O143" i="4"/>
  <c r="O159" i="4"/>
  <c r="J152" i="4"/>
  <c r="J149" i="4" s="1"/>
  <c r="M149" i="4" s="1"/>
  <c r="M143" i="4"/>
  <c r="B143" i="4" s="1"/>
  <c r="M136" i="4"/>
  <c r="M159" i="4"/>
  <c r="B159" i="4" s="1"/>
  <c r="K149" i="4"/>
  <c r="E149" i="4"/>
  <c r="K111" i="4"/>
  <c r="K63" i="4" s="1"/>
  <c r="O136" i="4"/>
  <c r="M102" i="4"/>
  <c r="B102" i="4" s="1"/>
  <c r="M112" i="4"/>
  <c r="B112" i="4" s="1"/>
  <c r="E120" i="4"/>
  <c r="E104" i="4" s="1"/>
  <c r="M127" i="4"/>
  <c r="B127" i="4" s="1"/>
  <c r="J133" i="4"/>
  <c r="M133" i="4" s="1"/>
  <c r="L114" i="4"/>
  <c r="O103" i="4"/>
  <c r="O105" i="4"/>
  <c r="J120" i="4"/>
  <c r="J117" i="4" s="1"/>
  <c r="H117" i="4"/>
  <c r="H101" i="4" s="1"/>
  <c r="H104" i="4"/>
  <c r="H111" i="4"/>
  <c r="O127" i="4"/>
  <c r="F120" i="4"/>
  <c r="F117" i="4" s="1"/>
  <c r="F101" i="4" s="1"/>
  <c r="J111" i="4"/>
  <c r="M110" i="4"/>
  <c r="B110" i="4" s="1"/>
  <c r="M114" i="4"/>
  <c r="B114" i="4" s="1"/>
  <c r="L127" i="4"/>
  <c r="N117" i="4"/>
  <c r="N101" i="4" s="1"/>
  <c r="I105" i="4"/>
  <c r="I57" i="4" s="1"/>
  <c r="I25" i="4" s="1"/>
  <c r="K64" i="4"/>
  <c r="N111" i="4"/>
  <c r="M121" i="4"/>
  <c r="B121" i="4" s="1"/>
  <c r="K117" i="4"/>
  <c r="O106" i="4"/>
  <c r="N104" i="4"/>
  <c r="O112" i="4"/>
  <c r="O110" i="4"/>
  <c r="O114" i="4"/>
  <c r="I120" i="4"/>
  <c r="G117" i="4"/>
  <c r="L103" i="4"/>
  <c r="N62" i="4"/>
  <c r="L82" i="4"/>
  <c r="K62" i="4"/>
  <c r="J66" i="4"/>
  <c r="M66" i="4" s="1"/>
  <c r="M106" i="4"/>
  <c r="B106" i="4" s="1"/>
  <c r="L105" i="4"/>
  <c r="O102" i="4"/>
  <c r="L112" i="4"/>
  <c r="L110" i="4"/>
  <c r="K57" i="4"/>
  <c r="L106" i="4"/>
  <c r="M103" i="4"/>
  <c r="B103" i="4" s="1"/>
  <c r="L102" i="4"/>
  <c r="J58" i="4"/>
  <c r="M58" i="4" s="1"/>
  <c r="N58" i="4"/>
  <c r="B70" i="4"/>
  <c r="J64" i="4"/>
  <c r="M64" i="4" s="1"/>
  <c r="K58" i="4"/>
  <c r="J57" i="4"/>
  <c r="J55" i="4"/>
  <c r="M55" i="4" s="1"/>
  <c r="L88" i="4"/>
  <c r="K66" i="4"/>
  <c r="L74" i="4"/>
  <c r="O82" i="4"/>
  <c r="L70" i="4"/>
  <c r="O78" i="4"/>
  <c r="K85" i="4"/>
  <c r="N66" i="4"/>
  <c r="O80" i="4"/>
  <c r="J85" i="4"/>
  <c r="M73" i="4"/>
  <c r="B73" i="4" s="1"/>
  <c r="B79" i="4"/>
  <c r="L71" i="4"/>
  <c r="B80" i="4"/>
  <c r="N64" i="4"/>
  <c r="O73" i="4"/>
  <c r="L80" i="4"/>
  <c r="L78" i="4"/>
  <c r="F69" i="4"/>
  <c r="M78" i="4"/>
  <c r="B78" i="4" s="1"/>
  <c r="K55" i="4"/>
  <c r="J62" i="4"/>
  <c r="E72" i="4"/>
  <c r="E69" i="4" s="1"/>
  <c r="O70" i="4"/>
  <c r="M82" i="4"/>
  <c r="B82" i="4" s="1"/>
  <c r="H69" i="4"/>
  <c r="G69" i="4"/>
  <c r="O71" i="4"/>
  <c r="N55" i="4"/>
  <c r="K54" i="4"/>
  <c r="J72" i="4"/>
  <c r="J69" i="4" s="1"/>
  <c r="K72" i="4"/>
  <c r="K69" i="4" s="1"/>
  <c r="N57" i="4"/>
  <c r="J54" i="4"/>
  <c r="N72" i="4"/>
  <c r="N69" i="4" s="1"/>
  <c r="O74" i="4"/>
  <c r="M71" i="4"/>
  <c r="B71" i="4" s="1"/>
  <c r="M74" i="4"/>
  <c r="B74" i="4" s="1"/>
  <c r="L73" i="4"/>
  <c r="B42" i="4"/>
  <c r="O42" i="4"/>
  <c r="M40" i="4"/>
  <c r="L40" i="4"/>
  <c r="B47" i="4"/>
  <c r="E40" i="4"/>
  <c r="E37" i="4" s="1"/>
  <c r="O40" i="4"/>
  <c r="J37" i="4"/>
  <c r="M37" i="4" s="1"/>
  <c r="K878" i="4"/>
  <c r="J878" i="4"/>
  <c r="K1454" i="4"/>
  <c r="J1454" i="4"/>
  <c r="L389" i="4" l="1"/>
  <c r="M166" i="4"/>
  <c r="B166" i="4" s="1"/>
  <c r="L166" i="4"/>
  <c r="B184" i="4"/>
  <c r="L392" i="4"/>
  <c r="O184" i="4"/>
  <c r="B392" i="4"/>
  <c r="B389" i="4"/>
  <c r="O389" i="4"/>
  <c r="K181" i="4"/>
  <c r="L181" i="4" s="1"/>
  <c r="K104" i="4"/>
  <c r="G101" i="4"/>
  <c r="O181" i="4"/>
  <c r="G104" i="4"/>
  <c r="B136" i="4"/>
  <c r="B181" i="4"/>
  <c r="M111" i="4"/>
  <c r="B111" i="4" s="1"/>
  <c r="J104" i="4"/>
  <c r="B133" i="4"/>
  <c r="L136" i="4"/>
  <c r="O149" i="4"/>
  <c r="B149" i="4"/>
  <c r="L149" i="4"/>
  <c r="O152" i="4"/>
  <c r="L152" i="4"/>
  <c r="M152" i="4"/>
  <c r="B152" i="4" s="1"/>
  <c r="E117" i="4"/>
  <c r="E101" i="4" s="1"/>
  <c r="O117" i="4"/>
  <c r="J101" i="4"/>
  <c r="O101" i="4" s="1"/>
  <c r="O104" i="4"/>
  <c r="L120" i="4"/>
  <c r="O120" i="4"/>
  <c r="O133" i="4"/>
  <c r="L133" i="4"/>
  <c r="F104" i="4"/>
  <c r="O58" i="4"/>
  <c r="O62" i="4"/>
  <c r="L66" i="4"/>
  <c r="L111" i="4"/>
  <c r="M57" i="4"/>
  <c r="B57" i="4" s="1"/>
  <c r="O111" i="4"/>
  <c r="M105" i="4"/>
  <c r="B105" i="4" s="1"/>
  <c r="J63" i="4"/>
  <c r="L63" i="4" s="1"/>
  <c r="L58" i="4"/>
  <c r="O55" i="4"/>
  <c r="L55" i="4"/>
  <c r="O66" i="4"/>
  <c r="L104" i="4"/>
  <c r="I117" i="4"/>
  <c r="I104" i="4"/>
  <c r="L117" i="4"/>
  <c r="K101" i="4"/>
  <c r="M120" i="4"/>
  <c r="B120" i="4" s="1"/>
  <c r="L85" i="4"/>
  <c r="L57" i="4"/>
  <c r="B64" i="4"/>
  <c r="O57" i="4"/>
  <c r="L64" i="4"/>
  <c r="B58" i="4"/>
  <c r="L54" i="4"/>
  <c r="O64" i="4"/>
  <c r="B66" i="4"/>
  <c r="K56" i="4"/>
  <c r="L62" i="4"/>
  <c r="M62" i="4"/>
  <c r="B62" i="4" s="1"/>
  <c r="J56" i="4"/>
  <c r="B55" i="4"/>
  <c r="O54" i="4"/>
  <c r="M54" i="4"/>
  <c r="B54" i="4" s="1"/>
  <c r="O72" i="4"/>
  <c r="L72" i="4"/>
  <c r="M72" i="4"/>
  <c r="B72" i="4" s="1"/>
  <c r="O69" i="4"/>
  <c r="L69" i="4"/>
  <c r="M69" i="4"/>
  <c r="B69" i="4" s="1"/>
  <c r="B40" i="4"/>
  <c r="B37" i="4"/>
  <c r="L37" i="4"/>
  <c r="O37" i="4"/>
  <c r="D202" i="12"/>
  <c r="H200" i="12"/>
  <c r="G200" i="12"/>
  <c r="G199" i="12"/>
  <c r="H199" i="12" s="1"/>
  <c r="H198" i="12"/>
  <c r="G198" i="12"/>
  <c r="H197" i="12"/>
  <c r="G196" i="12"/>
  <c r="H196" i="12" s="1"/>
  <c r="G194" i="12"/>
  <c r="H194" i="12" s="1"/>
  <c r="G193" i="12"/>
  <c r="H193" i="12" s="1"/>
  <c r="G192" i="12"/>
  <c r="H192" i="12" s="1"/>
  <c r="G191" i="12"/>
  <c r="H191" i="12" s="1"/>
  <c r="G189" i="12"/>
  <c r="H189" i="12" s="1"/>
  <c r="G188" i="12"/>
  <c r="H188" i="12" s="1"/>
  <c r="G187" i="12"/>
  <c r="H187" i="12" s="1"/>
  <c r="G186" i="12"/>
  <c r="H186" i="12" s="1"/>
  <c r="G184" i="12"/>
  <c r="H184" i="12" s="1"/>
  <c r="G183" i="12"/>
  <c r="H183" i="12" s="1"/>
  <c r="G182" i="12"/>
  <c r="H182" i="12" s="1"/>
  <c r="G181" i="12"/>
  <c r="H181" i="12" s="1"/>
  <c r="G179" i="12"/>
  <c r="H179" i="12" s="1"/>
  <c r="G177" i="12"/>
  <c r="H177" i="12" s="1"/>
  <c r="G176" i="12"/>
  <c r="H176" i="12" s="1"/>
  <c r="G175" i="12"/>
  <c r="H175" i="12" s="1"/>
  <c r="G174" i="12"/>
  <c r="H174" i="12" s="1"/>
  <c r="G173" i="12"/>
  <c r="H173" i="12" s="1"/>
  <c r="G171" i="12"/>
  <c r="H171" i="12" s="1"/>
  <c r="G170" i="12"/>
  <c r="H170" i="12" s="1"/>
  <c r="G169" i="12"/>
  <c r="H169" i="12" s="1"/>
  <c r="G167" i="12"/>
  <c r="H167" i="12" s="1"/>
  <c r="G164" i="12"/>
  <c r="H164" i="12" s="1"/>
  <c r="G163" i="12"/>
  <c r="H163" i="12" s="1"/>
  <c r="G162" i="12"/>
  <c r="H162" i="12" s="1"/>
  <c r="G160" i="12"/>
  <c r="H160" i="12" s="1"/>
  <c r="G159" i="12"/>
  <c r="H159" i="12" s="1"/>
  <c r="G158" i="12"/>
  <c r="H158" i="12" s="1"/>
  <c r="H155" i="12"/>
  <c r="G154" i="12"/>
  <c r="H154" i="12" s="1"/>
  <c r="H153" i="12"/>
  <c r="G153" i="12"/>
  <c r="H151" i="12"/>
  <c r="G150" i="12"/>
  <c r="H150" i="12" s="1"/>
  <c r="G149" i="12"/>
  <c r="H149" i="12" s="1"/>
  <c r="G147" i="12"/>
  <c r="H147" i="12" s="1"/>
  <c r="G146" i="12"/>
  <c r="H146" i="12" s="1"/>
  <c r="G145" i="12"/>
  <c r="H145" i="12" s="1"/>
  <c r="G143" i="12"/>
  <c r="H143" i="12" s="1"/>
  <c r="G140" i="12"/>
  <c r="H140" i="12" s="1"/>
  <c r="G139" i="12"/>
  <c r="H139" i="12" s="1"/>
  <c r="G138" i="12"/>
  <c r="H138" i="12" s="1"/>
  <c r="G137" i="12"/>
  <c r="H137" i="12" s="1"/>
  <c r="G135" i="12"/>
  <c r="H135" i="12" s="1"/>
  <c r="G134" i="12"/>
  <c r="H134" i="12" s="1"/>
  <c r="G133" i="12"/>
  <c r="H133" i="12" s="1"/>
  <c r="G132" i="12"/>
  <c r="H132" i="12" s="1"/>
  <c r="G130" i="12"/>
  <c r="H130" i="12" s="1"/>
  <c r="G129" i="12"/>
  <c r="H129" i="12" s="1"/>
  <c r="G128" i="12"/>
  <c r="H128" i="12" s="1"/>
  <c r="G127" i="12"/>
  <c r="H127" i="12" s="1"/>
  <c r="G125" i="12"/>
  <c r="H125" i="12" s="1"/>
  <c r="G124" i="12"/>
  <c r="H124" i="12" s="1"/>
  <c r="G123" i="12"/>
  <c r="H123" i="12" s="1"/>
  <c r="G122" i="12"/>
  <c r="H122" i="12" s="1"/>
  <c r="G121" i="12"/>
  <c r="H121" i="12" s="1"/>
  <c r="G119" i="12"/>
  <c r="H119" i="12" s="1"/>
  <c r="G118" i="12"/>
  <c r="H118" i="12" s="1"/>
  <c r="G117" i="12"/>
  <c r="H117" i="12" s="1"/>
  <c r="G116" i="12"/>
  <c r="H116" i="12" s="1"/>
  <c r="G114" i="12"/>
  <c r="H114" i="12" s="1"/>
  <c r="G111" i="12"/>
  <c r="H111" i="12" s="1"/>
  <c r="G110" i="12"/>
  <c r="H110" i="12" s="1"/>
  <c r="G109" i="12"/>
  <c r="H109" i="12" s="1"/>
  <c r="G108" i="12"/>
  <c r="H108" i="12" s="1"/>
  <c r="L101" i="4" l="1"/>
  <c r="J53" i="4"/>
  <c r="L56" i="4"/>
  <c r="K53" i="4"/>
  <c r="L53" i="4" s="1"/>
  <c r="M104" i="4"/>
  <c r="B104" i="4" s="1"/>
  <c r="I101" i="4"/>
  <c r="M101" i="4" s="1"/>
  <c r="B101" i="4" s="1"/>
  <c r="M117" i="4"/>
  <c r="B117" i="4" s="1"/>
  <c r="H201" i="12"/>
  <c r="H202" i="12" s="1"/>
  <c r="K874" i="4" l="1"/>
  <c r="K1310" i="4"/>
  <c r="J1310" i="4"/>
  <c r="K1082" i="4"/>
  <c r="J1082" i="4"/>
  <c r="K1070" i="4"/>
  <c r="J1070" i="4"/>
  <c r="K1278" i="4"/>
  <c r="J1278" i="4"/>
  <c r="K1262" i="4"/>
  <c r="J1262" i="4"/>
  <c r="K1098" i="4"/>
  <c r="J1098" i="4"/>
  <c r="K1522" i="4" l="1"/>
  <c r="K1386" i="4"/>
  <c r="K1354" i="4" s="1"/>
  <c r="K409" i="4"/>
  <c r="L43" i="4"/>
  <c r="L49" i="4"/>
  <c r="L51" i="4"/>
  <c r="L52" i="4"/>
  <c r="L75" i="4"/>
  <c r="L76" i="4"/>
  <c r="L77" i="4"/>
  <c r="L81" i="4"/>
  <c r="L83" i="4"/>
  <c r="L84" i="4"/>
  <c r="L86" i="4"/>
  <c r="L87" i="4"/>
  <c r="L89" i="4"/>
  <c r="L91" i="4"/>
  <c r="L92" i="4"/>
  <c r="L93" i="4"/>
  <c r="L94" i="4"/>
  <c r="L95" i="4"/>
  <c r="L96" i="4"/>
  <c r="L97" i="4"/>
  <c r="L98" i="4"/>
  <c r="L99" i="4"/>
  <c r="L100" i="4"/>
  <c r="L123" i="4"/>
  <c r="L124" i="4"/>
  <c r="L125" i="4"/>
  <c r="L129" i="4"/>
  <c r="L131" i="4"/>
  <c r="L132" i="4"/>
  <c r="L134" i="4"/>
  <c r="L135" i="4"/>
  <c r="L137" i="4"/>
  <c r="L139" i="4"/>
  <c r="L140" i="4"/>
  <c r="L141" i="4"/>
  <c r="L142" i="4"/>
  <c r="L145" i="4"/>
  <c r="L146" i="4"/>
  <c r="L147" i="4"/>
  <c r="L148" i="4"/>
  <c r="L155" i="4"/>
  <c r="L156" i="4"/>
  <c r="L161" i="4"/>
  <c r="L163" i="4"/>
  <c r="L164" i="4"/>
  <c r="L187" i="4"/>
  <c r="L188" i="4"/>
  <c r="L193"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5" i="4"/>
  <c r="L396" i="4"/>
  <c r="L397" i="4"/>
  <c r="L401" i="4"/>
  <c r="L403" i="4"/>
  <c r="L404" i="4"/>
  <c r="L407" i="4"/>
  <c r="L410" i="4"/>
  <c r="L411" i="4"/>
  <c r="L412" i="4"/>
  <c r="L413" i="4"/>
  <c r="L414" i="4"/>
  <c r="L416" i="4"/>
  <c r="L417" i="4"/>
  <c r="L418" i="4"/>
  <c r="L419" i="4"/>
  <c r="L420" i="4"/>
  <c r="L423" i="4"/>
  <c r="L427" i="4"/>
  <c r="L428" i="4"/>
  <c r="L429" i="4"/>
  <c r="L430" i="4"/>
  <c r="L432" i="4"/>
  <c r="L433" i="4"/>
  <c r="L434" i="4"/>
  <c r="L435" i="4"/>
  <c r="L436" i="4"/>
  <c r="L439" i="4"/>
  <c r="L442" i="4"/>
  <c r="L443" i="4"/>
  <c r="L444" i="4"/>
  <c r="L445" i="4"/>
  <c r="L449" i="4"/>
  <c r="L451" i="4"/>
  <c r="L452" i="4"/>
  <c r="L454" i="4"/>
  <c r="L457" i="4"/>
  <c r="L459" i="4"/>
  <c r="L460" i="4"/>
  <c r="L461" i="4"/>
  <c r="L465"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7" i="4"/>
  <c r="L908" i="4"/>
  <c r="L909" i="4"/>
  <c r="L910" i="4"/>
  <c r="L912" i="4"/>
  <c r="L913" i="4"/>
  <c r="L914" i="4"/>
  <c r="L915" i="4"/>
  <c r="L916" i="4"/>
  <c r="L918" i="4"/>
  <c r="L919" i="4"/>
  <c r="L921"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8" i="4"/>
  <c r="L1009" i="4"/>
  <c r="L1010" i="4"/>
  <c r="L1011" i="4"/>
  <c r="L1012" i="4"/>
  <c r="L1014" i="4"/>
  <c r="L1015" i="4"/>
  <c r="L1017"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3" i="4"/>
  <c r="L1564" i="4"/>
  <c r="L1565" i="4"/>
  <c r="L1569"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663" i="4"/>
  <c r="K1656" i="4" s="1"/>
  <c r="K1652" i="4"/>
  <c r="K1604" i="4" s="1"/>
  <c r="K1651" i="4"/>
  <c r="K1603" i="4" s="1"/>
  <c r="K1650" i="4"/>
  <c r="K1602" i="4" s="1"/>
  <c r="K1649" i="4"/>
  <c r="K1601" i="4" s="1"/>
  <c r="K1648" i="4"/>
  <c r="K1600" i="4" s="1"/>
  <c r="K1646" i="4"/>
  <c r="K1598" i="4" s="1"/>
  <c r="K1645" i="4"/>
  <c r="K1597" i="4" s="1"/>
  <c r="K1644" i="4"/>
  <c r="K1596" i="4" s="1"/>
  <c r="K1643" i="4"/>
  <c r="K1595" i="4" s="1"/>
  <c r="K1642" i="4"/>
  <c r="K1594" i="4" s="1"/>
  <c r="K1641" i="4"/>
  <c r="K1593" i="4" s="1"/>
  <c r="K1639" i="4"/>
  <c r="K1591" i="4" s="1"/>
  <c r="K1638" i="4"/>
  <c r="K1631" i="4"/>
  <c r="K1624" i="4" s="1"/>
  <c r="K1621" i="4" s="1"/>
  <c r="K1615" i="4"/>
  <c r="K1608" i="4" s="1"/>
  <c r="K1583" i="4"/>
  <c r="K1576" i="4" s="1"/>
  <c r="K1570" i="4"/>
  <c r="K1538" i="4" s="1"/>
  <c r="K1568" i="4"/>
  <c r="K1567" i="4" s="1"/>
  <c r="K1566" i="4"/>
  <c r="K1534" i="4" s="1"/>
  <c r="K1562" i="4"/>
  <c r="K1530" i="4" s="1"/>
  <c r="K1551" i="4"/>
  <c r="K1544" i="4" s="1"/>
  <c r="K1541" i="4" s="1"/>
  <c r="K1540" i="4"/>
  <c r="K1539" i="4"/>
  <c r="K1537" i="4"/>
  <c r="K1533" i="4"/>
  <c r="K1532" i="4"/>
  <c r="K1531" i="4"/>
  <c r="K1529" i="4"/>
  <c r="K1527" i="4"/>
  <c r="K1526" i="4"/>
  <c r="K1519" i="4"/>
  <c r="K1512" i="4" s="1"/>
  <c r="K1503" i="4"/>
  <c r="K1487" i="4"/>
  <c r="K1480" i="4" s="1"/>
  <c r="K1471" i="4"/>
  <c r="K1464" i="4" s="1"/>
  <c r="K1461" i="4" s="1"/>
  <c r="K1455" i="4"/>
  <c r="K1448" i="4" s="1"/>
  <c r="K1439" i="4"/>
  <c r="K1423" i="4"/>
  <c r="K1412" i="4"/>
  <c r="K1411" i="4"/>
  <c r="K1410" i="4"/>
  <c r="K1409" i="4"/>
  <c r="K1408" i="4"/>
  <c r="K1406" i="4"/>
  <c r="K1405" i="4"/>
  <c r="K1404" i="4"/>
  <c r="K1403" i="4"/>
  <c r="K1402" i="4"/>
  <c r="K1401" i="4"/>
  <c r="K1399" i="4"/>
  <c r="K1398" i="4"/>
  <c r="K1375" i="4"/>
  <c r="K1359" i="4" s="1"/>
  <c r="K1364" i="4"/>
  <c r="K1363" i="4"/>
  <c r="K1362" i="4"/>
  <c r="K1361" i="4"/>
  <c r="K1360" i="4"/>
  <c r="K1358" i="4"/>
  <c r="K1357" i="4"/>
  <c r="K1356" i="4"/>
  <c r="K1355" i="4"/>
  <c r="K1353" i="4"/>
  <c r="K1351" i="4"/>
  <c r="K1350" i="4"/>
  <c r="K1343" i="4"/>
  <c r="K1327" i="4"/>
  <c r="K1326" i="4"/>
  <c r="K1311" i="4"/>
  <c r="K1295" i="4"/>
  <c r="K1288" i="4" s="1"/>
  <c r="K1279" i="4"/>
  <c r="K1263" i="4"/>
  <c r="K1231" i="4"/>
  <c r="K1215" i="4"/>
  <c r="K1214" i="4"/>
  <c r="K1204" i="4"/>
  <c r="K1203" i="4"/>
  <c r="K1202" i="4"/>
  <c r="K1201" i="4"/>
  <c r="K1200" i="4"/>
  <c r="K1197" i="4"/>
  <c r="K1196" i="4"/>
  <c r="K1195" i="4"/>
  <c r="K1194" i="4"/>
  <c r="K1193" i="4"/>
  <c r="K1191" i="4"/>
  <c r="K1190" i="4"/>
  <c r="K1183" i="4"/>
  <c r="K1167" i="4"/>
  <c r="K1151" i="4"/>
  <c r="K1144" i="4" s="1"/>
  <c r="K1135" i="4"/>
  <c r="K1124" i="4"/>
  <c r="K1123" i="4"/>
  <c r="K1122" i="4"/>
  <c r="K1121" i="4"/>
  <c r="K1120" i="4"/>
  <c r="K1118" i="4"/>
  <c r="K1117" i="4"/>
  <c r="K1116" i="4"/>
  <c r="K1115" i="4"/>
  <c r="K1114" i="4"/>
  <c r="K1113" i="4"/>
  <c r="K1111" i="4"/>
  <c r="K1110" i="4"/>
  <c r="K1103" i="4"/>
  <c r="K1087" i="4"/>
  <c r="K1080" i="4" s="1"/>
  <c r="K1071" i="4"/>
  <c r="K1064" i="4" s="1"/>
  <c r="K1060" i="4"/>
  <c r="K1059" i="4"/>
  <c r="K1058" i="4"/>
  <c r="K1057" i="4"/>
  <c r="K1056" i="4"/>
  <c r="K1054" i="4"/>
  <c r="K1053" i="4"/>
  <c r="K1052" i="4"/>
  <c r="K1051" i="4"/>
  <c r="K1050" i="4"/>
  <c r="K1049" i="4"/>
  <c r="K1047" i="4"/>
  <c r="K1046" i="4"/>
  <c r="K1039" i="4"/>
  <c r="K1023" i="4"/>
  <c r="K1018" i="4"/>
  <c r="K986" i="4" s="1"/>
  <c r="K1007" i="4"/>
  <c r="K1006" i="4"/>
  <c r="K996" i="4"/>
  <c r="K995" i="4"/>
  <c r="K994" i="4"/>
  <c r="K993" i="4"/>
  <c r="K992" i="4"/>
  <c r="K989" i="4"/>
  <c r="K988" i="4"/>
  <c r="K987" i="4"/>
  <c r="K985" i="4"/>
  <c r="K983" i="4"/>
  <c r="K982" i="4"/>
  <c r="K975" i="4"/>
  <c r="K968" i="4" s="1"/>
  <c r="K959" i="4"/>
  <c r="K943" i="4"/>
  <c r="K936" i="4" s="1"/>
  <c r="K922" i="4"/>
  <c r="K920" i="4" s="1"/>
  <c r="K917" i="4" s="1"/>
  <c r="K911" i="4"/>
  <c r="K906" i="4"/>
  <c r="K879" i="4"/>
  <c r="K847" i="4"/>
  <c r="K831" i="4"/>
  <c r="K815" i="4"/>
  <c r="K799" i="4"/>
  <c r="K792" i="4" s="1"/>
  <c r="K783" i="4"/>
  <c r="K772" i="4"/>
  <c r="K771" i="4"/>
  <c r="K770" i="4"/>
  <c r="K769" i="4"/>
  <c r="K768" i="4"/>
  <c r="K766" i="4"/>
  <c r="K765" i="4"/>
  <c r="K764" i="4"/>
  <c r="K763" i="4"/>
  <c r="K762" i="4"/>
  <c r="K761" i="4"/>
  <c r="K759" i="4"/>
  <c r="K758" i="4"/>
  <c r="K751" i="4"/>
  <c r="K735" i="4"/>
  <c r="K728" i="4" s="1"/>
  <c r="K719" i="4"/>
  <c r="K712" i="4" s="1"/>
  <c r="K709" i="4" s="1"/>
  <c r="K703" i="4"/>
  <c r="K687" i="4"/>
  <c r="K680" i="4" s="1"/>
  <c r="K671" i="4"/>
  <c r="K655" i="4"/>
  <c r="K639" i="4"/>
  <c r="K623" i="4"/>
  <c r="K607" i="4"/>
  <c r="K600" i="4" s="1"/>
  <c r="K597" i="4" s="1"/>
  <c r="K591" i="4"/>
  <c r="K575" i="4"/>
  <c r="K559" i="4"/>
  <c r="K543" i="4"/>
  <c r="K532" i="4"/>
  <c r="K531" i="4"/>
  <c r="K530" i="4"/>
  <c r="K529" i="4"/>
  <c r="K528" i="4"/>
  <c r="K526" i="4"/>
  <c r="K525" i="4"/>
  <c r="K524" i="4"/>
  <c r="K523" i="4"/>
  <c r="K522" i="4"/>
  <c r="K521" i="4"/>
  <c r="K519" i="4"/>
  <c r="K518" i="4"/>
  <c r="K511" i="4"/>
  <c r="K495" i="4"/>
  <c r="K466" i="4"/>
  <c r="K464" i="4"/>
  <c r="K463" i="4" s="1"/>
  <c r="K462" i="4"/>
  <c r="K458" i="4"/>
  <c r="K455" i="4"/>
  <c r="K23" i="4" s="1"/>
  <c r="K450" i="4"/>
  <c r="K448" i="4"/>
  <c r="K446" i="4"/>
  <c r="K441" i="4"/>
  <c r="K438" i="4"/>
  <c r="K431" i="4"/>
  <c r="K426" i="4"/>
  <c r="K26" i="4" s="1"/>
  <c r="K425" i="4"/>
  <c r="K422" i="4"/>
  <c r="K415" i="4"/>
  <c r="K406" i="4"/>
  <c r="K383" i="4"/>
  <c r="K367" i="4"/>
  <c r="K360" i="4" s="1"/>
  <c r="K351" i="4"/>
  <c r="K335" i="4"/>
  <c r="K319" i="4"/>
  <c r="K303" i="4"/>
  <c r="K287" i="4"/>
  <c r="K271" i="4"/>
  <c r="K264" i="4" s="1"/>
  <c r="K255" i="4"/>
  <c r="K239" i="4"/>
  <c r="K232" i="4" s="1"/>
  <c r="K223" i="4"/>
  <c r="K207" i="4"/>
  <c r="K180" i="4"/>
  <c r="K179" i="4"/>
  <c r="K177" i="4"/>
  <c r="K172" i="4"/>
  <c r="K171" i="4"/>
  <c r="K116" i="4"/>
  <c r="K68" i="4" s="1"/>
  <c r="K115" i="4"/>
  <c r="K67" i="4" s="1"/>
  <c r="K113" i="4"/>
  <c r="K109" i="4"/>
  <c r="K61" i="4" s="1"/>
  <c r="K29" i="4" s="1"/>
  <c r="K108" i="4"/>
  <c r="K107" i="4"/>
  <c r="K59" i="4" s="1"/>
  <c r="K200" i="4" l="1"/>
  <c r="K175" i="4"/>
  <c r="K1384" i="4"/>
  <c r="K1381" i="4" s="1"/>
  <c r="K22" i="4"/>
  <c r="K30" i="4"/>
  <c r="K447" i="4"/>
  <c r="K31" i="4" s="1"/>
  <c r="K32" i="4"/>
  <c r="K34" i="4"/>
  <c r="K25" i="4"/>
  <c r="K1000" i="4"/>
  <c r="K997" i="4" s="1"/>
  <c r="K1242" i="4"/>
  <c r="K1238" i="4"/>
  <c r="K1244" i="4"/>
  <c r="K477" i="4"/>
  <c r="K408" i="4"/>
  <c r="K405" i="4" s="1"/>
  <c r="K990" i="4"/>
  <c r="K484" i="4"/>
  <c r="K1239" i="4"/>
  <c r="K1647" i="4"/>
  <c r="K1599" i="4" s="1"/>
  <c r="K474" i="4"/>
  <c r="K1016" i="4"/>
  <c r="K1013" i="4" s="1"/>
  <c r="K440" i="4"/>
  <c r="K437" i="4" s="1"/>
  <c r="K893" i="4"/>
  <c r="K1560" i="4"/>
  <c r="K1557" i="4" s="1"/>
  <c r="K1250" i="4"/>
  <c r="K1477" i="4"/>
  <c r="K1640" i="4"/>
  <c r="K1653" i="4"/>
  <c r="K261" i="4"/>
  <c r="K35" i="4"/>
  <c r="K1509" i="4"/>
  <c r="K229" i="4"/>
  <c r="K725" i="4"/>
  <c r="K965" i="4"/>
  <c r="K65" i="4"/>
  <c r="K33" i="4" s="1"/>
  <c r="K216" i="4"/>
  <c r="K483" i="4"/>
  <c r="K696" i="4"/>
  <c r="K789" i="4"/>
  <c r="K899" i="4"/>
  <c r="K1243" i="4"/>
  <c r="K1251" i="4"/>
  <c r="K1416" i="4"/>
  <c r="K27" i="4"/>
  <c r="K296" i="4"/>
  <c r="K344" i="4"/>
  <c r="K488" i="4"/>
  <c r="K470" i="4"/>
  <c r="K475" i="4"/>
  <c r="K568" i="4"/>
  <c r="K664" i="4"/>
  <c r="K480" i="4"/>
  <c r="K840" i="4"/>
  <c r="K886" i="4"/>
  <c r="K1160" i="4"/>
  <c r="K1252" i="4"/>
  <c r="K1272" i="4"/>
  <c r="K1320" i="4"/>
  <c r="K1248" i="4"/>
  <c r="K1496" i="4"/>
  <c r="K1304" i="4"/>
  <c r="K357" i="4"/>
  <c r="K476" i="4"/>
  <c r="K1141" i="4"/>
  <c r="K1176" i="4"/>
  <c r="K1285" i="4"/>
  <c r="K1245" i="4"/>
  <c r="K1249" i="4"/>
  <c r="K1445" i="4"/>
  <c r="K1573" i="4"/>
  <c r="K60" i="4"/>
  <c r="K28" i="4" s="1"/>
  <c r="K376" i="4"/>
  <c r="K456" i="4"/>
  <c r="K478" i="4"/>
  <c r="K616" i="4"/>
  <c r="K952" i="4"/>
  <c r="K1077" i="4"/>
  <c r="K891" i="4"/>
  <c r="K197" i="4"/>
  <c r="K312" i="4"/>
  <c r="K471" i="4"/>
  <c r="K536" i="4"/>
  <c r="K533" i="4" s="1"/>
  <c r="K632" i="4"/>
  <c r="K677" i="4"/>
  <c r="K808"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36" i="4"/>
  <c r="K898" i="4"/>
  <c r="K897" i="4"/>
  <c r="K887" i="4"/>
  <c r="K890" i="4"/>
  <c r="K889" i="4"/>
  <c r="K896" i="4"/>
  <c r="K900" i="4"/>
  <c r="K1246" i="4"/>
  <c r="K1256" i="4"/>
  <c r="K1432" i="4"/>
  <c r="K1407" i="4"/>
  <c r="K527" i="4"/>
  <c r="K1224" i="4"/>
  <c r="K1199" i="4"/>
  <c r="K424" i="4"/>
  <c r="K481" i="4"/>
  <c r="K901" i="4"/>
  <c r="K1061" i="4"/>
  <c r="K1128" i="4"/>
  <c r="K1119" i="4"/>
  <c r="K1536" i="4"/>
  <c r="K1096" i="4"/>
  <c r="K1048" i="4" s="1"/>
  <c r="K1208" i="4"/>
  <c r="K1198" i="4"/>
  <c r="K892" i="4"/>
  <c r="K767" i="4"/>
  <c r="K1535" i="4"/>
  <c r="N422" i="4"/>
  <c r="J422" i="4"/>
  <c r="L422" i="4" s="1"/>
  <c r="K168" i="4" l="1"/>
  <c r="K24" i="4" s="1"/>
  <c r="K1352" i="4"/>
  <c r="K867" i="4"/>
  <c r="K19" i="4" s="1"/>
  <c r="K1528" i="4"/>
  <c r="K1592" i="4"/>
  <c r="K861" i="4"/>
  <c r="K13" i="4" s="1"/>
  <c r="K520" i="4"/>
  <c r="K865" i="4"/>
  <c r="K17" i="4" s="1"/>
  <c r="K984" i="4"/>
  <c r="K629" i="4"/>
  <c r="K894" i="4"/>
  <c r="K862" i="4" s="1"/>
  <c r="K14" i="4" s="1"/>
  <c r="K866" i="4"/>
  <c r="K18" i="4" s="1"/>
  <c r="K325" i="4"/>
  <c r="K1333" i="4"/>
  <c r="K821" i="4"/>
  <c r="K858" i="4"/>
  <c r="K10" i="4" s="1"/>
  <c r="K864" i="4"/>
  <c r="K16" i="4" s="1"/>
  <c r="K581" i="4"/>
  <c r="K613" i="4"/>
  <c r="K565" i="4"/>
  <c r="K485" i="4"/>
  <c r="K293" i="4"/>
  <c r="K1413" i="4"/>
  <c r="K693" i="4"/>
  <c r="K213" i="4"/>
  <c r="K1400" i="4"/>
  <c r="K1240" i="4" s="1"/>
  <c r="K421" i="4"/>
  <c r="K857" i="4"/>
  <c r="K9" i="4" s="1"/>
  <c r="K855" i="4"/>
  <c r="K7" i="4" s="1"/>
  <c r="K549" i="4"/>
  <c r="K277" i="4"/>
  <c r="K859" i="4"/>
  <c r="K453" i="4"/>
  <c r="K1173" i="4"/>
  <c r="K1317" i="4"/>
  <c r="K11" i="4"/>
  <c r="K1247" i="4"/>
  <c r="K1525" i="4"/>
  <c r="K854" i="4"/>
  <c r="K6" i="4" s="1"/>
  <c r="K1669" i="4"/>
  <c r="K773" i="4"/>
  <c r="K760" i="4"/>
  <c r="K805" i="4"/>
  <c r="K1493" i="4"/>
  <c r="K1157" i="4"/>
  <c r="K837" i="4"/>
  <c r="K661" i="4"/>
  <c r="K341" i="4"/>
  <c r="K309" i="4"/>
  <c r="K1093" i="4"/>
  <c r="K895" i="4"/>
  <c r="K1029" i="4"/>
  <c r="K981" i="4" s="1"/>
  <c r="K645" i="4"/>
  <c r="K501" i="4"/>
  <c r="K860" i="4"/>
  <c r="K12" i="4" s="1"/>
  <c r="K1221" i="4"/>
  <c r="K1429" i="4"/>
  <c r="K868" i="4"/>
  <c r="K1365" i="4"/>
  <c r="K869" i="4"/>
  <c r="K741" i="4"/>
  <c r="K245" i="4"/>
  <c r="K949" i="4"/>
  <c r="K373" i="4"/>
  <c r="K1301" i="4"/>
  <c r="K1269" i="4"/>
  <c r="K1637" i="4"/>
  <c r="K1192" i="4"/>
  <c r="K1205" i="4"/>
  <c r="K1253" i="4"/>
  <c r="K1125" i="4"/>
  <c r="K1112" i="4"/>
  <c r="K479" i="4"/>
  <c r="G102" i="12"/>
  <c r="K165" i="4" l="1"/>
  <c r="K21" i="4" s="1"/>
  <c r="K1397" i="4"/>
  <c r="K1109" i="4"/>
  <c r="K1189" i="4"/>
  <c r="K20" i="4"/>
  <c r="K757" i="4"/>
  <c r="K1589" i="4"/>
  <c r="K888" i="4"/>
  <c r="K856" i="4" s="1"/>
  <c r="K1349" i="4"/>
  <c r="K863" i="4"/>
  <c r="K15" i="4" s="1"/>
  <c r="K517" i="4"/>
  <c r="K1045" i="4"/>
  <c r="K472" i="4"/>
  <c r="K8" i="4" l="1"/>
  <c r="K1237" i="4"/>
  <c r="K469" i="4"/>
  <c r="K885" i="4"/>
  <c r="M871" i="4"/>
  <c r="M870" i="4"/>
  <c r="O870" i="4"/>
  <c r="K853" i="4" l="1"/>
  <c r="K5" i="4" s="1"/>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2" i="4" l="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018" i="4" l="1"/>
  <c r="N1070" i="4"/>
  <c r="J1326" i="4"/>
  <c r="L1326" i="4" s="1"/>
  <c r="N466" i="4" l="1"/>
  <c r="N464" i="4"/>
  <c r="N463" i="4" s="1"/>
  <c r="N462" i="4"/>
  <c r="N458" i="4"/>
  <c r="N26" i="4" s="1"/>
  <c r="N455" i="4"/>
  <c r="N23" i="4" s="1"/>
  <c r="N425" i="4"/>
  <c r="J425" i="4"/>
  <c r="L425" i="4" s="1"/>
  <c r="O43" i="4"/>
  <c r="O49" i="4"/>
  <c r="O51" i="4"/>
  <c r="O52" i="4"/>
  <c r="O75" i="4"/>
  <c r="O76" i="4"/>
  <c r="O77" i="4"/>
  <c r="O81" i="4"/>
  <c r="O83" i="4"/>
  <c r="O84" i="4"/>
  <c r="O86" i="4"/>
  <c r="O87" i="4"/>
  <c r="O89" i="4"/>
  <c r="O91" i="4"/>
  <c r="O92" i="4"/>
  <c r="O93" i="4"/>
  <c r="O94" i="4"/>
  <c r="O96" i="4"/>
  <c r="O97" i="4"/>
  <c r="O98" i="4"/>
  <c r="O99" i="4"/>
  <c r="O100" i="4"/>
  <c r="O123" i="4"/>
  <c r="O124" i="4"/>
  <c r="O125" i="4"/>
  <c r="O129" i="4"/>
  <c r="O131" i="4"/>
  <c r="O132" i="4"/>
  <c r="O134" i="4"/>
  <c r="O135" i="4"/>
  <c r="O137" i="4"/>
  <c r="O139" i="4"/>
  <c r="O140" i="4"/>
  <c r="O141" i="4"/>
  <c r="O142" i="4"/>
  <c r="O145" i="4"/>
  <c r="O146" i="4"/>
  <c r="O147" i="4"/>
  <c r="O148" i="4"/>
  <c r="O155" i="4"/>
  <c r="O156" i="4"/>
  <c r="O161" i="4"/>
  <c r="O163" i="4"/>
  <c r="O164" i="4"/>
  <c r="O187" i="4"/>
  <c r="O188" i="4"/>
  <c r="O193"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5" i="4"/>
  <c r="O396" i="4"/>
  <c r="O397" i="4"/>
  <c r="O401" i="4"/>
  <c r="O403" i="4"/>
  <c r="O404" i="4"/>
  <c r="O407" i="4"/>
  <c r="O410" i="4"/>
  <c r="O411" i="4"/>
  <c r="O412" i="4"/>
  <c r="O413" i="4"/>
  <c r="O414" i="4"/>
  <c r="O416" i="4"/>
  <c r="O417" i="4"/>
  <c r="O418" i="4"/>
  <c r="O419" i="4"/>
  <c r="O420" i="4"/>
  <c r="O422" i="4"/>
  <c r="O423" i="4"/>
  <c r="O427" i="4"/>
  <c r="O428" i="4"/>
  <c r="O429" i="4"/>
  <c r="O430" i="4"/>
  <c r="O432" i="4"/>
  <c r="O433" i="4"/>
  <c r="O434" i="4"/>
  <c r="O435" i="4"/>
  <c r="O436" i="4"/>
  <c r="O439" i="4"/>
  <c r="O442" i="4"/>
  <c r="O443" i="4"/>
  <c r="O444" i="4"/>
  <c r="O445" i="4"/>
  <c r="O449" i="4"/>
  <c r="O451" i="4"/>
  <c r="O452" i="4"/>
  <c r="O454" i="4"/>
  <c r="O457" i="4"/>
  <c r="O459" i="4"/>
  <c r="O460" i="4"/>
  <c r="O461" i="4"/>
  <c r="O465"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7" i="4"/>
  <c r="O908" i="4"/>
  <c r="O909" i="4"/>
  <c r="O910" i="4"/>
  <c r="O912" i="4"/>
  <c r="O913" i="4"/>
  <c r="O914" i="4"/>
  <c r="O915" i="4"/>
  <c r="O916" i="4"/>
  <c r="O918" i="4"/>
  <c r="O919" i="4"/>
  <c r="O921"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8" i="4"/>
  <c r="O1009" i="4"/>
  <c r="O1010" i="4"/>
  <c r="O1011" i="4"/>
  <c r="O1012" i="4"/>
  <c r="O1014" i="4"/>
  <c r="O1015" i="4"/>
  <c r="O1017"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3" i="4"/>
  <c r="O1524" i="4"/>
  <c r="O1542" i="4"/>
  <c r="O1543" i="4"/>
  <c r="O1545" i="4"/>
  <c r="O1546" i="4"/>
  <c r="O1547" i="4"/>
  <c r="O1548" i="4"/>
  <c r="O1549" i="4"/>
  <c r="O1550" i="4"/>
  <c r="O1552" i="4"/>
  <c r="O1553" i="4"/>
  <c r="O1554" i="4"/>
  <c r="O1555" i="4"/>
  <c r="O1556" i="4"/>
  <c r="O1558" i="4"/>
  <c r="O1559" i="4"/>
  <c r="O1561" i="4"/>
  <c r="O1563" i="4"/>
  <c r="O1564" i="4"/>
  <c r="O1565" i="4"/>
  <c r="O1569"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N450" i="4"/>
  <c r="N34" i="4" s="1"/>
  <c r="N448" i="4"/>
  <c r="N446" i="4"/>
  <c r="N441" i="4"/>
  <c r="N438" i="4"/>
  <c r="N22" i="4" s="1"/>
  <c r="M1713" i="4"/>
  <c r="B1713" i="4" s="1"/>
  <c r="M1712" i="4"/>
  <c r="B1712" i="4" s="1"/>
  <c r="M1716" i="4"/>
  <c r="B1716" i="4" s="1"/>
  <c r="M1715" i="4"/>
  <c r="B1715" i="4" s="1"/>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O1522" i="4" s="1"/>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83" i="4"/>
  <c r="N367" i="4"/>
  <c r="N351" i="4"/>
  <c r="N335" i="4"/>
  <c r="N319" i="4"/>
  <c r="N303" i="4"/>
  <c r="N287" i="4"/>
  <c r="N271" i="4"/>
  <c r="N255" i="4"/>
  <c r="N239" i="4"/>
  <c r="N223" i="4"/>
  <c r="N207" i="4"/>
  <c r="N180" i="4"/>
  <c r="N179" i="4"/>
  <c r="N177" i="4"/>
  <c r="N172" i="4"/>
  <c r="N171" i="4"/>
  <c r="N116" i="4"/>
  <c r="N115" i="4"/>
  <c r="N113" i="4"/>
  <c r="N109" i="4"/>
  <c r="N108" i="4"/>
  <c r="N107" i="4"/>
  <c r="N95" i="4"/>
  <c r="J426" i="4"/>
  <c r="N175" i="4" l="1"/>
  <c r="N63" i="4"/>
  <c r="O63" i="4" s="1"/>
  <c r="N88" i="4"/>
  <c r="N30" i="4"/>
  <c r="N447" i="4"/>
  <c r="N32" i="4"/>
  <c r="N456" i="4"/>
  <c r="N453" i="4" s="1"/>
  <c r="O425" i="4"/>
  <c r="N25" i="4"/>
  <c r="L426" i="4"/>
  <c r="O426" i="4"/>
  <c r="J1701" i="4"/>
  <c r="L1701" i="4" s="1"/>
  <c r="L1704" i="4"/>
  <c r="N1604" i="4"/>
  <c r="N200" i="4"/>
  <c r="N584" i="4"/>
  <c r="N712" i="4"/>
  <c r="N840" i="4"/>
  <c r="N1128" i="4"/>
  <c r="N1336" i="4"/>
  <c r="N61" i="4"/>
  <c r="N29" i="4" s="1"/>
  <c r="N264" i="4"/>
  <c r="N328" i="4"/>
  <c r="N408" i="4"/>
  <c r="N648" i="4"/>
  <c r="N776" i="4"/>
  <c r="N773" i="4" s="1"/>
  <c r="N936" i="4"/>
  <c r="N1272" i="4"/>
  <c r="N1544" i="4"/>
  <c r="N1000" i="4"/>
  <c r="N997" i="4" s="1"/>
  <c r="N1064" i="4"/>
  <c r="N60" i="4"/>
  <c r="N28" i="4" s="1"/>
  <c r="N65" i="4"/>
  <c r="N33" i="4" s="1"/>
  <c r="N248" i="4"/>
  <c r="N312" i="4"/>
  <c r="N376" i="4"/>
  <c r="N504" i="4"/>
  <c r="N568" i="4"/>
  <c r="N632" i="4"/>
  <c r="N696" i="4"/>
  <c r="N1448" i="4"/>
  <c r="N1512" i="4"/>
  <c r="N1509" i="4" s="1"/>
  <c r="O95" i="4"/>
  <c r="N67" i="4"/>
  <c r="N35" i="4" s="1"/>
  <c r="N216" i="4"/>
  <c r="N280" i="4"/>
  <c r="N344" i="4"/>
  <c r="N536" i="4"/>
  <c r="N600" i="4"/>
  <c r="N664" i="4"/>
  <c r="N728" i="4"/>
  <c r="N792" i="4"/>
  <c r="N872" i="4"/>
  <c r="N869" i="4" s="1"/>
  <c r="N952" i="4"/>
  <c r="N1016" i="4"/>
  <c r="N1080" i="4"/>
  <c r="N1144" i="4"/>
  <c r="N1208" i="4"/>
  <c r="N1288" i="4"/>
  <c r="N1238" i="4"/>
  <c r="N1243" i="4"/>
  <c r="N1416" i="4"/>
  <c r="N1464" i="4"/>
  <c r="N1560" i="4"/>
  <c r="N1608" i="4"/>
  <c r="N1605" i="4" s="1"/>
  <c r="N1647" i="4"/>
  <c r="N1599" i="4" s="1"/>
  <c r="O1391" i="4"/>
  <c r="N59" i="4"/>
  <c r="N27" i="4" s="1"/>
  <c r="N68" i="4"/>
  <c r="N36" i="4" s="1"/>
  <c r="N232" i="4"/>
  <c r="N296" i="4"/>
  <c r="N360" i="4"/>
  <c r="N488" i="4"/>
  <c r="N485" i="4" s="1"/>
  <c r="N552" i="4"/>
  <c r="N616" i="4"/>
  <c r="N680" i="4"/>
  <c r="N744" i="4"/>
  <c r="N808" i="4"/>
  <c r="N904" i="4"/>
  <c r="N968" i="4"/>
  <c r="N890" i="4"/>
  <c r="N1032" i="4"/>
  <c r="N1096" i="4"/>
  <c r="N1160" i="4"/>
  <c r="N1224" i="4"/>
  <c r="N1301" i="4"/>
  <c r="N1368" i="4"/>
  <c r="N1352" i="4" s="1"/>
  <c r="N1432" i="4"/>
  <c r="N1480" i="4"/>
  <c r="N1576" i="4"/>
  <c r="N1624" i="4"/>
  <c r="N1672" i="4"/>
  <c r="N824" i="4"/>
  <c r="N920" i="4"/>
  <c r="O927" i="4"/>
  <c r="N1176" i="4"/>
  <c r="N1256" i="4"/>
  <c r="N1253" i="4" s="1"/>
  <c r="N1320" i="4"/>
  <c r="N1381" i="4"/>
  <c r="N1496" i="4"/>
  <c r="N1688" i="4"/>
  <c r="N1704" i="4"/>
  <c r="O1711" i="4"/>
  <c r="N1239" i="4"/>
  <c r="N887" i="4"/>
  <c r="N898" i="4"/>
  <c r="N475" i="4"/>
  <c r="N484" i="4"/>
  <c r="N471" i="4"/>
  <c r="N892" i="4"/>
  <c r="N1250" i="4"/>
  <c r="N1199" i="4"/>
  <c r="N1251" i="4"/>
  <c r="N476" i="4"/>
  <c r="N1359" i="4"/>
  <c r="N886" i="4"/>
  <c r="N1119" i="4"/>
  <c r="N1656" i="4"/>
  <c r="N1640" i="4" s="1"/>
  <c r="N473" i="4"/>
  <c r="N477" i="4"/>
  <c r="N482" i="4"/>
  <c r="N483" i="4"/>
  <c r="N1242" i="4"/>
  <c r="M1711" i="4"/>
  <c r="B1711" i="4" s="1"/>
  <c r="M1704" i="4"/>
  <c r="N1246" i="4"/>
  <c r="N480" i="4"/>
  <c r="N896" i="4"/>
  <c r="N900" i="4"/>
  <c r="N894" i="4"/>
  <c r="N474" i="4"/>
  <c r="N897" i="4"/>
  <c r="N1244" i="4"/>
  <c r="N1248" i="4"/>
  <c r="N1252" i="4"/>
  <c r="N889" i="4"/>
  <c r="N470" i="4"/>
  <c r="N478" i="4"/>
  <c r="N893" i="4"/>
  <c r="N424" i="4"/>
  <c r="N1241" i="4"/>
  <c r="N1245" i="4"/>
  <c r="N1249" i="4"/>
  <c r="N481" i="4"/>
  <c r="N891" i="4"/>
  <c r="N991" i="4"/>
  <c r="N899" i="4"/>
  <c r="N1407" i="4"/>
  <c r="N527" i="4"/>
  <c r="N1055" i="4"/>
  <c r="N1535" i="4"/>
  <c r="N767"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N168" i="4" l="1"/>
  <c r="N31" i="4"/>
  <c r="O88" i="4"/>
  <c r="N85" i="4"/>
  <c r="N56" i="4"/>
  <c r="O56" i="4" s="1"/>
  <c r="N440" i="4"/>
  <c r="N437" i="4" s="1"/>
  <c r="M1701" i="4"/>
  <c r="N520" i="4"/>
  <c r="M1386" i="4"/>
  <c r="B1386" i="4" s="1"/>
  <c r="L1386" i="4"/>
  <c r="O1386" i="4"/>
  <c r="N1192" i="4"/>
  <c r="N1592" i="4"/>
  <c r="N760" i="4"/>
  <c r="N1112" i="4"/>
  <c r="N984" i="4"/>
  <c r="N867" i="4"/>
  <c r="N19" i="4" s="1"/>
  <c r="N858" i="4"/>
  <c r="N10" i="4" s="1"/>
  <c r="N1317" i="4"/>
  <c r="N1157" i="4"/>
  <c r="N549" i="4"/>
  <c r="N1557" i="4"/>
  <c r="N949" i="4"/>
  <c r="N1269" i="4"/>
  <c r="N405" i="4"/>
  <c r="N837" i="4"/>
  <c r="N581" i="4"/>
  <c r="N1701" i="4"/>
  <c r="O1704" i="4"/>
  <c r="B1704" i="4"/>
  <c r="N1493" i="4"/>
  <c r="N821" i="4"/>
  <c r="N1573" i="4"/>
  <c r="N965" i="4"/>
  <c r="N677" i="4"/>
  <c r="N229" i="4"/>
  <c r="N1205" i="4"/>
  <c r="N789" i="4"/>
  <c r="N629" i="4"/>
  <c r="N1061" i="4"/>
  <c r="N1400" i="4"/>
  <c r="N1240" i="4" s="1"/>
  <c r="N868" i="4"/>
  <c r="N20" i="4" s="1"/>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16" i="4" s="1"/>
  <c r="N1653" i="4"/>
  <c r="N866" i="4"/>
  <c r="N18" i="4" s="1"/>
  <c r="N1685" i="4"/>
  <c r="N917" i="4"/>
  <c r="N1621" i="4"/>
  <c r="N1477" i="4"/>
  <c r="N1365" i="4"/>
  <c r="N1221" i="4"/>
  <c r="N1093" i="4"/>
  <c r="N901" i="4"/>
  <c r="N741" i="4"/>
  <c r="N613" i="4"/>
  <c r="N357" i="4"/>
  <c r="N1461" i="4"/>
  <c r="N1285" i="4"/>
  <c r="N1141" i="4"/>
  <c r="N1013" i="4"/>
  <c r="N725" i="4"/>
  <c r="N597" i="4"/>
  <c r="N277" i="4"/>
  <c r="N501" i="4"/>
  <c r="N309" i="4"/>
  <c r="N1541" i="4"/>
  <c r="N261" i="4"/>
  <c r="N1333" i="4"/>
  <c r="N860" i="4"/>
  <c r="N12" i="4" s="1"/>
  <c r="N854" i="4"/>
  <c r="N6" i="4" s="1"/>
  <c r="N1669" i="4"/>
  <c r="N341" i="4"/>
  <c r="N1445" i="4"/>
  <c r="N565" i="4"/>
  <c r="N373" i="4"/>
  <c r="N933" i="4"/>
  <c r="N325" i="4"/>
  <c r="N862" i="4"/>
  <c r="N14" i="4" s="1"/>
  <c r="N1247" i="4"/>
  <c r="N895" i="4"/>
  <c r="N865" i="4"/>
  <c r="N17" i="4" s="1"/>
  <c r="N861" i="4"/>
  <c r="N13" i="4" s="1"/>
  <c r="N857" i="4"/>
  <c r="N9" i="4" s="1"/>
  <c r="N479"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O85" i="4"/>
  <c r="N53" i="4"/>
  <c r="O53" i="4" s="1"/>
  <c r="N472" i="4"/>
  <c r="N24" i="4"/>
  <c r="N888" i="4"/>
  <c r="N856" i="4" s="1"/>
  <c r="N757" i="4"/>
  <c r="N1349" i="4"/>
  <c r="N1637" i="4"/>
  <c r="N1589" i="4" s="1"/>
  <c r="N1397" i="4"/>
  <c r="N1109" i="4"/>
  <c r="N517" i="4"/>
  <c r="N1525" i="4"/>
  <c r="N863" i="4"/>
  <c r="N15" i="4" s="1"/>
  <c r="O1701" i="4"/>
  <c r="B1701" i="4"/>
  <c r="N1045" i="4"/>
  <c r="N1189" i="4"/>
  <c r="N981" i="4"/>
  <c r="D7" i="6"/>
  <c r="N8" i="4" l="1"/>
  <c r="N21" i="4"/>
  <c r="N469" i="4"/>
  <c r="N885" i="4"/>
  <c r="N1237" i="4"/>
  <c r="N853" i="4" l="1"/>
  <c r="N5" i="4" s="1"/>
  <c r="H100" i="12" l="1"/>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L406" i="4" l="1"/>
  <c r="O406" i="4"/>
  <c r="L441" i="4"/>
  <c r="O441" i="4"/>
  <c r="Z37" i="14"/>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J438" i="4"/>
  <c r="J22" i="4" s="1"/>
  <c r="M22" i="4" l="1"/>
  <c r="B22" i="4" s="1"/>
  <c r="L22" i="4"/>
  <c r="O22" i="4"/>
  <c r="L438" i="4"/>
  <c r="O438" i="4"/>
  <c r="I22" i="10"/>
  <c r="D32" i="10"/>
  <c r="F32" i="10" s="1"/>
  <c r="D31" i="10"/>
  <c r="F31" i="10" s="1"/>
  <c r="D30" i="10"/>
  <c r="J35" i="10"/>
  <c r="F35" i="10"/>
  <c r="I32" i="10"/>
  <c r="I31" i="10"/>
  <c r="I30" i="10"/>
  <c r="F30" i="10"/>
  <c r="J31" i="10" l="1"/>
  <c r="J32" i="10"/>
  <c r="I33" i="10"/>
  <c r="J30" i="10"/>
  <c r="F33" i="10"/>
  <c r="J1214" i="4"/>
  <c r="J1018" i="4"/>
  <c r="J1006" i="4"/>
  <c r="L1006" i="4" l="1"/>
  <c r="O1006" i="4"/>
  <c r="L1018" i="4"/>
  <c r="O1018" i="4"/>
  <c r="L1214" i="4"/>
  <c r="O1214" i="4"/>
  <c r="J33" i="10"/>
  <c r="J37" i="10" s="1"/>
  <c r="F22" i="10" l="1"/>
  <c r="J22" i="10" s="1"/>
  <c r="I10" i="10"/>
  <c r="J10" i="10" s="1"/>
  <c r="F10" i="10"/>
  <c r="G19" i="10"/>
  <c r="I19" i="10" s="1"/>
  <c r="D19" i="10"/>
  <c r="F19" i="10" s="1"/>
  <c r="I18" i="10"/>
  <c r="G18" i="10"/>
  <c r="F18" i="10"/>
  <c r="D18" i="10"/>
  <c r="G17" i="10"/>
  <c r="I17" i="10" s="1"/>
  <c r="D17" i="10"/>
  <c r="F17" i="10" s="1"/>
  <c r="I7" i="10"/>
  <c r="I5" i="10"/>
  <c r="F6" i="10"/>
  <c r="I6" i="10"/>
  <c r="D7" i="10"/>
  <c r="F7" i="10" s="1"/>
  <c r="D6" i="10"/>
  <c r="D5" i="10"/>
  <c r="F5" i="10" s="1"/>
  <c r="J7" i="10" l="1"/>
  <c r="F8" i="10"/>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7" i="4"/>
  <c r="J172" i="4"/>
  <c r="J171" i="4"/>
  <c r="I180" i="4"/>
  <c r="I179" i="4"/>
  <c r="I177" i="4"/>
  <c r="I172" i="4"/>
  <c r="I171" i="4"/>
  <c r="H180" i="4"/>
  <c r="H179" i="4"/>
  <c r="H177" i="4"/>
  <c r="H172" i="4"/>
  <c r="H171" i="4"/>
  <c r="G180" i="4"/>
  <c r="G179" i="4"/>
  <c r="G177" i="4"/>
  <c r="G172" i="4"/>
  <c r="G171" i="4"/>
  <c r="F180" i="4"/>
  <c r="F179" i="4"/>
  <c r="F177" i="4"/>
  <c r="F172" i="4"/>
  <c r="F171" i="4"/>
  <c r="E171" i="4"/>
  <c r="E172" i="4"/>
  <c r="E177" i="4"/>
  <c r="E179" i="4"/>
  <c r="E180" i="4"/>
  <c r="E1679" i="4"/>
  <c r="E1695" i="4"/>
  <c r="E1663" i="4"/>
  <c r="E1652" i="4"/>
  <c r="E1651" i="4"/>
  <c r="E1603" i="4" s="1"/>
  <c r="E1650" i="4"/>
  <c r="E1649" i="4"/>
  <c r="E1648" i="4"/>
  <c r="E1646" i="4"/>
  <c r="E1645" i="4"/>
  <c r="E1644" i="4"/>
  <c r="E1643" i="4"/>
  <c r="E1642" i="4"/>
  <c r="E1641" i="4"/>
  <c r="E1639" i="4"/>
  <c r="E1638" i="4"/>
  <c r="E1631" i="4"/>
  <c r="E1615"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O179" i="4" l="1"/>
  <c r="L179" i="4"/>
  <c r="O171" i="4"/>
  <c r="L171" i="4"/>
  <c r="O180" i="4"/>
  <c r="L180" i="4"/>
  <c r="O172" i="4"/>
  <c r="L172" i="4"/>
  <c r="O177" i="4"/>
  <c r="L177" i="4"/>
  <c r="E424" i="4"/>
  <c r="E421" i="4" s="1"/>
  <c r="E504" i="4"/>
  <c r="E568" i="4"/>
  <c r="E696" i="4"/>
  <c r="E824" i="4"/>
  <c r="E920" i="4"/>
  <c r="E1176" i="4"/>
  <c r="E1256" i="4"/>
  <c r="E1384" i="4"/>
  <c r="E1590" i="4"/>
  <c r="E1600" i="4"/>
  <c r="E648" i="4"/>
  <c r="E712" i="4"/>
  <c r="E776" i="4"/>
  <c r="E773" i="4" s="1"/>
  <c r="E936" i="4"/>
  <c r="E1272" i="4"/>
  <c r="E1464" i="4"/>
  <c r="E1591" i="4"/>
  <c r="E1601"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5" i="4"/>
  <c r="B395" i="4" s="1"/>
  <c r="M396" i="4"/>
  <c r="B396" i="4" s="1"/>
  <c r="M397" i="4"/>
  <c r="B397" i="4" s="1"/>
  <c r="M401" i="4"/>
  <c r="B401" i="4" s="1"/>
  <c r="M403" i="4"/>
  <c r="B403" i="4" s="1"/>
  <c r="M404" i="4"/>
  <c r="B404" i="4" s="1"/>
  <c r="E351" i="4"/>
  <c r="E335" i="4"/>
  <c r="E319" i="4"/>
  <c r="E303" i="4"/>
  <c r="E287" i="4"/>
  <c r="E271" i="4"/>
  <c r="E255" i="4"/>
  <c r="E239" i="4"/>
  <c r="E223" i="4"/>
  <c r="E207" i="4"/>
  <c r="E116" i="4"/>
  <c r="E115" i="4"/>
  <c r="E113" i="4"/>
  <c r="E109" i="4"/>
  <c r="E108" i="4"/>
  <c r="E107" i="4"/>
  <c r="E95" i="4"/>
  <c r="E175" i="4" l="1"/>
  <c r="E63" i="4"/>
  <c r="E88" i="4"/>
  <c r="E31" i="4"/>
  <c r="E984" i="4"/>
  <c r="O383" i="4"/>
  <c r="L383" i="4"/>
  <c r="E760" i="4"/>
  <c r="E1400" i="4"/>
  <c r="E520" i="4"/>
  <c r="E296" i="4"/>
  <c r="E1640" i="4"/>
  <c r="E1125" i="4"/>
  <c r="E1557" i="4"/>
  <c r="E405" i="4"/>
  <c r="E1333" i="4"/>
  <c r="E837" i="4"/>
  <c r="E437" i="4"/>
  <c r="E1573" i="4"/>
  <c r="E789" i="4"/>
  <c r="E821" i="4"/>
  <c r="E312" i="4"/>
  <c r="E866" i="4"/>
  <c r="E18" i="4" s="1"/>
  <c r="E854" i="4"/>
  <c r="E6" i="4" s="1"/>
  <c r="E549" i="4"/>
  <c r="E1141" i="4"/>
  <c r="E597" i="4"/>
  <c r="E501" i="4"/>
  <c r="E200" i="4"/>
  <c r="E264" i="4"/>
  <c r="E328" i="4"/>
  <c r="E360" i="4"/>
  <c r="B367" i="4"/>
  <c r="E901" i="4"/>
  <c r="E1061" i="4"/>
  <c r="E1621" i="4"/>
  <c r="E965" i="4"/>
  <c r="E805" i="4"/>
  <c r="E485" i="4"/>
  <c r="E1317" i="4"/>
  <c r="E629" i="4"/>
  <c r="E1285" i="4"/>
  <c r="E1077" i="4"/>
  <c r="E869" i="4"/>
  <c r="E1269" i="4"/>
  <c r="E645" i="4"/>
  <c r="E1173" i="4"/>
  <c r="E917" i="4"/>
  <c r="E565" i="4"/>
  <c r="E232" i="4"/>
  <c r="J360" i="4"/>
  <c r="O367" i="4"/>
  <c r="E1365" i="4"/>
  <c r="E1301" i="4"/>
  <c r="E1093" i="4"/>
  <c r="E997" i="4"/>
  <c r="E581" i="4"/>
  <c r="E1205" i="4"/>
  <c r="E1189" i="4" s="1"/>
  <c r="E949" i="4"/>
  <c r="E453" i="4"/>
  <c r="E1461" i="4"/>
  <c r="E709" i="4"/>
  <c r="E693" i="4"/>
  <c r="E248" i="4"/>
  <c r="E1493" i="4"/>
  <c r="E677" i="4"/>
  <c r="E1445" i="4"/>
  <c r="E1685" i="4"/>
  <c r="E1605" i="4"/>
  <c r="E725"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7" i="4" s="1"/>
  <c r="E858" i="4"/>
  <c r="E10" i="4" s="1"/>
  <c r="J376" i="4"/>
  <c r="E1653" i="4"/>
  <c r="E895" i="4"/>
  <c r="E1112" i="4"/>
  <c r="E1352" i="4"/>
  <c r="E859" i="4"/>
  <c r="E861" i="4"/>
  <c r="E1048" i="4"/>
  <c r="E479" i="4"/>
  <c r="E864" i="4"/>
  <c r="E16" i="4" s="1"/>
  <c r="E857" i="4"/>
  <c r="E9" i="4" s="1"/>
  <c r="E868" i="4"/>
  <c r="E865" i="4"/>
  <c r="E860" i="4"/>
  <c r="E862" i="4"/>
  <c r="E14" i="4" s="1"/>
  <c r="E168" i="4" l="1"/>
  <c r="E85" i="4"/>
  <c r="E56" i="4"/>
  <c r="E472" i="4"/>
  <c r="E757" i="4"/>
  <c r="O360" i="4"/>
  <c r="L360" i="4"/>
  <c r="O376" i="4"/>
  <c r="L376" i="4"/>
  <c r="J357" i="4"/>
  <c r="E213" i="4"/>
  <c r="E981" i="4"/>
  <c r="E245" i="4"/>
  <c r="E863" i="4"/>
  <c r="E15" i="4" s="1"/>
  <c r="E277" i="4"/>
  <c r="E1592" i="4"/>
  <c r="E341" i="4"/>
  <c r="E1109" i="4"/>
  <c r="E1349" i="4"/>
  <c r="E357" i="4"/>
  <c r="B360" i="4"/>
  <c r="E261" i="4"/>
  <c r="E517" i="4"/>
  <c r="E1525" i="4"/>
  <c r="E373" i="4"/>
  <c r="B376" i="4"/>
  <c r="E1240" i="4"/>
  <c r="E1637" i="4"/>
  <c r="E1589" i="4" s="1"/>
  <c r="E229" i="4"/>
  <c r="E1045" i="4"/>
  <c r="E325" i="4"/>
  <c r="E197" i="4"/>
  <c r="E1397" i="4"/>
  <c r="E309" i="4"/>
  <c r="E293" i="4"/>
  <c r="E888" i="4"/>
  <c r="J373" i="4"/>
  <c r="E165" i="4" l="1"/>
  <c r="E53" i="4"/>
  <c r="E24" i="4"/>
  <c r="E885" i="4"/>
  <c r="O373" i="4"/>
  <c r="L373" i="4"/>
  <c r="B357" i="4"/>
  <c r="O357" i="4"/>
  <c r="L357" i="4"/>
  <c r="E856" i="4"/>
  <c r="E469" i="4"/>
  <c r="E1237" i="4"/>
  <c r="B373" i="4"/>
  <c r="E68" i="4"/>
  <c r="E67" i="4"/>
  <c r="E65" i="4"/>
  <c r="E33" i="4" s="1"/>
  <c r="E61" i="4"/>
  <c r="E29" i="4" s="1"/>
  <c r="E60" i="4"/>
  <c r="E28" i="4" s="1"/>
  <c r="E59" i="4"/>
  <c r="E21" i="4" l="1"/>
  <c r="E8" i="4"/>
  <c r="E13" i="4"/>
  <c r="E12" i="4"/>
  <c r="E17" i="4"/>
  <c r="E27" i="4"/>
  <c r="E35" i="4"/>
  <c r="E853" i="4"/>
  <c r="E5" i="4" s="1"/>
  <c r="E36" i="4"/>
  <c r="E20" i="4" l="1"/>
  <c r="E19" i="4"/>
  <c r="E11" i="4"/>
  <c r="M468" i="4"/>
  <c r="B468" i="4" s="1"/>
  <c r="M467" i="4"/>
  <c r="B467" i="4" s="1"/>
  <c r="J466" i="4"/>
  <c r="M465" i="4"/>
  <c r="B465" i="4" s="1"/>
  <c r="J464" i="4"/>
  <c r="I463" i="4"/>
  <c r="I456" i="4" s="1"/>
  <c r="H463" i="4"/>
  <c r="H456" i="4" s="1"/>
  <c r="H453" i="4" s="1"/>
  <c r="G463" i="4"/>
  <c r="G456" i="4" s="1"/>
  <c r="G453" i="4" s="1"/>
  <c r="F463" i="4"/>
  <c r="J462" i="4"/>
  <c r="M461" i="4"/>
  <c r="B461" i="4" s="1"/>
  <c r="M460" i="4"/>
  <c r="B460" i="4" s="1"/>
  <c r="M459" i="4"/>
  <c r="B459" i="4" s="1"/>
  <c r="J458" i="4"/>
  <c r="J26" i="4" s="1"/>
  <c r="M457" i="4"/>
  <c r="B457" i="4" s="1"/>
  <c r="J455" i="4"/>
  <c r="J23" i="4" s="1"/>
  <c r="M454" i="4"/>
  <c r="B454" i="4" s="1"/>
  <c r="M23" i="4" l="1"/>
  <c r="B23" i="4"/>
  <c r="L23" i="4"/>
  <c r="O23" i="4"/>
  <c r="M26" i="4"/>
  <c r="B26" i="4"/>
  <c r="L26" i="4"/>
  <c r="O26" i="4"/>
  <c r="M464" i="4"/>
  <c r="B464" i="4" s="1"/>
  <c r="L464" i="4"/>
  <c r="O464" i="4"/>
  <c r="M455" i="4"/>
  <c r="B455" i="4" s="1"/>
  <c r="L455" i="4"/>
  <c r="O455" i="4"/>
  <c r="M466" i="4"/>
  <c r="B466" i="4" s="1"/>
  <c r="L466" i="4"/>
  <c r="O466" i="4"/>
  <c r="L458" i="4"/>
  <c r="O458" i="4"/>
  <c r="M462" i="4"/>
  <c r="B462" i="4" s="1"/>
  <c r="L462" i="4"/>
  <c r="O462" i="4"/>
  <c r="J463" i="4"/>
  <c r="M463" i="4" s="1"/>
  <c r="F456" i="4"/>
  <c r="M458" i="4"/>
  <c r="B458" i="4" s="1"/>
  <c r="I453" i="4"/>
  <c r="J409" i="4"/>
  <c r="J25" i="4" s="1"/>
  <c r="M25" i="4" l="1"/>
  <c r="B25" i="4"/>
  <c r="L25" i="4"/>
  <c r="O25" i="4"/>
  <c r="L409" i="4"/>
  <c r="O409" i="4"/>
  <c r="O463" i="4"/>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3" i="4"/>
  <c r="J109" i="4"/>
  <c r="J108" i="4"/>
  <c r="J107" i="4"/>
  <c r="I116" i="4"/>
  <c r="I115" i="4"/>
  <c r="I113" i="4"/>
  <c r="I109" i="4"/>
  <c r="I108" i="4"/>
  <c r="I107" i="4"/>
  <c r="H116" i="4"/>
  <c r="H115" i="4"/>
  <c r="H113" i="4"/>
  <c r="H109" i="4"/>
  <c r="H108" i="4"/>
  <c r="H107" i="4"/>
  <c r="G107" i="4"/>
  <c r="G59" i="4" s="1"/>
  <c r="G27" i="4" s="1"/>
  <c r="G108" i="4"/>
  <c r="G60" i="4" s="1"/>
  <c r="G28" i="4" s="1"/>
  <c r="G109" i="4"/>
  <c r="G61" i="4" s="1"/>
  <c r="G29" i="4" s="1"/>
  <c r="G113" i="4"/>
  <c r="G65" i="4" s="1"/>
  <c r="G33" i="4" s="1"/>
  <c r="G115" i="4"/>
  <c r="G67" i="4" s="1"/>
  <c r="G35" i="4" s="1"/>
  <c r="G116" i="4"/>
  <c r="G68" i="4" s="1"/>
  <c r="G36" i="4" s="1"/>
  <c r="F107" i="4"/>
  <c r="F108" i="4"/>
  <c r="F109" i="4"/>
  <c r="F113" i="4"/>
  <c r="F115" i="4"/>
  <c r="F116" i="4"/>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95"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95" i="4"/>
  <c r="G200" i="4" l="1"/>
  <c r="G197" i="4" s="1"/>
  <c r="G175" i="4"/>
  <c r="F175" i="4"/>
  <c r="F63" i="4"/>
  <c r="F88" i="4"/>
  <c r="G63" i="4"/>
  <c r="G88" i="4"/>
  <c r="G408" i="4"/>
  <c r="G405" i="4" s="1"/>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7" i="4"/>
  <c r="L107" i="4"/>
  <c r="O116" i="4"/>
  <c r="L116" i="4"/>
  <c r="O1361" i="4"/>
  <c r="L1361" i="4"/>
  <c r="O1356" i="4"/>
  <c r="L1356" i="4"/>
  <c r="O1351" i="4"/>
  <c r="L1351" i="4"/>
  <c r="O1439" i="4"/>
  <c r="L1439" i="4"/>
  <c r="O108" i="4"/>
  <c r="L108" i="4"/>
  <c r="O113" i="4"/>
  <c r="L113" i="4"/>
  <c r="O1364" i="4"/>
  <c r="L1364" i="4"/>
  <c r="O1360" i="4"/>
  <c r="L1360" i="4"/>
  <c r="O1355" i="4"/>
  <c r="L1355" i="4"/>
  <c r="O1350" i="4"/>
  <c r="L1350" i="4"/>
  <c r="O109" i="4"/>
  <c r="L109" i="4"/>
  <c r="O1363" i="4"/>
  <c r="L1363" i="4"/>
  <c r="O1358" i="4"/>
  <c r="L1358" i="4"/>
  <c r="O1354" i="4"/>
  <c r="L1354" i="4"/>
  <c r="O1423" i="4"/>
  <c r="L1423" i="4"/>
  <c r="O456" i="4"/>
  <c r="M453" i="4"/>
  <c r="B453" i="4" s="1"/>
  <c r="F408" i="4"/>
  <c r="F1647" i="4"/>
  <c r="F1599" i="4" s="1"/>
  <c r="F232" i="4"/>
  <c r="F264" i="4"/>
  <c r="F296" i="4"/>
  <c r="F328" i="4"/>
  <c r="F1496" i="4"/>
  <c r="F424" i="4"/>
  <c r="F421" i="4" s="1"/>
  <c r="F488" i="4"/>
  <c r="F1624" i="4"/>
  <c r="F1594" i="4"/>
  <c r="F67" i="4"/>
  <c r="F216" i="4"/>
  <c r="F248" i="4"/>
  <c r="F280" i="4"/>
  <c r="F312" i="4"/>
  <c r="F344" i="4"/>
  <c r="J1432" i="4"/>
  <c r="J1429" i="4" s="1"/>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F616" i="4"/>
  <c r="F680" i="4"/>
  <c r="F744" i="4"/>
  <c r="F808" i="4"/>
  <c r="F904" i="4"/>
  <c r="F1032" i="4"/>
  <c r="F1304" i="4"/>
  <c r="F1368" i="4"/>
  <c r="F1603" i="4"/>
  <c r="G475" i="4"/>
  <c r="F584" i="4"/>
  <c r="F648" i="4"/>
  <c r="F712" i="4"/>
  <c r="G473" i="4"/>
  <c r="F440" i="4"/>
  <c r="F536" i="4"/>
  <c r="F533" i="4" s="1"/>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59" i="4"/>
  <c r="F65" i="4"/>
  <c r="F33" i="4" s="1"/>
  <c r="F60" i="4"/>
  <c r="F28" i="4" s="1"/>
  <c r="F68" i="4"/>
  <c r="F61" i="4"/>
  <c r="F29" i="4" s="1"/>
  <c r="G245"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35" i="4"/>
  <c r="H1429" i="4"/>
  <c r="G894" i="4"/>
  <c r="G890" i="4"/>
  <c r="F894" i="4"/>
  <c r="G478" i="4"/>
  <c r="F478" i="4"/>
  <c r="G480" i="4"/>
  <c r="F200" i="4"/>
  <c r="F897" i="4"/>
  <c r="F767" i="4"/>
  <c r="F920" i="4"/>
  <c r="F552" i="4"/>
  <c r="F527" i="4"/>
  <c r="F1080" i="4"/>
  <c r="F1055" i="4"/>
  <c r="G1061" i="4"/>
  <c r="G552" i="4"/>
  <c r="G549" i="4" s="1"/>
  <c r="G527" i="4"/>
  <c r="G920" i="4"/>
  <c r="G917" i="4" s="1"/>
  <c r="G1112" i="4"/>
  <c r="G1253" i="4"/>
  <c r="G897" i="4"/>
  <c r="G1080" i="4"/>
  <c r="G1077" i="4" s="1"/>
  <c r="G1055" i="4"/>
  <c r="G1576" i="4"/>
  <c r="G1573" i="4" s="1"/>
  <c r="G1525" i="4" s="1"/>
  <c r="G1535" i="4"/>
  <c r="G889" i="4"/>
  <c r="G893" i="4"/>
  <c r="G997" i="4"/>
  <c r="G984" i="4"/>
  <c r="G533" i="4"/>
  <c r="G901" i="4"/>
  <c r="G1192" i="4"/>
  <c r="G504" i="4"/>
  <c r="G792" i="4"/>
  <c r="G1624" i="4"/>
  <c r="G168" i="4" l="1"/>
  <c r="G31" i="4"/>
  <c r="G165" i="4"/>
  <c r="F31" i="4"/>
  <c r="F168" i="4"/>
  <c r="F85" i="4"/>
  <c r="F56" i="4"/>
  <c r="G85" i="4"/>
  <c r="G53" i="4" s="1"/>
  <c r="G56" i="4"/>
  <c r="G24" i="4" s="1"/>
  <c r="O1407" i="4"/>
  <c r="L1407" i="4"/>
  <c r="O1416" i="4"/>
  <c r="L1416" i="4"/>
  <c r="O1432" i="4"/>
  <c r="L1432" i="4"/>
  <c r="O1429" i="4"/>
  <c r="L1429" i="4"/>
  <c r="F1669" i="4"/>
  <c r="F36" i="4"/>
  <c r="F1461" i="4"/>
  <c r="F1365" i="4"/>
  <c r="F1445" i="4"/>
  <c r="F1061" i="4"/>
  <c r="F341" i="4"/>
  <c r="F277" i="4"/>
  <c r="F213" i="4"/>
  <c r="F35" i="4"/>
  <c r="F485" i="4"/>
  <c r="G855" i="4"/>
  <c r="G7" i="4" s="1"/>
  <c r="F1653" i="4"/>
  <c r="F869" i="4"/>
  <c r="F1301" i="4"/>
  <c r="F1333" i="4"/>
  <c r="F501" i="4"/>
  <c r="F325" i="4"/>
  <c r="F405" i="4"/>
  <c r="F1205" i="4"/>
  <c r="F837" i="4"/>
  <c r="F1157" i="4"/>
  <c r="F309" i="4"/>
  <c r="F245" i="4"/>
  <c r="F261" i="4"/>
  <c r="F197" i="4"/>
  <c r="F997" i="4"/>
  <c r="F27" i="4"/>
  <c r="F901" i="4"/>
  <c r="F1413" i="4"/>
  <c r="F1125" i="4"/>
  <c r="F1541" i="4"/>
  <c r="F1253" i="4"/>
  <c r="F1621" i="4"/>
  <c r="F1493" i="4"/>
  <c r="F293" i="4"/>
  <c r="F229" i="4"/>
  <c r="G868" i="4"/>
  <c r="G20" i="4" s="1"/>
  <c r="G1381" i="4"/>
  <c r="G1349" i="4" s="1"/>
  <c r="F760" i="4"/>
  <c r="G857" i="4"/>
  <c r="G9" i="4" s="1"/>
  <c r="F1528" i="4"/>
  <c r="F1400" i="4"/>
  <c r="J1413" i="4"/>
  <c r="G854" i="4"/>
  <c r="G6" i="4" s="1"/>
  <c r="F917" i="4"/>
  <c r="F867" i="4"/>
  <c r="F1381" i="4"/>
  <c r="F1141" i="4"/>
  <c r="F581" i="4"/>
  <c r="F805" i="4"/>
  <c r="F1573" i="4"/>
  <c r="F1477" i="4"/>
  <c r="F1093" i="4"/>
  <c r="F1317" i="4"/>
  <c r="F855" i="4"/>
  <c r="F7" i="4" s="1"/>
  <c r="F1077" i="4"/>
  <c r="G421" i="4"/>
  <c r="F597" i="4"/>
  <c r="F741" i="4"/>
  <c r="F965" i="4"/>
  <c r="F1221" i="4"/>
  <c r="F854" i="4"/>
  <c r="F6" i="4" s="1"/>
  <c r="F549" i="4"/>
  <c r="F1605" i="4"/>
  <c r="F709" i="4"/>
  <c r="F1269" i="4"/>
  <c r="F1557" i="4"/>
  <c r="G1189" i="4"/>
  <c r="F725" i="4"/>
  <c r="F613" i="4"/>
  <c r="F1509" i="4"/>
  <c r="F1685" i="4"/>
  <c r="F1429" i="4"/>
  <c r="F1173" i="4"/>
  <c r="F1013" i="4"/>
  <c r="F661" i="4"/>
  <c r="F645" i="4"/>
  <c r="F677" i="4"/>
  <c r="F693" i="4"/>
  <c r="F565" i="4"/>
  <c r="F1285" i="4"/>
  <c r="F949" i="4"/>
  <c r="F789" i="4"/>
  <c r="F437" i="4"/>
  <c r="F1029" i="4"/>
  <c r="F933" i="4"/>
  <c r="F773" i="4"/>
  <c r="F821" i="4"/>
  <c r="F629" i="4"/>
  <c r="G1640" i="4"/>
  <c r="G1592" i="4" s="1"/>
  <c r="G1493" i="4"/>
  <c r="G981" i="4"/>
  <c r="G860" i="4"/>
  <c r="G12" i="4" s="1"/>
  <c r="M1407" i="4"/>
  <c r="B1407" i="4" s="1"/>
  <c r="G864" i="4"/>
  <c r="G16" i="4" s="1"/>
  <c r="F1640" i="4"/>
  <c r="F1352" i="4"/>
  <c r="I1429" i="4"/>
  <c r="F866" i="4"/>
  <c r="F18" i="4" s="1"/>
  <c r="F984" i="4"/>
  <c r="G1653" i="4"/>
  <c r="F859" i="4"/>
  <c r="G859" i="4"/>
  <c r="G11" i="4" s="1"/>
  <c r="F857" i="4"/>
  <c r="F9" i="4" s="1"/>
  <c r="G479" i="4"/>
  <c r="G858" i="4"/>
  <c r="G10" i="4" s="1"/>
  <c r="M1432" i="4"/>
  <c r="B1432" i="4" s="1"/>
  <c r="G867" i="4"/>
  <c r="G19" i="4" s="1"/>
  <c r="F861" i="4"/>
  <c r="F13" i="4" s="1"/>
  <c r="I1400" i="4"/>
  <c r="G866" i="4"/>
  <c r="G18" i="4" s="1"/>
  <c r="F860" i="4"/>
  <c r="F12" i="4" s="1"/>
  <c r="F864" i="4"/>
  <c r="F16" i="4" s="1"/>
  <c r="F858" i="4"/>
  <c r="F10" i="4" s="1"/>
  <c r="F895" i="4"/>
  <c r="G895" i="4"/>
  <c r="F862" i="4"/>
  <c r="F14" i="4" s="1"/>
  <c r="I1413" i="4"/>
  <c r="G1247" i="4"/>
  <c r="F868" i="4"/>
  <c r="M1416" i="4"/>
  <c r="B1416" i="4" s="1"/>
  <c r="J1400" i="4"/>
  <c r="G865" i="4"/>
  <c r="G17" i="4" s="1"/>
  <c r="F1112" i="4"/>
  <c r="F1192" i="4"/>
  <c r="F865" i="4"/>
  <c r="F17" i="4" s="1"/>
  <c r="G862" i="4"/>
  <c r="G14" i="4" s="1"/>
  <c r="H1397" i="4"/>
  <c r="G861" i="4"/>
  <c r="G13" i="4" s="1"/>
  <c r="G1045" i="4"/>
  <c r="F479" i="4"/>
  <c r="G1413" i="4"/>
  <c r="G1400" i="4"/>
  <c r="F1247" i="4"/>
  <c r="H1400" i="4"/>
  <c r="G1528" i="4"/>
  <c r="G520" i="4"/>
  <c r="F1048" i="4"/>
  <c r="F520" i="4"/>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F165" i="4" l="1"/>
  <c r="F24" i="4"/>
  <c r="G21" i="4"/>
  <c r="F53" i="4"/>
  <c r="F21" i="4" s="1"/>
  <c r="O1533" i="4"/>
  <c r="L1533" i="4"/>
  <c r="O1539" i="4"/>
  <c r="L1539" i="4"/>
  <c r="O1400" i="4"/>
  <c r="L1400" i="4"/>
  <c r="O1532" i="4"/>
  <c r="L1532" i="4"/>
  <c r="O1526" i="4"/>
  <c r="L1526" i="4"/>
  <c r="O1537" i="4"/>
  <c r="L1537" i="4"/>
  <c r="O1531" i="4"/>
  <c r="L1531" i="4"/>
  <c r="O1540" i="4"/>
  <c r="L1540" i="4"/>
  <c r="O1529" i="4"/>
  <c r="L1529" i="4"/>
  <c r="O1413" i="4"/>
  <c r="L1413" i="4"/>
  <c r="F1637" i="4"/>
  <c r="F1589" i="4" s="1"/>
  <c r="F1592" i="4"/>
  <c r="F1525" i="4"/>
  <c r="F1349" i="4"/>
  <c r="F20" i="4"/>
  <c r="J1397" i="4"/>
  <c r="F1240" i="4"/>
  <c r="F1045" i="4"/>
  <c r="G885" i="4"/>
  <c r="F981" i="4"/>
  <c r="F1189" i="4"/>
  <c r="F1109" i="4"/>
  <c r="F472" i="4"/>
  <c r="F11" i="4"/>
  <c r="F19" i="4"/>
  <c r="F517" i="4"/>
  <c r="F757" i="4"/>
  <c r="F1397" i="4"/>
  <c r="G1637" i="4"/>
  <c r="G1589" i="4" s="1"/>
  <c r="G1240" i="4"/>
  <c r="G856" i="4" s="1"/>
  <c r="G1397" i="4"/>
  <c r="I1397" i="4"/>
  <c r="F863" i="4"/>
  <c r="F15" i="4" s="1"/>
  <c r="M1429" i="4"/>
  <c r="B1429" i="4" s="1"/>
  <c r="G863" i="4"/>
  <c r="G15" i="4" s="1"/>
  <c r="M1400" i="4"/>
  <c r="B1400" i="4" s="1"/>
  <c r="M1413" i="4"/>
  <c r="B1413" i="4" s="1"/>
  <c r="F888" i="4"/>
  <c r="G472" i="4"/>
  <c r="G469" i="4"/>
  <c r="J906" i="4"/>
  <c r="J1570" i="4"/>
  <c r="J1568" i="4"/>
  <c r="J1566" i="4"/>
  <c r="J1562" i="4"/>
  <c r="J1527" i="4"/>
  <c r="J450" i="4"/>
  <c r="J34" i="4" s="1"/>
  <c r="J448" i="4"/>
  <c r="J32" i="4" s="1"/>
  <c r="J446" i="4"/>
  <c r="J30" i="4" s="1"/>
  <c r="M30" i="4" l="1"/>
  <c r="B30" i="4" s="1"/>
  <c r="L30" i="4"/>
  <c r="O30" i="4"/>
  <c r="M34" i="4"/>
  <c r="B34" i="4" s="1"/>
  <c r="L34" i="4"/>
  <c r="O34" i="4"/>
  <c r="M32" i="4"/>
  <c r="B32" i="4" s="1"/>
  <c r="L32" i="4"/>
  <c r="O32" i="4"/>
  <c r="G8" i="4"/>
  <c r="J1538" i="4"/>
  <c r="L1570" i="4"/>
  <c r="O1570" i="4"/>
  <c r="L446" i="4"/>
  <c r="O446" i="4"/>
  <c r="J1530" i="4"/>
  <c r="L1530" i="4" s="1"/>
  <c r="L1562" i="4"/>
  <c r="O1562" i="4"/>
  <c r="L906" i="4"/>
  <c r="O906" i="4"/>
  <c r="L448" i="4"/>
  <c r="O448" i="4"/>
  <c r="J1534" i="4"/>
  <c r="L1534" i="4" s="1"/>
  <c r="L1566" i="4"/>
  <c r="O1566" i="4"/>
  <c r="L450" i="4"/>
  <c r="O450" i="4"/>
  <c r="J1536" i="4"/>
  <c r="O1536" i="4" s="1"/>
  <c r="L1568" i="4"/>
  <c r="O1568" i="4"/>
  <c r="O1397" i="4"/>
  <c r="L1397" i="4"/>
  <c r="O1527" i="4"/>
  <c r="L1527" i="4"/>
  <c r="O1538" i="4"/>
  <c r="L1538" i="4"/>
  <c r="F1237" i="4"/>
  <c r="F856" i="4"/>
  <c r="F8" i="4" s="1"/>
  <c r="F885" i="4"/>
  <c r="F469" i="4"/>
  <c r="G1237" i="4"/>
  <c r="M1397" i="4"/>
  <c r="B1397" i="4" s="1"/>
  <c r="O1534" i="4" l="1"/>
  <c r="O1530" i="4"/>
  <c r="L1536" i="4"/>
  <c r="F853" i="4"/>
  <c r="F5" i="4" s="1"/>
  <c r="G853" i="4"/>
  <c r="G5" i="4" s="1"/>
  <c r="M43" i="4"/>
  <c r="B43" i="4" s="1"/>
  <c r="M49" i="4"/>
  <c r="B49" i="4" s="1"/>
  <c r="M51" i="4"/>
  <c r="B51" i="4" s="1"/>
  <c r="M52" i="4"/>
  <c r="B52" i="4" s="1"/>
  <c r="M75" i="4"/>
  <c r="B75" i="4" s="1"/>
  <c r="M76" i="4"/>
  <c r="B76" i="4" s="1"/>
  <c r="M77" i="4"/>
  <c r="B77" i="4" s="1"/>
  <c r="M81" i="4"/>
  <c r="B81" i="4" s="1"/>
  <c r="M83" i="4"/>
  <c r="B83" i="4" s="1"/>
  <c r="M84" i="4"/>
  <c r="B84" i="4" s="1"/>
  <c r="M86" i="4"/>
  <c r="B86" i="4" s="1"/>
  <c r="M87" i="4"/>
  <c r="B87" i="4" s="1"/>
  <c r="M89" i="4"/>
  <c r="B89" i="4" s="1"/>
  <c r="M91" i="4"/>
  <c r="B91" i="4" s="1"/>
  <c r="M92" i="4"/>
  <c r="B92" i="4" s="1"/>
  <c r="M93" i="4"/>
  <c r="B93" i="4" s="1"/>
  <c r="M94" i="4"/>
  <c r="B94" i="4" s="1"/>
  <c r="M96" i="4"/>
  <c r="B96" i="4" s="1"/>
  <c r="M97" i="4"/>
  <c r="B97" i="4" s="1"/>
  <c r="M98" i="4"/>
  <c r="B98" i="4" s="1"/>
  <c r="M99" i="4"/>
  <c r="B99" i="4" s="1"/>
  <c r="M100" i="4"/>
  <c r="B100" i="4" s="1"/>
  <c r="M107" i="4"/>
  <c r="B107" i="4" s="1"/>
  <c r="M108" i="4"/>
  <c r="B108" i="4" s="1"/>
  <c r="M109" i="4"/>
  <c r="B109" i="4" s="1"/>
  <c r="M113" i="4"/>
  <c r="B113" i="4" s="1"/>
  <c r="M115" i="4"/>
  <c r="B115" i="4" s="1"/>
  <c r="M116" i="4"/>
  <c r="B116" i="4" s="1"/>
  <c r="M123" i="4"/>
  <c r="B123" i="4" s="1"/>
  <c r="M124" i="4"/>
  <c r="B124" i="4" s="1"/>
  <c r="M125" i="4"/>
  <c r="B125" i="4" s="1"/>
  <c r="M129" i="4"/>
  <c r="B129" i="4" s="1"/>
  <c r="M131" i="4"/>
  <c r="B131" i="4" s="1"/>
  <c r="M132" i="4"/>
  <c r="B132" i="4" s="1"/>
  <c r="M134" i="4"/>
  <c r="B134" i="4" s="1"/>
  <c r="M135" i="4"/>
  <c r="B135" i="4" s="1"/>
  <c r="M137" i="4"/>
  <c r="B137" i="4" s="1"/>
  <c r="M139" i="4"/>
  <c r="B139" i="4" s="1"/>
  <c r="M140" i="4"/>
  <c r="B140" i="4" s="1"/>
  <c r="M141" i="4"/>
  <c r="B141" i="4" s="1"/>
  <c r="M142" i="4"/>
  <c r="B142" i="4" s="1"/>
  <c r="M145" i="4"/>
  <c r="B145" i="4" s="1"/>
  <c r="M146" i="4"/>
  <c r="B146" i="4" s="1"/>
  <c r="M147" i="4"/>
  <c r="B147" i="4" s="1"/>
  <c r="M148" i="4"/>
  <c r="B148" i="4" s="1"/>
  <c r="M155" i="4"/>
  <c r="B155" i="4" s="1"/>
  <c r="M156" i="4"/>
  <c r="B156" i="4" s="1"/>
  <c r="M161" i="4"/>
  <c r="B161" i="4" s="1"/>
  <c r="M163" i="4"/>
  <c r="B163" i="4" s="1"/>
  <c r="M164" i="4"/>
  <c r="B164" i="4" s="1"/>
  <c r="M187" i="4"/>
  <c r="B187" i="4" s="1"/>
  <c r="M188" i="4"/>
  <c r="B188" i="4" s="1"/>
  <c r="M193" i="4"/>
  <c r="B193"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J175" i="4" l="1"/>
  <c r="L175" i="4" s="1"/>
  <c r="O985" i="4"/>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J424" i="4"/>
  <c r="L424" i="4" s="1"/>
  <c r="J232" i="4"/>
  <c r="J296"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75" i="4" l="1"/>
  <c r="J168" i="4"/>
  <c r="L168" i="4" s="1"/>
  <c r="O1590" i="4"/>
  <c r="O1602" i="4"/>
  <c r="O1250" i="4"/>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J1599" i="4"/>
  <c r="L1599" i="4" s="1"/>
  <c r="L1647" i="4"/>
  <c r="O280" i="4"/>
  <c r="L280" i="4"/>
  <c r="O1096" i="4"/>
  <c r="L1096" i="4"/>
  <c r="O1320" i="4"/>
  <c r="L1320" i="4"/>
  <c r="J293" i="4"/>
  <c r="J341" i="4"/>
  <c r="O344"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168" i="4" l="1"/>
  <c r="J165" i="4"/>
  <c r="O1599" i="4"/>
  <c r="O965" i="4"/>
  <c r="L965"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277" i="4"/>
  <c r="L277" i="4"/>
  <c r="O1247" i="4"/>
  <c r="L1247" i="4"/>
  <c r="O1093" i="4"/>
  <c r="L1093" i="4"/>
  <c r="J1592" i="4"/>
  <c r="L1592" i="4" s="1"/>
  <c r="L1640" i="4"/>
  <c r="O293" i="4"/>
  <c r="L293" i="4"/>
  <c r="O1640" i="4"/>
  <c r="O1605" i="4"/>
  <c r="O421" i="4"/>
  <c r="R1384" i="4"/>
  <c r="J1240" i="4"/>
  <c r="J1349" i="4"/>
  <c r="J1525" i="4"/>
  <c r="J1045" i="4"/>
  <c r="J1109" i="4"/>
  <c r="J1189" i="4"/>
  <c r="J981" i="4"/>
  <c r="J1637" i="4"/>
  <c r="L165" i="4" l="1"/>
  <c r="O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31" i="4" s="1"/>
  <c r="J59" i="4"/>
  <c r="J60" i="4"/>
  <c r="J28" i="4" s="1"/>
  <c r="J61" i="4"/>
  <c r="J29" i="4" s="1"/>
  <c r="J65" i="4"/>
  <c r="J33" i="4" s="1"/>
  <c r="J67" i="4"/>
  <c r="J68" i="4"/>
  <c r="I447" i="4"/>
  <c r="H447" i="4"/>
  <c r="L29" i="4" l="1"/>
  <c r="O29" i="4"/>
  <c r="L28" i="4"/>
  <c r="O28" i="4"/>
  <c r="L33" i="4"/>
  <c r="O33" i="4"/>
  <c r="L31" i="4"/>
  <c r="O31" i="4"/>
  <c r="L922" i="4"/>
  <c r="O922" i="4"/>
  <c r="O529" i="4"/>
  <c r="L529" i="4"/>
  <c r="O607" i="4"/>
  <c r="L607" i="4"/>
  <c r="O59" i="4"/>
  <c r="L59" i="4"/>
  <c r="O526" i="4"/>
  <c r="L526" i="4"/>
  <c r="O524" i="4"/>
  <c r="L524" i="4"/>
  <c r="O543" i="4"/>
  <c r="L543" i="4"/>
  <c r="O671" i="4"/>
  <c r="L671" i="4"/>
  <c r="O815" i="4"/>
  <c r="L815" i="4"/>
  <c r="O911" i="4"/>
  <c r="L911" i="4"/>
  <c r="O65" i="4"/>
  <c r="L65" i="4"/>
  <c r="O447" i="4"/>
  <c r="L447" i="4"/>
  <c r="O559" i="4"/>
  <c r="L559" i="4"/>
  <c r="O623" i="4"/>
  <c r="L623" i="4"/>
  <c r="O687" i="4"/>
  <c r="L687" i="4"/>
  <c r="O751" i="4"/>
  <c r="L751" i="4"/>
  <c r="O831" i="4"/>
  <c r="L831" i="4"/>
  <c r="O519" i="4"/>
  <c r="L519" i="4"/>
  <c r="O735" i="4"/>
  <c r="L735"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68" i="4"/>
  <c r="L68" i="4"/>
  <c r="O60" i="4"/>
  <c r="L60" i="4"/>
  <c r="O591" i="4"/>
  <c r="L591" i="4"/>
  <c r="O655" i="4"/>
  <c r="L655" i="4"/>
  <c r="O719" i="4"/>
  <c r="L719" i="4"/>
  <c r="O799" i="4"/>
  <c r="L799" i="4"/>
  <c r="O879" i="4"/>
  <c r="L879" i="4"/>
  <c r="O1589" i="4"/>
  <c r="L1589" i="4"/>
  <c r="I476" i="4"/>
  <c r="I471" i="4"/>
  <c r="J504" i="4"/>
  <c r="J536" i="4"/>
  <c r="J533" i="4" s="1"/>
  <c r="J664" i="4"/>
  <c r="L664" i="4" s="1"/>
  <c r="J27" i="4"/>
  <c r="J568" i="4"/>
  <c r="J632" i="4"/>
  <c r="J696" i="4"/>
  <c r="J36" i="4"/>
  <c r="J600" i="4"/>
  <c r="L600" i="4" s="1"/>
  <c r="J808" i="4"/>
  <c r="J805" i="4" s="1"/>
  <c r="J35" i="4"/>
  <c r="J440" i="4"/>
  <c r="J24" i="4" s="1"/>
  <c r="J648" i="4"/>
  <c r="J712" i="4"/>
  <c r="M172" i="4"/>
  <c r="B172" i="4" s="1"/>
  <c r="I484" i="4"/>
  <c r="I480" i="4"/>
  <c r="I475" i="4"/>
  <c r="M180" i="4"/>
  <c r="B180" i="4" s="1"/>
  <c r="M171" i="4"/>
  <c r="B171" i="4" s="1"/>
  <c r="M177" i="4"/>
  <c r="B177" i="4" s="1"/>
  <c r="I483" i="4"/>
  <c r="I481" i="4"/>
  <c r="I478" i="4"/>
  <c r="I474" i="4"/>
  <c r="I482" i="4"/>
  <c r="I477" i="4"/>
  <c r="I473" i="4"/>
  <c r="M179" i="4"/>
  <c r="B179" i="4" s="1"/>
  <c r="I440" i="4"/>
  <c r="H440" i="4"/>
  <c r="H474" i="4"/>
  <c r="H477" i="4"/>
  <c r="H473" i="4"/>
  <c r="H481" i="4"/>
  <c r="H476" i="4"/>
  <c r="H471" i="4"/>
  <c r="H483" i="4"/>
  <c r="H478" i="4"/>
  <c r="H480" i="4"/>
  <c r="H470" i="4"/>
  <c r="J920" i="4"/>
  <c r="M922" i="4"/>
  <c r="B922" i="4" s="1"/>
  <c r="J890" i="4"/>
  <c r="J552" i="4"/>
  <c r="J482" i="4"/>
  <c r="J18" i="4" s="1"/>
  <c r="M530" i="4"/>
  <c r="B530" i="4" s="1"/>
  <c r="J477" i="4"/>
  <c r="J13" i="4" s="1"/>
  <c r="M525" i="4"/>
  <c r="B525" i="4" s="1"/>
  <c r="J473" i="4"/>
  <c r="J9" i="4" s="1"/>
  <c r="M521" i="4"/>
  <c r="B521" i="4" s="1"/>
  <c r="J744" i="4"/>
  <c r="J872" i="4"/>
  <c r="J476" i="4"/>
  <c r="J12" i="4" s="1"/>
  <c r="M524" i="4"/>
  <c r="B524" i="4" s="1"/>
  <c r="J471" i="4"/>
  <c r="J7" i="4" s="1"/>
  <c r="M519" i="4"/>
  <c r="B519" i="4" s="1"/>
  <c r="J728" i="4"/>
  <c r="J840" i="4"/>
  <c r="J488" i="4"/>
  <c r="J483" i="4"/>
  <c r="M531" i="4"/>
  <c r="B531" i="4" s="1"/>
  <c r="J478" i="4"/>
  <c r="J14" i="4" s="1"/>
  <c r="M526" i="4"/>
  <c r="B526" i="4" s="1"/>
  <c r="J474" i="4"/>
  <c r="M522" i="4"/>
  <c r="B522" i="4" s="1"/>
  <c r="J616" i="4"/>
  <c r="J680" i="4"/>
  <c r="J776" i="4"/>
  <c r="J767" i="4"/>
  <c r="J904" i="4"/>
  <c r="J895" i="4"/>
  <c r="J481" i="4"/>
  <c r="J17" i="4" s="1"/>
  <c r="M529" i="4"/>
  <c r="B529" i="4" s="1"/>
  <c r="M447" i="4"/>
  <c r="B447" i="4" s="1"/>
  <c r="J484" i="4"/>
  <c r="M532" i="4"/>
  <c r="B532" i="4" s="1"/>
  <c r="J480" i="4"/>
  <c r="J16" i="4" s="1"/>
  <c r="M528" i="4"/>
  <c r="B528" i="4" s="1"/>
  <c r="J475" i="4"/>
  <c r="M523" i="4"/>
  <c r="B523" i="4" s="1"/>
  <c r="J470" i="4"/>
  <c r="J6" i="4" s="1"/>
  <c r="M518" i="4"/>
  <c r="B518" i="4" s="1"/>
  <c r="J527" i="4"/>
  <c r="J584" i="4"/>
  <c r="J792" i="4"/>
  <c r="J824" i="4"/>
  <c r="L24" i="4" l="1"/>
  <c r="O24" i="4"/>
  <c r="L13" i="4"/>
  <c r="O13" i="4"/>
  <c r="L14" i="4"/>
  <c r="O14" i="4"/>
  <c r="L17" i="4"/>
  <c r="O17" i="4"/>
  <c r="L16" i="4"/>
  <c r="O16" i="4"/>
  <c r="L12" i="4"/>
  <c r="O12" i="4"/>
  <c r="L18" i="4"/>
  <c r="O18" i="4"/>
  <c r="L7" i="4"/>
  <c r="O7" i="4"/>
  <c r="L6" i="4"/>
  <c r="O6" i="4"/>
  <c r="L9" i="4"/>
  <c r="O9" i="4"/>
  <c r="O474" i="4"/>
  <c r="L474" i="4"/>
  <c r="O872" i="4"/>
  <c r="L872" i="4"/>
  <c r="O473" i="4"/>
  <c r="L473" i="4"/>
  <c r="O35" i="4"/>
  <c r="L35" i="4"/>
  <c r="O824" i="4"/>
  <c r="L824" i="4"/>
  <c r="O527" i="4"/>
  <c r="L527" i="4"/>
  <c r="O475" i="4"/>
  <c r="L475" i="4"/>
  <c r="O484" i="4"/>
  <c r="L484" i="4"/>
  <c r="O904" i="4"/>
  <c r="L904" i="4"/>
  <c r="O616" i="4"/>
  <c r="L616" i="4"/>
  <c r="O488" i="4"/>
  <c r="L488" i="4"/>
  <c r="O471" i="4"/>
  <c r="L471" i="4"/>
  <c r="O805" i="4"/>
  <c r="L805" i="4"/>
  <c r="O552" i="4"/>
  <c r="L552" i="4"/>
  <c r="O648" i="4"/>
  <c r="L648" i="4"/>
  <c r="O808" i="4"/>
  <c r="L808" i="4"/>
  <c r="O632" i="4"/>
  <c r="L632" i="4"/>
  <c r="O27" i="4"/>
  <c r="L27" i="4"/>
  <c r="O584" i="4"/>
  <c r="L584" i="4"/>
  <c r="O680" i="4"/>
  <c r="L680" i="4"/>
  <c r="O483" i="4"/>
  <c r="L483" i="4"/>
  <c r="O482" i="4"/>
  <c r="L482" i="4"/>
  <c r="O696" i="4"/>
  <c r="L696" i="4"/>
  <c r="O792" i="4"/>
  <c r="L792" i="4"/>
  <c r="O767" i="4"/>
  <c r="L767" i="4"/>
  <c r="O533" i="4"/>
  <c r="L533" i="4"/>
  <c r="O478" i="4"/>
  <c r="L478" i="4"/>
  <c r="O840" i="4"/>
  <c r="L840" i="4"/>
  <c r="O744" i="4"/>
  <c r="L744" i="4"/>
  <c r="O477" i="4"/>
  <c r="L477" i="4"/>
  <c r="O890" i="4"/>
  <c r="L890" i="4"/>
  <c r="O440" i="4"/>
  <c r="L440" i="4"/>
  <c r="O568" i="4"/>
  <c r="L568" i="4"/>
  <c r="O895" i="4"/>
  <c r="L895" i="4"/>
  <c r="O920" i="4"/>
  <c r="L920" i="4"/>
  <c r="O712" i="4"/>
  <c r="L712" i="4"/>
  <c r="O504" i="4"/>
  <c r="L504" i="4"/>
  <c r="J693" i="4"/>
  <c r="O470" i="4"/>
  <c r="L470" i="4"/>
  <c r="O480" i="4"/>
  <c r="L480" i="4"/>
  <c r="O481" i="4"/>
  <c r="L481" i="4"/>
  <c r="O776" i="4"/>
  <c r="L776" i="4"/>
  <c r="O728" i="4"/>
  <c r="L728" i="4"/>
  <c r="O476" i="4"/>
  <c r="L476" i="4"/>
  <c r="O36" i="4"/>
  <c r="L36" i="4"/>
  <c r="O536" i="4"/>
  <c r="L536" i="4"/>
  <c r="J629" i="4"/>
  <c r="J597" i="4"/>
  <c r="O600" i="4"/>
  <c r="J661" i="4"/>
  <c r="O664" i="4"/>
  <c r="J645" i="4"/>
  <c r="J501" i="4"/>
  <c r="J19" i="4"/>
  <c r="J917" i="4"/>
  <c r="J11" i="4"/>
  <c r="J20" i="4"/>
  <c r="J709" i="4"/>
  <c r="J437" i="4"/>
  <c r="J21" i="4" s="1"/>
  <c r="J565" i="4"/>
  <c r="J858" i="4"/>
  <c r="J10" i="4" s="1"/>
  <c r="M440" i="4"/>
  <c r="B440" i="4" s="1"/>
  <c r="I437" i="4"/>
  <c r="J479" i="4"/>
  <c r="H437" i="4"/>
  <c r="J520" i="4"/>
  <c r="M484" i="4"/>
  <c r="B484" i="4" s="1"/>
  <c r="J773" i="4"/>
  <c r="J760" i="4"/>
  <c r="J613" i="4"/>
  <c r="J741" i="4"/>
  <c r="M470" i="4"/>
  <c r="B470" i="4" s="1"/>
  <c r="M474" i="4"/>
  <c r="B474" i="4" s="1"/>
  <c r="J725" i="4"/>
  <c r="J821" i="4"/>
  <c r="M481" i="4"/>
  <c r="B481" i="4" s="1"/>
  <c r="J863" i="4"/>
  <c r="M477" i="4"/>
  <c r="B477" i="4" s="1"/>
  <c r="J549" i="4"/>
  <c r="J901" i="4"/>
  <c r="J888" i="4"/>
  <c r="J677" i="4"/>
  <c r="M473" i="4"/>
  <c r="B473" i="4" s="1"/>
  <c r="J581" i="4"/>
  <c r="M480" i="4"/>
  <c r="B480" i="4" s="1"/>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J15" i="4" l="1"/>
  <c r="L15" i="4" s="1"/>
  <c r="L21" i="4"/>
  <c r="O21" i="4"/>
  <c r="L10" i="4"/>
  <c r="O10" i="4"/>
  <c r="O485" i="4"/>
  <c r="L485" i="4"/>
  <c r="O863" i="4"/>
  <c r="L863" i="4"/>
  <c r="O821" i="4"/>
  <c r="L821" i="4"/>
  <c r="O479" i="4"/>
  <c r="L479" i="4"/>
  <c r="O437" i="4"/>
  <c r="L437" i="4"/>
  <c r="O581" i="4"/>
  <c r="L581" i="4"/>
  <c r="O901" i="4"/>
  <c r="L901" i="4"/>
  <c r="O725" i="4"/>
  <c r="L725" i="4"/>
  <c r="O613" i="4"/>
  <c r="L613" i="4"/>
  <c r="O520" i="4"/>
  <c r="L520" i="4"/>
  <c r="O858" i="4"/>
  <c r="L858" i="4"/>
  <c r="O709" i="4"/>
  <c r="L709" i="4"/>
  <c r="O917" i="4"/>
  <c r="L917" i="4"/>
  <c r="O645" i="4"/>
  <c r="L645" i="4"/>
  <c r="O597" i="4"/>
  <c r="L597" i="4"/>
  <c r="O693" i="4"/>
  <c r="L693" i="4"/>
  <c r="O888" i="4"/>
  <c r="L888" i="4"/>
  <c r="O741" i="4"/>
  <c r="L741" i="4"/>
  <c r="O549" i="4"/>
  <c r="L549" i="4"/>
  <c r="O760" i="4"/>
  <c r="L760" i="4"/>
  <c r="O20" i="4"/>
  <c r="L20" i="4"/>
  <c r="O19" i="4"/>
  <c r="L19" i="4"/>
  <c r="O629" i="4"/>
  <c r="L629" i="4"/>
  <c r="O869" i="4"/>
  <c r="L869" i="4"/>
  <c r="O501" i="4"/>
  <c r="L501" i="4"/>
  <c r="O837" i="4"/>
  <c r="L837" i="4"/>
  <c r="O789" i="4"/>
  <c r="L789" i="4"/>
  <c r="O677" i="4"/>
  <c r="L677" i="4"/>
  <c r="O773" i="4"/>
  <c r="L773" i="4"/>
  <c r="O565" i="4"/>
  <c r="L565" i="4"/>
  <c r="O11" i="4"/>
  <c r="L11" i="4"/>
  <c r="O661" i="4"/>
  <c r="L661" i="4"/>
  <c r="M1391" i="4"/>
  <c r="B1391" i="4" s="1"/>
  <c r="J856"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95" i="4"/>
  <c r="H95" i="4"/>
  <c r="I59" i="4"/>
  <c r="I60" i="4"/>
  <c r="I28" i="4" s="1"/>
  <c r="I61" i="4"/>
  <c r="I29" i="4" s="1"/>
  <c r="I65" i="4"/>
  <c r="I33" i="4" s="1"/>
  <c r="I67" i="4"/>
  <c r="I68" i="4"/>
  <c r="H59" i="4"/>
  <c r="H27" i="4" s="1"/>
  <c r="H60" i="4"/>
  <c r="H28" i="4" s="1"/>
  <c r="H61" i="4"/>
  <c r="H29" i="4" s="1"/>
  <c r="H65" i="4"/>
  <c r="H33" i="4" s="1"/>
  <c r="H67" i="4"/>
  <c r="H35" i="4" s="1"/>
  <c r="H68" i="4"/>
  <c r="H36" i="4" s="1"/>
  <c r="O15" i="4" l="1"/>
  <c r="H175" i="4"/>
  <c r="I175" i="4"/>
  <c r="I63" i="4"/>
  <c r="I88" i="4"/>
  <c r="H63" i="4"/>
  <c r="H31" i="4" s="1"/>
  <c r="H88" i="4"/>
  <c r="M28" i="4"/>
  <c r="B28" i="4" s="1"/>
  <c r="M29" i="4"/>
  <c r="B29" i="4" s="1"/>
  <c r="M33" i="4"/>
  <c r="B33" i="4" s="1"/>
  <c r="J8" i="4"/>
  <c r="L8" i="4" s="1"/>
  <c r="O517" i="4"/>
  <c r="L517" i="4"/>
  <c r="O885" i="4"/>
  <c r="L885" i="4"/>
  <c r="O472" i="4"/>
  <c r="L472" i="4"/>
  <c r="O856" i="4"/>
  <c r="L856" i="4"/>
  <c r="O757" i="4"/>
  <c r="L757" i="4"/>
  <c r="M1384" i="4"/>
  <c r="B1384" i="4" s="1"/>
  <c r="I35" i="4"/>
  <c r="I36" i="4"/>
  <c r="I27" i="4"/>
  <c r="M1480" i="4"/>
  <c r="B1480" i="4" s="1"/>
  <c r="I1477" i="4"/>
  <c r="I920" i="4"/>
  <c r="I1333" i="4"/>
  <c r="M1656" i="4"/>
  <c r="B1656" i="4" s="1"/>
  <c r="I216" i="4"/>
  <c r="I280" i="4"/>
  <c r="I408" i="4"/>
  <c r="I1365" i="4"/>
  <c r="I1493" i="4"/>
  <c r="I1317"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232" i="4"/>
  <c r="H568" i="4"/>
  <c r="H892" i="4"/>
  <c r="H887" i="4"/>
  <c r="H1064" i="4"/>
  <c r="H1141" i="4"/>
  <c r="H1224" i="4"/>
  <c r="H1637" i="4"/>
  <c r="H1509" i="4"/>
  <c r="H200" i="4"/>
  <c r="H216" i="4"/>
  <c r="H328" i="4"/>
  <c r="H344" i="4"/>
  <c r="H408" i="4"/>
  <c r="H424" i="4"/>
  <c r="H552" i="4"/>
  <c r="H616" i="4"/>
  <c r="H680" i="4"/>
  <c r="I808" i="4"/>
  <c r="I824" i="4"/>
  <c r="H837" i="4"/>
  <c r="H872" i="4"/>
  <c r="H869" i="4" s="1"/>
  <c r="M1288" i="4"/>
  <c r="B1288" i="4" s="1"/>
  <c r="H1493" i="4"/>
  <c r="H1317" i="4"/>
  <c r="H1573" i="4"/>
  <c r="H1285" i="4"/>
  <c r="H280" i="4"/>
  <c r="H632" i="4"/>
  <c r="H696" i="4"/>
  <c r="H920" i="4"/>
  <c r="H897" i="4"/>
  <c r="H1685" i="4"/>
  <c r="H1621"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0" i="4"/>
  <c r="B60"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M68" i="4"/>
  <c r="B68" i="4" s="1"/>
  <c r="M61" i="4"/>
  <c r="B61" i="4" s="1"/>
  <c r="M59" i="4"/>
  <c r="B59"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I1208" i="4"/>
  <c r="H1208" i="4"/>
  <c r="H1128" i="4"/>
  <c r="I1119" i="4"/>
  <c r="H968" i="4"/>
  <c r="H1055" i="4"/>
  <c r="I1055" i="4"/>
  <c r="I31" i="4" l="1"/>
  <c r="M63" i="4"/>
  <c r="B63" i="4" s="1"/>
  <c r="M175" i="4"/>
  <c r="B175" i="4" s="1"/>
  <c r="I168" i="4"/>
  <c r="H168" i="4"/>
  <c r="H85" i="4"/>
  <c r="H53" i="4" s="1"/>
  <c r="H56" i="4"/>
  <c r="I85" i="4"/>
  <c r="M88" i="4"/>
  <c r="B88" i="4" s="1"/>
  <c r="I56" i="4"/>
  <c r="M31" i="4"/>
  <c r="B31" i="4" s="1"/>
  <c r="O8" i="4"/>
  <c r="J5" i="4"/>
  <c r="O853" i="4"/>
  <c r="L853" i="4"/>
  <c r="O469" i="4"/>
  <c r="L469" i="4"/>
  <c r="M1477" i="4"/>
  <c r="B1477" i="4" s="1"/>
  <c r="M1381" i="4"/>
  <c r="B1381" i="4" s="1"/>
  <c r="H1589" i="4"/>
  <c r="I261" i="4"/>
  <c r="I1637"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1592" i="4"/>
  <c r="M1352" i="4"/>
  <c r="B1352" i="4" s="1"/>
  <c r="M1247" i="4"/>
  <c r="B1247" i="4" s="1"/>
  <c r="I773" i="4"/>
  <c r="M808" i="4"/>
  <c r="B808" i="4" s="1"/>
  <c r="M1317" i="4"/>
  <c r="B1317" i="4" s="1"/>
  <c r="I1029"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221" i="4"/>
  <c r="H1061" i="4"/>
  <c r="H860" i="4"/>
  <c r="H12" i="4" s="1"/>
  <c r="H245" i="4"/>
  <c r="I965" i="4"/>
  <c r="H1048" i="4"/>
  <c r="H1125" i="4"/>
  <c r="H1240" i="4"/>
  <c r="H867" i="4"/>
  <c r="H19" i="4" s="1"/>
  <c r="M1669" i="4"/>
  <c r="B1669" i="4" s="1"/>
  <c r="H725" i="4"/>
  <c r="H645" i="4"/>
  <c r="H293" i="4"/>
  <c r="H1173" i="4"/>
  <c r="H261" i="4"/>
  <c r="H865" i="4"/>
  <c r="H17" i="4" s="1"/>
  <c r="H693" i="4"/>
  <c r="H277" i="4"/>
  <c r="H677" i="4"/>
  <c r="H549" i="4"/>
  <c r="H405" i="4"/>
  <c r="H341" i="4"/>
  <c r="H213" i="4"/>
  <c r="H895" i="4"/>
  <c r="M1605" i="4"/>
  <c r="B1605" i="4" s="1"/>
  <c r="H1112" i="4"/>
  <c r="M1160" i="4"/>
  <c r="B1160" i="4" s="1"/>
  <c r="I1157" i="4"/>
  <c r="I857" i="4"/>
  <c r="I9" i="4" s="1"/>
  <c r="M889" i="4"/>
  <c r="B889" i="4" s="1"/>
  <c r="I861" i="4"/>
  <c r="I13" i="4" s="1"/>
  <c r="M893" i="4"/>
  <c r="B893" i="4" s="1"/>
  <c r="I866" i="4"/>
  <c r="I18" i="4" s="1"/>
  <c r="M898" i="4"/>
  <c r="B898" i="4" s="1"/>
  <c r="I901" i="4"/>
  <c r="M904" i="4"/>
  <c r="B904" i="4" s="1"/>
  <c r="I1173" i="4"/>
  <c r="M1176" i="4"/>
  <c r="B1176" i="4" s="1"/>
  <c r="I341" i="4"/>
  <c r="M344" i="4"/>
  <c r="B344"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I855" i="4"/>
  <c r="I7" i="4" s="1"/>
  <c r="M887" i="4"/>
  <c r="B887" i="4" s="1"/>
  <c r="I860" i="4"/>
  <c r="I12" i="4" s="1"/>
  <c r="M892" i="4"/>
  <c r="B892" i="4" s="1"/>
  <c r="I865" i="4"/>
  <c r="I17" i="4" s="1"/>
  <c r="M897" i="4"/>
  <c r="B897" i="4" s="1"/>
  <c r="I949" i="4"/>
  <c r="M952" i="4"/>
  <c r="B952" i="4" s="1"/>
  <c r="I645" i="4"/>
  <c r="M648" i="4"/>
  <c r="B648" i="4" s="1"/>
  <c r="I309" i="4"/>
  <c r="M312" i="4"/>
  <c r="B312" i="4" s="1"/>
  <c r="I1253" i="4"/>
  <c r="I1240" i="4"/>
  <c r="M1256" i="4"/>
  <c r="B1256" i="4" s="1"/>
  <c r="M35" i="4"/>
  <c r="B35" i="4" s="1"/>
  <c r="I1192" i="4"/>
  <c r="I854" i="4"/>
  <c r="I6" i="4" s="1"/>
  <c r="M886" i="4"/>
  <c r="B886" i="4" s="1"/>
  <c r="I859" i="4"/>
  <c r="M891" i="4"/>
  <c r="B891" i="4" s="1"/>
  <c r="I864" i="4"/>
  <c r="I16" i="4" s="1"/>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7" i="4"/>
  <c r="B27" i="4" s="1"/>
  <c r="M36" i="4"/>
  <c r="B36" i="4" s="1"/>
  <c r="I245" i="4"/>
  <c r="M248" i="4"/>
  <c r="B248" i="4" s="1"/>
  <c r="I1061" i="4"/>
  <c r="M1064" i="4"/>
  <c r="B1064" i="4" s="1"/>
  <c r="I858" i="4"/>
  <c r="I10" i="4" s="1"/>
  <c r="M890" i="4"/>
  <c r="B890" i="4" s="1"/>
  <c r="I862" i="4"/>
  <c r="I14" i="4" s="1"/>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533" i="4"/>
  <c r="I520" i="4"/>
  <c r="I485" i="4"/>
  <c r="H533" i="4"/>
  <c r="H520" i="4"/>
  <c r="H1192" i="4"/>
  <c r="I24" i="4" l="1"/>
  <c r="H24" i="4"/>
  <c r="I165" i="4"/>
  <c r="H165" i="4"/>
  <c r="H21" i="4" s="1"/>
  <c r="M168" i="4"/>
  <c r="B168" i="4" s="1"/>
  <c r="I53" i="4"/>
  <c r="M53" i="4" s="1"/>
  <c r="B53" i="4" s="1"/>
  <c r="M85" i="4"/>
  <c r="B85" i="4" s="1"/>
  <c r="M56" i="4"/>
  <c r="B56" i="4" s="1"/>
  <c r="M24" i="4"/>
  <c r="B24" i="4" s="1"/>
  <c r="M17" i="4"/>
  <c r="B17" i="4" s="1"/>
  <c r="M13" i="4"/>
  <c r="B13" i="4" s="1"/>
  <c r="M16" i="4"/>
  <c r="B16" i="4" s="1"/>
  <c r="M18" i="4"/>
  <c r="B18" i="4" s="1"/>
  <c r="M14" i="4"/>
  <c r="B14" i="4" s="1"/>
  <c r="M12" i="4"/>
  <c r="B12" i="4" s="1"/>
  <c r="M6" i="4"/>
  <c r="B6" i="4" s="1"/>
  <c r="M9" i="4"/>
  <c r="B9" i="4" s="1"/>
  <c r="M10" i="4"/>
  <c r="B10" i="4" s="1"/>
  <c r="M7" i="4"/>
  <c r="B7" i="4" s="1"/>
  <c r="R5" i="4"/>
  <c r="R7" i="4"/>
  <c r="L5" i="4"/>
  <c r="O5" i="4"/>
  <c r="M261" i="4"/>
  <c r="B261" i="4" s="1"/>
  <c r="M1637" i="4"/>
  <c r="B1637" i="4" s="1"/>
  <c r="I1589" i="4"/>
  <c r="M405" i="4"/>
  <c r="B405" i="4" s="1"/>
  <c r="M277" i="4"/>
  <c r="B277" i="4" s="1"/>
  <c r="I19" i="4"/>
  <c r="M213" i="4"/>
  <c r="B213" i="4" s="1"/>
  <c r="I11" i="4"/>
  <c r="I20" i="4"/>
  <c r="M805" i="4"/>
  <c r="B805" i="4" s="1"/>
  <c r="M1592" i="4"/>
  <c r="B1592" i="4" s="1"/>
  <c r="M917" i="4"/>
  <c r="B917" i="4" s="1"/>
  <c r="M1029" i="4"/>
  <c r="B1029" i="4" s="1"/>
  <c r="M773" i="4"/>
  <c r="B773" i="4" s="1"/>
  <c r="M867" i="4"/>
  <c r="B867" i="4" s="1"/>
  <c r="M858" i="4"/>
  <c r="B858" i="4" s="1"/>
  <c r="M866" i="4"/>
  <c r="B866" i="4" s="1"/>
  <c r="M857" i="4"/>
  <c r="B857" i="4" s="1"/>
  <c r="M868" i="4"/>
  <c r="B868" i="4" s="1"/>
  <c r="M860" i="4"/>
  <c r="B860"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245" i="4"/>
  <c r="B245" i="4" s="1"/>
  <c r="M661" i="4"/>
  <c r="B661"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421" i="4"/>
  <c r="B421" i="4" s="1"/>
  <c r="M1221" i="4"/>
  <c r="B1221" i="4" s="1"/>
  <c r="M293" i="4"/>
  <c r="B293" i="4" s="1"/>
  <c r="M837" i="4"/>
  <c r="B837" i="4" s="1"/>
  <c r="M229" i="4"/>
  <c r="B229"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485" i="4"/>
  <c r="B485" i="4" s="1"/>
  <c r="I517" i="4"/>
  <c r="M533" i="4"/>
  <c r="B533" i="4" s="1"/>
  <c r="I1109" i="4"/>
  <c r="M1125" i="4"/>
  <c r="B1125" i="4" s="1"/>
  <c r="I1189" i="4"/>
  <c r="M1205" i="4"/>
  <c r="B1205" i="4" s="1"/>
  <c r="M869" i="4"/>
  <c r="B869" i="4" s="1"/>
  <c r="M895" i="4"/>
  <c r="B895" i="4" s="1"/>
  <c r="I863" i="4"/>
  <c r="I15" i="4" s="1"/>
  <c r="I1237" i="4"/>
  <c r="M479" i="4"/>
  <c r="B479" i="4" s="1"/>
  <c r="I888" i="4"/>
  <c r="M1061" i="4"/>
  <c r="B1061" i="4" s="1"/>
  <c r="I1045" i="4"/>
  <c r="M901" i="4"/>
  <c r="B901" i="4" s="1"/>
  <c r="I21" i="4" l="1"/>
  <c r="M21" i="4" s="1"/>
  <c r="B21" i="4" s="1"/>
  <c r="M165" i="4"/>
  <c r="B165" i="4" s="1"/>
  <c r="M15" i="4"/>
  <c r="B15" i="4" s="1"/>
  <c r="M1589" i="4"/>
  <c r="B1589" i="4" s="1"/>
  <c r="J2" i="4"/>
  <c r="M11" i="4"/>
  <c r="B11" i="4" s="1"/>
  <c r="M472" i="4"/>
  <c r="B472" i="4" s="1"/>
  <c r="M757" i="4"/>
  <c r="B757" i="4" s="1"/>
  <c r="M863" i="4"/>
  <c r="B863" i="4" s="1"/>
  <c r="M19" i="4"/>
  <c r="B19" i="4" s="1"/>
  <c r="M20" i="4"/>
  <c r="B20" i="4" s="1"/>
  <c r="M1237" i="4"/>
  <c r="B1237" i="4" s="1"/>
  <c r="M1109" i="4"/>
  <c r="B1109" i="4" s="1"/>
  <c r="M1189" i="4"/>
  <c r="B1189" i="4" s="1"/>
  <c r="M517" i="4"/>
  <c r="B517" i="4" s="1"/>
  <c r="M1045" i="4"/>
  <c r="B1045" i="4" s="1"/>
  <c r="M981" i="4"/>
  <c r="B981" i="4" s="1"/>
  <c r="H885" i="4"/>
  <c r="H856" i="4"/>
  <c r="H8" i="4" s="1"/>
  <c r="H469" i="4"/>
  <c r="I885" i="4"/>
  <c r="I856" i="4"/>
  <c r="I8" i="4" s="1"/>
  <c r="M888" i="4"/>
  <c r="B888" i="4" s="1"/>
  <c r="I469" i="4"/>
  <c r="M8" i="4" l="1"/>
  <c r="B8" i="4" s="1"/>
  <c r="M885" i="4"/>
  <c r="B885" i="4" s="1"/>
  <c r="I853" i="4"/>
  <c r="R853" i="4" s="1"/>
  <c r="H853" i="4"/>
  <c r="H5" i="4" s="1"/>
  <c r="M469" i="4"/>
  <c r="B469" i="4" s="1"/>
  <c r="M856" i="4"/>
  <c r="B856" i="4" s="1"/>
  <c r="I5" i="4" l="1"/>
  <c r="M853" i="4"/>
  <c r="B853"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+ 400 000 -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+ 400 000-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 ref="K1482" authorId="0" shapeId="0">
      <text>
        <r>
          <rPr>
            <b/>
            <sz val="9"/>
            <color indexed="81"/>
            <rFont val="Tahoma"/>
            <charset val="1"/>
          </rPr>
          <t>Maia Gotiashvili:</t>
        </r>
        <r>
          <rPr>
            <sz val="9"/>
            <color indexed="81"/>
            <rFont val="Tahoma"/>
            <charset val="1"/>
          </rPr>
          <t xml:space="preserve">
გარდამავალი პერიოდისთვის (სახელმწიფოს მიერ ნაყიდი(დარჩენილი წინა წლიდან) მედიკამენტევის ლოჯისტიკისთვის და კომუნიკაციის ღონისძიებებისთვი(პიარი)</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<sst xmlns="http://schemas.openxmlformats.org/spreadsheetml/2006/main" count="4398" uniqueCount="618">
  <si>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</si>
  <si>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</si>
  <si>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</si>
  <si>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</si>
  <si>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</si>
  <si>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</si>
  <si>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</si>
  <si>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</si>
  <si>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</si>
  <si>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</si>
  <si>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</si>
  <si>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</si>
  <si>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</si>
  <si>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</si>
  <si>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</si>
  <si>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</si>
  <si>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</si>
  <si>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</si>
  <si>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</si>
  <si>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</si>
  <si>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</si>
  <si>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</si>
  <si>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</si>
  <si>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</si>
  <si>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</si>
  <si>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</si>
  <si>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</si>
  <si>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</si>
  <si>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</si>
  <si>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</si>
  <si>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</si>
  <si>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</si>
  <si>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</si>
  <si>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</si>
  <si>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</si>
  <si>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</si>
  <si>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</si>
  <si>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</si>
  <si>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</si>
  <si>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</si>
  <si>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</si>
  <si>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</si>
  <si>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</si>
  <si>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</si>
  <si>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</si>
  <si>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</si>
  <si>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</si>
  <si>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</si>
  <si>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</si>
  <si>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</si>
  <si>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</si>
  <si>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</si>
  <si>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</si>
  <si>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</si>
  <si>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</si>
  <si>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</si>
  <si>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</si>
  <si>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</si>
  <si>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</si>
  <si>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</si>
  <si>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</si>
  <si>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</si>
  <si>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</si>
  <si>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</si>
  <si>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</si>
  <si>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</si>
  <si>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</si>
  <si>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</si>
  <si>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</si>
  <si>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</si>
  <si>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</si>
  <si>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</si>
  <si>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</si>
  <si>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</si>
  <si>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</si>
  <si>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</si>
  <si>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</si>
  <si>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</si>
  <si>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</si>
  <si>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</si>
  <si>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</si>
  <si>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</si>
  <si>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</si>
  <si>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</si>
  <si>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</si>
  <si>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</si>
  <si>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</si>
  <si>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</si>
  <si>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</si>
  <si>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</si>
  <si>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</si>
  <si>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</si>
  <si>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</si>
  <si>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</si>
  <si>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</si>
  <si>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</si>
  <si>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</si>
  <si>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</si>
  <si>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</si>
  <si>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</si>
  <si>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</si>
  <si>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</si>
  <si>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</si>
  <si>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</si>
  <si>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</si>
  <si>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</si>
  <si>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</si>
  <si>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</si>
  <si>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</si>
  <si>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</si>
  <si>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</si>
  <si>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</si>
  <si>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</si>
  <si>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</si>
  <si>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</si>
  <si>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</si>
  <si>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</si>
  <si>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</si>
  <si>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</si>
  <si>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</si>
  <si>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</si>
  <si>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</si>
  <si>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</si>
  <si>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</si>
  <si>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</si>
  <si>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</si>
  <si>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</si>
  <si>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</si>
  <si>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</si>
  <si>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</si>
  <si>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</si>
  <si>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</si>
  <si>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</si>
  <si>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</si>
  <si>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</si>
  <si>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</si>
  <si>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</si>
  <si>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</si>
  <si>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</si>
  <si>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</si>
  <si>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</si>
  <si>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</si>
  <si>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</si>
  <si>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</si>
  <si>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</si>
  <si>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</si>
  <si>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</si>
  <si>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</si>
  <si>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</si>
  <si>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</si>
  <si>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</si>
  <si>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</si>
  <si>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</si>
  <si>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</si>
  <si>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</si>
  <si>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</si>
  <si>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</si>
  <si>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</si>
  <si>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</si>
  <si>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</si>
  <si>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</si>
  <si>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</si>
  <si>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</si>
  <si>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</si>
  <si>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</si>
  <si>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</si>
  <si>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</si>
  <si>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</si>
  <si>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</si>
  <si>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</si>
  <si>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</si>
  <si>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</si>
  <si>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</si>
  <si>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</si>
  <si>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</si>
  <si>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</si>
  <si>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</si>
  <si>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</si>
  <si>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</si>
  <si>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</si>
  <si>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</si>
  <si>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</si>
  <si>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</si>
  <si>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</si>
  <si>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</si>
  <si>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</si>
  <si>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</si>
  <si>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</si>
  <si>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</si>
  <si>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</si>
  <si>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</si>
  <si>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</si>
  <si>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</si>
  <si>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</si>
  <si>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</si>
  <si>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</si>
  <si>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</si>
  <si>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</si>
  <si>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</si>
  <si>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</si>
  <si>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</si>
  <si>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</si>
  <si>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</si>
  <si>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</si>
  <si>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</si>
  <si>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</si>
  <si>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</si>
  <si>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</si>
  <si>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</si>
  <si>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</si>
  <si>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</si>
  <si>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</si>
  <si>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</si>
  <si>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</si>
  <si>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</si>
  <si>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</si>
  <si>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</si>
  <si>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</si>
  <si>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</si>
  <si>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</si>
  <si>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</si>
  <si>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</si>
  <si>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</si>
  <si>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</si>
  <si>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</si>
  <si>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</si>
  <si>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</si>
  <si>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</si>
  <si>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</si>
  <si>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</si>
  <si>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</si>
  <si>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</si>
  <si>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</si>
  <si>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</si>
  <si>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</si>
  <si>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</si>
  <si>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</si>
  <si>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</si>
  <si>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</si>
  <si>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</si>
  <si>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</si>
  <si>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</si>
  <si>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</si>
  <si>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</si>
  <si>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</si>
  <si>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</si>
  <si>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</si>
  <si>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</si>
  <si>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</si>
  <si>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</si>
  <si>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</si>
  <si>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</si>
  <si>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</si>
  <si>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</si>
  <si>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</si>
  <si>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</si>
  <si>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</si>
  <si>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</si>
  <si>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</si>
  <si>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</si>
  <si>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</si>
  <si>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</si>
  <si>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</si>
  <si>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</si>
  <si>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</si>
  <si>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</si>
  <si>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</si>
  <si>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</si>
  <si>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</si>
  <si>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</si>
  <si>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</si>
  <si>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</si>
  <si>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</si>
  <si>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</si>
  <si>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</si>
  <si>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</si>
  <si>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</si>
  <si>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</si>
  <si>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</si>
  <si>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</si>
  <si>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</si>
  <si>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</si>
  <si>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</si>
  <si>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</si>
  <si>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</si>
  <si>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</si>
  <si>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</si>
  <si>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</si>
  <si>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</si>
  <si>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</si>
  <si>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</si>
  <si>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</si>
  <si>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</si>
  <si>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</si>
  <si>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</si>
  <si>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</si>
  <si>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</si>
  <si>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</si>
  <si>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</si>
  <si>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</si>
  <si>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</si>
  <si>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</si>
  <si>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</si>
  <si>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</si>
  <si>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</si>
  <si>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</si>
  <si>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</si>
  <si>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</si>
  <si>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</si>
  <si>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</si>
  <si>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</si>
  <si>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</si>
  <si>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</si>
  <si>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</si>
  <si>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</si>
  <si>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</si>
  <si>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</si>
  <si>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</si>
  <si>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</si>
  <si>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</si>
  <si>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</si>
  <si>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</si>
  <si>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</si>
  <si>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</si>
  <si>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</si>
  <si>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</si>
  <si>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</si>
  <si>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</si>
  <si>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</si>
  <si>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</si>
  <si>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</si>
  <si>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</si>
  <si>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</si>
  <si>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</si>
  <si>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</si>
  <si>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</si>
  <si>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</si>
  <si>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</si>
  <si>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</si>
  <si>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</si>
  <si>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</si>
  <si>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</si>
  <si>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</si>
  <si>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</si>
  <si>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</si>
  <si>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</si>
  <si>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</si>
  <si>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</si>
  <si>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</si>
  <si>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</si>
  <si>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</si>
  <si>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</si>
  <si>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</si>
  <si>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</si>
  <si>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</si>
  <si>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</si>
  <si>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</si>
  <si>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</si>
  <si>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</si>
  <si>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</si>
  <si>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</si>
  <si>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</si>
  <si>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</si>
  <si>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</si>
  <si>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</si>
  <si>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</si>
  <si>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</si>
  <si>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</si>
  <si>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</si>
  <si>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</si>
  <si>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</si>
  <si>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</si>
  <si>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</si>
  <si>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</si>
  <si>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</si>
  <si>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</si>
  <si>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</si>
  <si>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</si>
  <si>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</si>
  <si>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</si>
  <si>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</si>
  <si>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</si>
  <si>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</si>
  <si>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</si>
  <si>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</si>
  <si>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</si>
  <si>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</si>
  <si>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</si>
  <si>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</si>
  <si>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</si>
  <si>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</si>
  <si>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</si>
  <si>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</si>
  <si>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</si>
  <si>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</si>
  <si>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</si>
  <si>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</si>
  <si>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</si>
  <si>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</si>
  <si>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</si>
  <si>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</si>
  <si>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</si>
  <si>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</si>
  <si>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</si>
  <si>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</si>
  <si>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</si>
  <si>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</si>
  <si>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</si>
  <si>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</si>
  <si>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</si>
  <si>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</si>
  <si>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</si>
  <si>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</si>
  <si>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</si>
  <si>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</si>
  <si>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</si>
  <si>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</si>
  <si>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</si>
  <si>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</si>
  <si>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</si>
  <si>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</si>
  <si>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</si>
  <si>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</si>
  <si>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</si>
  <si>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</si>
  <si>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</si>
  <si>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</si>
  <si>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</si>
  <si>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</si>
  <si>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</si>
  <si>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</si>
  <si>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</si>
  <si>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</si>
  <si>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</si>
  <si>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</si>
  <si>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</si>
  <si>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</si>
  <si>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</si>
  <si>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</si>
  <si>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</si>
  <si>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</si>
  <si>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</si>
  <si>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</si>
  <si>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</si>
  <si>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</si>
  <si>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</si>
  <si>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</si>
  <si>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</si>
  <si>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</si>
  <si>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</si>
  <si>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</si>
  <si>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</si>
  <si>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</si>
  <si>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</si>
  <si>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</si>
  <si>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</si>
  <si>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</si>
  <si>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</si>
  <si>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</si>
  <si>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</si>
  <si>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</si>
  <si>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</si>
  <si>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</si>
  <si>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</si>
  <si>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</si>
  <si>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</si>
  <si>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</si>
  <si>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</si>
  <si>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</si>
  <si>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</si>
  <si>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</si>
  <si>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</si>
  <si>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</si>
  <si>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</si>
  <si>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</si>
  <si>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</si>
  <si>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</si>
  <si>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</si>
  <si>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</si>
  <si>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</si>
  <si>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</si>
  <si>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</si>
  <si>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</si>
  <si>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</si>
  <si>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</si>
  <si>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</si>
  <si>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</si>
  <si>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</si>
  <si>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</si>
  <si>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</si>
  <si>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</si>
  <si>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</si>
  <si>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</si>
  <si>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</si>
  <si>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</si>
  <si>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</si>
  <si>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</si>
  <si>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</si>
  <si>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</si>
  <si>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</si>
  <si>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</si>
  <si>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</si>
  <si>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</si>
  <si>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</si>
  <si>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</si>
  <si>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</si>
  <si>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</si>
  <si>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</si>
  <si>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</si>
  <si>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</si>
  <si>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</si>
  <si>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</si>
  <si>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</si>
  <si>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</si>
  <si>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</si>
  <si>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</si>
  <si>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</si>
  <si>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</si>
  <si>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</si>
  <si>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</si>
  <si>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</si>
  <si>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</si>
  <si>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</si>
  <si>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</si>
  <si>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</si>
  <si>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</si>
  <si>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</si>
  <si>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</si>
  <si>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</si>
  <si>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</si>
  <si>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</si>
  <si>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</si>
  <si>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</si>
  <si>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</si>
  <si>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</si>
  <si>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</si>
  <si>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</si>
  <si>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</si>
  <si>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</si>
  <si>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</si>
  <si>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</si>
  <si>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</si>
  <si>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</si>
  <si>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</si>
  <si>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</si>
  <si>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</si>
  <si>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</si>
  <si>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</si>
  <si>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</si>
  <si>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</si>
  <si>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</si>
  <si>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</si>
  <si>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</si>
  <si>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</si>
  <si>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</si>
  <si>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</si>
  <si>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</si>
  <si>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</si>
  <si>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</si>
  <si>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</si>
  <si>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</si>
  <si>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</si>
  <si>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</si>
  <si>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</si>
  <si>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</si>
  <si>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</si>
  <si>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</si>
  <si>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</si>
  <si>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</si>
  <si>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</si>
  <si>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</si>
  <si>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</si>
  <si>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</si>
  <si>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</si>
  <si>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</si>
  <si>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</si>
  <si>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</si>
  <si>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</si>
  <si>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</si>
  <si>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</si>
  <si>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</si>
  <si>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</si>
  <si>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</si>
  <si>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</si>
  <si>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</si>
  <si>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</si>
  <si>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</si>
  <si>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</si>
  <si>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</si>
  <si>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</si>
  <si>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</si>
  <si>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</si>
  <si>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</si>
  <si>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</si>
  <si>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</si>
  <si>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</si>
  <si>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</si>
  <si>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</si>
  <si>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</si>
  <si>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</si>
  <si>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</si>
  <si>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</si>
  <si>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</si>
  <si>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</si>
  <si>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</si>
  <si>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</si>
  <si>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</si>
  <si>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</si>
  <si>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</si>
  <si>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</si>
  <si>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</si>
  <si>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</si>
  <si>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</si>
  <si>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</si>
  <si>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</si>
  <si>
    <t>1,60</t>
  </si>
  <si>
    <t>1953+400 გადავიტანე  სასწრაფოს აპარატში შრომის ანაზღაურებისთვის</t>
  </si>
  <si>
    <r>
      <t>სასწრაფო, გადაუდებელი დახმარება, სამედიცინო ტრანსპორტირება, სოფლის ექიმი და სამედიცინო დაწესებულებების სპეცდაფინანსება</t>
    </r>
    <r>
      <rPr>
        <b/>
        <i/>
        <u/>
        <sz val="12"/>
        <color rgb="FFFF0000"/>
        <rFont val="Sylfaen"/>
        <family val="1"/>
        <charset val="204"/>
      </rPr>
      <t>(27 03 03 07 )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</si>
</sst>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4">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59">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xf numFmtId="0" fontId="54" fillId="2" borderId="0" xfId="7" applyFont="1" applyFill="1" applyBorder="1" applyAlignment="1">
      <alignment vertical="top"/>
    </xf>
    <xf numFmtId="4" fontId="74" fillId="2" borderId="1" xfId="6" applyNumberFormat="1" applyFont="1" applyFill="1" applyBorder="1" applyAlignment="1">
      <alignment horizontal="center" vertical="center"/>
    </xf>
    <xf numFmtId="4" fontId="76" fillId="2" borderId="1" xfId="6" applyNumberFormat="1" applyFont="1" applyFill="1" applyBorder="1" applyAlignment="1">
      <alignment horizontal="center" vertical="center"/>
    </xf>
    <xf numFmtId="1" fontId="73" fillId="2" borderId="0" xfId="6" applyNumberFormat="1" applyFont="1" applyFill="1" applyBorder="1" applyAlignment="1">
      <alignment horizontal="center" vertical="center"/>
    </xf>
    <xf numFmtId="2" fontId="74" fillId="2" borderId="0" xfId="6" applyNumberFormat="1" applyFont="1" applyFill="1" applyBorder="1" applyAlignment="1">
      <alignment horizontal="center" vertical="center"/>
    </xf>
    <xf numFmtId="4" fontId="74" fillId="2" borderId="0" xfId="6" applyNumberFormat="1" applyFont="1" applyFill="1" applyBorder="1" applyAlignment="1">
      <alignment horizontal="center" vertical="center"/>
    </xf>
    <xf numFmtId="49" fontId="54" fillId="0" borderId="0" xfId="6" applyNumberFormat="1" applyFont="1" applyFill="1" applyBorder="1" applyAlignment="1">
      <alignment horizontal="left" vertical="center" wrapText="1"/>
    </xf>
    <xf numFmtId="1" fontId="73" fillId="0" borderId="0" xfId="6" applyNumberFormat="1" applyFont="1" applyFill="1" applyBorder="1" applyAlignment="1">
      <alignment horizontal="center" vertical="center"/>
    </xf>
    <xf numFmtId="2" fontId="74" fillId="0" borderId="0" xfId="6" applyNumberFormat="1" applyFont="1" applyFill="1" applyBorder="1" applyAlignment="1">
      <alignment horizontal="center" vertical="center"/>
    </xf>
    <xf numFmtId="4" fontId="74" fillId="4" borderId="0" xfId="6" applyNumberFormat="1" applyFont="1" applyFill="1" applyBorder="1" applyAlignment="1">
      <alignment horizontal="center" vertical="center"/>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E5" activePane="bottomRight" state="frozen"/>
      <selection pane="topRight" activeCell="D1" sqref="D1"/>
      <selection pane="bottomLeft" activeCell="A6" sqref="A6"/>
      <selection pane="bottomRight" activeCell="K1349" sqref="K1349"/>
    </sheetView>
  </sheetViews>
  <sheetFormatPr defaultRowHeight="15" outlineLevelRow="1"/>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260" customWidth="1"/>
    <col min="11" max="11" width="14.5703125" style="281" customWidth="1"/>
    <col min="12" max="12" width="15.7109375" style="3" customWidth="1"/>
    <col min="13" max="13" width="12.140625" style="3" bestFit="1" customWidth="1"/>
    <col min="14" max="14" width="17.42578125" style="260" customWidth="1"/>
    <col min="15" max="15" width="17" style="3" bestFit="1" customWidth="1"/>
    <col min="16" max="16" width="45.140625" style="7" customWidth="1"/>
    <col min="17" max="17" width="18.5703125" hidden="1" customWidth="1"/>
    <col min="18" max="18" width="33" customWidth="1"/>
  </cols>
  <sheetData>
    <row r="1" spans="1:18" s="2" customFormat="1">
      <c r="F1" s="3"/>
      <c r="G1" s="3"/>
      <c r="H1" s="3"/>
      <c r="I1" s="3"/>
      <c r="J1" s="260"/>
      <c r="K1" s="281"/>
      <c r="L1" s="3"/>
      <c r="M1" s="3"/>
      <c r="N1" s="260"/>
      <c r="O1" s="3"/>
      <c r="P1" s="7"/>
    </row>
    <row r="2" spans="1:18" hidden="1">
      <c r="J2" s="261">
        <f>4347000-J5</f>
        <v>0</v>
      </c>
      <c r="K2" s="282">
        <f>4347000-K5</f>
        <v>-16000</v>
      </c>
      <c r="L2" s="292"/>
      <c r="N2" s="261"/>
      <c r="P2"/>
    </row>
    <row r="3" spans="1:18" ht="63">
      <c r="C3" s="308" t="s">
        <v>215</v>
      </c>
      <c r="D3" s="308" t="s">
        <v>1</v>
      </c>
      <c r="E3" s="219" t="s">
        <v>223</v>
      </c>
      <c r="F3" s="219" t="s">
        <v>228</v>
      </c>
      <c r="G3" s="219" t="s">
        <v>229</v>
      </c>
      <c r="H3" s="274" t="s">
        <v>213</v>
      </c>
      <c r="I3" s="219" t="s">
        <v>231</v>
      </c>
      <c r="J3" s="262" t="s">
        <v>230</v>
      </c>
      <c r="K3" s="283" t="s">
        <v>607</v>
      </c>
      <c r="L3" s="293" t="s">
        <v>609</v>
      </c>
      <c r="M3" s="219" t="s">
        <v>608</v>
      </c>
      <c r="N3" s="262" t="s">
        <v>222</v>
      </c>
      <c r="O3" s="219" t="s">
        <v>611</v>
      </c>
      <c r="P3" s="219" t="s">
        <v>552</v>
      </c>
      <c r="Q3" s="270" t="s">
        <v>539</v>
      </c>
    </row>
    <row r="4" spans="1:18" ht="54" hidden="1">
      <c r="C4" s="309"/>
      <c r="D4" s="309"/>
      <c r="E4" s="220"/>
      <c r="F4" s="221" t="s">
        <v>2</v>
      </c>
      <c r="G4" s="221" t="s">
        <v>2</v>
      </c>
      <c r="H4" s="275" t="s">
        <v>2</v>
      </c>
      <c r="I4" s="221" t="s">
        <v>212</v>
      </c>
      <c r="J4" s="263" t="s">
        <v>212</v>
      </c>
      <c r="K4" s="284" t="s">
        <v>212</v>
      </c>
      <c r="L4" s="294"/>
      <c r="M4" s="221"/>
      <c r="N4" s="263" t="s">
        <v>2</v>
      </c>
      <c r="O4" s="221"/>
      <c r="P4" s="42"/>
      <c r="Q4" s="271"/>
    </row>
    <row r="5" spans="1:18" ht="72" hidden="1">
      <c r="A5" s="2" t="s">
        <v>211</v>
      </c>
      <c r="B5" t="str">
        <f>IF((E5+F5+G5+I5++J5+M5+N5)&gt;0,"a","b")</f>
        <v>a</v>
      </c>
      <c r="C5" s="222" t="s">
        <v>3</v>
      </c>
      <c r="D5" s="223" t="s">
        <v>4</v>
      </c>
      <c r="E5" s="224">
        <f t="shared" ref="E5:K14" si="0">E21+E469+E853+E1509+E1525+E1589</f>
        <v>3978399.9967999998</v>
      </c>
      <c r="F5" s="224">
        <f t="shared" si="0"/>
        <v>3978400</v>
      </c>
      <c r="G5" s="224">
        <f t="shared" si="0"/>
        <v>3329247.444579999</v>
      </c>
      <c r="H5" s="224">
        <f t="shared" si="0"/>
        <v>4250000</v>
      </c>
      <c r="I5" s="224">
        <f t="shared" si="0"/>
        <v>4347000</v>
      </c>
      <c r="J5" s="264">
        <f t="shared" si="0"/>
        <v>4347000</v>
      </c>
      <c r="K5" s="285">
        <f t="shared" si="0"/>
        <v>4363000</v>
      </c>
      <c r="L5" s="278">
        <f>K5-J5</f>
        <v>16000</v>
      </c>
      <c r="M5" s="224">
        <f t="shared" ref="M5:M68" si="1">J5-I5</f>
        <v>0</v>
      </c>
      <c r="N5" s="264">
        <f t="shared" ref="N5:N20" si="2">N21+N469+N853+N1509+N1525+N1589</f>
        <v>4539161</v>
      </c>
      <c r="O5" s="224">
        <f>N5-J5</f>
        <v>192161</v>
      </c>
      <c r="P5" s="43"/>
      <c r="Q5" s="271"/>
      <c r="R5" s="5">
        <f>J5+16000</f>
        <v>4363000</v>
      </c>
    </row>
    <row r="6" spans="1:18" ht="18" hidden="1">
      <c r="B6" s="2" t="str">
        <f t="shared" ref="B6:B69" si="3">IF((E6+F6+G6+I6++J6+M6+N6)&gt;0,"a","b")</f>
        <v>a</v>
      </c>
      <c r="C6" s="225" t="s">
        <v>0</v>
      </c>
      <c r="D6" s="226" t="s">
        <v>5</v>
      </c>
      <c r="E6" s="227">
        <f t="shared" si="0"/>
        <v>2667</v>
      </c>
      <c r="F6" s="227">
        <f t="shared" si="0"/>
        <v>2667</v>
      </c>
      <c r="G6" s="227">
        <f t="shared" si="0"/>
        <v>2667</v>
      </c>
      <c r="H6" s="227">
        <f t="shared" si="0"/>
        <v>2667</v>
      </c>
      <c r="I6" s="227">
        <f t="shared" si="0"/>
        <v>2667</v>
      </c>
      <c r="J6" s="265">
        <f t="shared" si="0"/>
        <v>2667</v>
      </c>
      <c r="K6" s="286">
        <f t="shared" si="0"/>
        <v>2667</v>
      </c>
      <c r="L6" s="278">
        <f t="shared" ref="L6:L69" si="4">K6-J6</f>
        <v>0</v>
      </c>
      <c r="M6" s="227">
        <f t="shared" si="1"/>
        <v>0</v>
      </c>
      <c r="N6" s="265">
        <f t="shared" si="2"/>
        <v>2667</v>
      </c>
      <c r="O6" s="227">
        <f t="shared" ref="O6:O69" si="5">N6-J6</f>
        <v>0</v>
      </c>
      <c r="P6" s="43"/>
      <c r="Q6" s="271"/>
    </row>
    <row r="7" spans="1:18" ht="18" hidden="1">
      <c r="B7" s="2" t="str">
        <f t="shared" si="3"/>
        <v>a</v>
      </c>
      <c r="C7" s="225" t="s">
        <v>0</v>
      </c>
      <c r="D7" s="226" t="s">
        <v>6</v>
      </c>
      <c r="E7" s="227">
        <f t="shared" si="0"/>
        <v>5128</v>
      </c>
      <c r="F7" s="227">
        <f t="shared" si="0"/>
        <v>5128</v>
      </c>
      <c r="G7" s="227">
        <f t="shared" si="0"/>
        <v>5128</v>
      </c>
      <c r="H7" s="227">
        <f t="shared" si="0"/>
        <v>5190</v>
      </c>
      <c r="I7" s="227">
        <f t="shared" si="0"/>
        <v>5131</v>
      </c>
      <c r="J7" s="265">
        <f t="shared" si="0"/>
        <v>9150</v>
      </c>
      <c r="K7" s="286">
        <f t="shared" si="0"/>
        <v>9150</v>
      </c>
      <c r="L7" s="278">
        <f t="shared" si="4"/>
        <v>0</v>
      </c>
      <c r="M7" s="227">
        <f t="shared" si="1"/>
        <v>4019</v>
      </c>
      <c r="N7" s="265">
        <f t="shared" si="2"/>
        <v>9158</v>
      </c>
      <c r="O7" s="227">
        <f t="shared" si="5"/>
        <v>8</v>
      </c>
      <c r="P7" s="43"/>
      <c r="Q7" s="271"/>
      <c r="R7" s="5">
        <f>4347000-J5</f>
        <v>0</v>
      </c>
    </row>
    <row r="8" spans="1:18" ht="18" hidden="1">
      <c r="B8" s="2" t="str">
        <f t="shared" si="3"/>
        <v>a</v>
      </c>
      <c r="C8" s="228" t="s">
        <v>0</v>
      </c>
      <c r="D8" s="229" t="s">
        <v>7</v>
      </c>
      <c r="E8" s="230">
        <f t="shared" si="0"/>
        <v>3930964.9967999998</v>
      </c>
      <c r="F8" s="230">
        <f t="shared" si="0"/>
        <v>3925727.5949999997</v>
      </c>
      <c r="G8" s="230">
        <f t="shared" si="0"/>
        <v>3296242.9898499995</v>
      </c>
      <c r="H8" s="230">
        <f t="shared" si="0"/>
        <v>4202978</v>
      </c>
      <c r="I8" s="230">
        <f t="shared" si="0"/>
        <v>4288920</v>
      </c>
      <c r="J8" s="266">
        <f t="shared" si="0"/>
        <v>4288920</v>
      </c>
      <c r="K8" s="287">
        <f t="shared" si="0"/>
        <v>4294920</v>
      </c>
      <c r="L8" s="278">
        <f t="shared" si="4"/>
        <v>6000</v>
      </c>
      <c r="M8" s="230">
        <f t="shared" si="1"/>
        <v>0</v>
      </c>
      <c r="N8" s="266">
        <f t="shared" si="2"/>
        <v>4454094</v>
      </c>
      <c r="O8" s="230">
        <f t="shared" si="5"/>
        <v>165174</v>
      </c>
      <c r="P8" s="43"/>
      <c r="Q8" s="271"/>
    </row>
    <row r="9" spans="1:18" ht="18" hidden="1">
      <c r="B9" s="2" t="str">
        <f t="shared" si="3"/>
        <v>a</v>
      </c>
      <c r="C9" s="231" t="s">
        <v>0</v>
      </c>
      <c r="D9" s="232" t="s">
        <v>8</v>
      </c>
      <c r="E9" s="233">
        <f t="shared" si="0"/>
        <v>33210</v>
      </c>
      <c r="F9" s="233">
        <f t="shared" si="0"/>
        <v>32664.574000000001</v>
      </c>
      <c r="G9" s="233">
        <f t="shared" si="0"/>
        <v>24319.584099999996</v>
      </c>
      <c r="H9" s="233">
        <f t="shared" si="0"/>
        <v>36850</v>
      </c>
      <c r="I9" s="233">
        <f t="shared" si="0"/>
        <v>33040</v>
      </c>
      <c r="J9" s="267">
        <f t="shared" si="0"/>
        <v>35503</v>
      </c>
      <c r="K9" s="288">
        <f t="shared" si="0"/>
        <v>36903</v>
      </c>
      <c r="L9" s="278">
        <f t="shared" si="4"/>
        <v>1400</v>
      </c>
      <c r="M9" s="233">
        <f t="shared" si="1"/>
        <v>2463</v>
      </c>
      <c r="N9" s="267">
        <f t="shared" si="2"/>
        <v>38608</v>
      </c>
      <c r="O9" s="233">
        <f t="shared" si="5"/>
        <v>3105</v>
      </c>
      <c r="P9" s="43"/>
      <c r="Q9" s="271"/>
    </row>
    <row r="10" spans="1:18" ht="18" hidden="1">
      <c r="B10" s="2" t="str">
        <f t="shared" si="3"/>
        <v>a</v>
      </c>
      <c r="C10" s="231" t="s">
        <v>0</v>
      </c>
      <c r="D10" s="232" t="s">
        <v>9</v>
      </c>
      <c r="E10" s="233">
        <f t="shared" si="0"/>
        <v>119343</v>
      </c>
      <c r="F10" s="233">
        <f t="shared" si="0"/>
        <v>119088.41999999998</v>
      </c>
      <c r="G10" s="233">
        <f t="shared" si="0"/>
        <v>78609.78118000002</v>
      </c>
      <c r="H10" s="233">
        <f t="shared" si="0"/>
        <v>140125</v>
      </c>
      <c r="I10" s="233">
        <f t="shared" si="0"/>
        <v>152830</v>
      </c>
      <c r="J10" s="267">
        <f t="shared" si="0"/>
        <v>176539</v>
      </c>
      <c r="K10" s="288">
        <f t="shared" si="0"/>
        <v>182639</v>
      </c>
      <c r="L10" s="278">
        <f t="shared" si="4"/>
        <v>6100</v>
      </c>
      <c r="M10" s="233">
        <f t="shared" si="1"/>
        <v>23709</v>
      </c>
      <c r="N10" s="267">
        <f t="shared" si="2"/>
        <v>215003</v>
      </c>
      <c r="O10" s="233">
        <f t="shared" si="5"/>
        <v>38464</v>
      </c>
      <c r="P10" s="43"/>
      <c r="Q10" s="271"/>
    </row>
    <row r="11" spans="1:18" ht="15.75" hidden="1">
      <c r="B11" s="2" t="str">
        <f t="shared" si="3"/>
        <v>b</v>
      </c>
      <c r="C11" s="240" t="s">
        <v>0</v>
      </c>
      <c r="D11" s="241" t="s">
        <v>10</v>
      </c>
      <c r="E11" s="233">
        <f t="shared" si="0"/>
        <v>0</v>
      </c>
      <c r="F11" s="233">
        <f t="shared" si="0"/>
        <v>0</v>
      </c>
      <c r="G11" s="233">
        <f t="shared" si="0"/>
        <v>0</v>
      </c>
      <c r="H11" s="233">
        <f t="shared" si="0"/>
        <v>0</v>
      </c>
      <c r="I11" s="233">
        <f t="shared" si="0"/>
        <v>0</v>
      </c>
      <c r="J11" s="267">
        <f t="shared" si="0"/>
        <v>0</v>
      </c>
      <c r="K11" s="288">
        <f t="shared" si="0"/>
        <v>0</v>
      </c>
      <c r="L11" s="278">
        <f t="shared" si="4"/>
        <v>0</v>
      </c>
      <c r="M11" s="233">
        <f t="shared" si="1"/>
        <v>0</v>
      </c>
      <c r="N11" s="267">
        <f t="shared" si="2"/>
        <v>0</v>
      </c>
      <c r="O11" s="233">
        <f t="shared" si="5"/>
        <v>0</v>
      </c>
      <c r="P11" s="42"/>
    </row>
    <row r="12" spans="1:18" ht="18" hidden="1">
      <c r="B12" s="2" t="str">
        <f t="shared" si="3"/>
        <v>a</v>
      </c>
      <c r="C12" s="231" t="s">
        <v>0</v>
      </c>
      <c r="D12" s="232" t="s">
        <v>11</v>
      </c>
      <c r="E12" s="233">
        <f t="shared" si="0"/>
        <v>0</v>
      </c>
      <c r="F12" s="233">
        <f t="shared" si="0"/>
        <v>930</v>
      </c>
      <c r="G12" s="233">
        <f t="shared" si="0"/>
        <v>475</v>
      </c>
      <c r="H12" s="233">
        <f t="shared" si="0"/>
        <v>700</v>
      </c>
      <c r="I12" s="233">
        <f t="shared" si="0"/>
        <v>703</v>
      </c>
      <c r="J12" s="267">
        <f t="shared" si="0"/>
        <v>703</v>
      </c>
      <c r="K12" s="288">
        <f t="shared" si="0"/>
        <v>703</v>
      </c>
      <c r="L12" s="278">
        <f t="shared" si="4"/>
        <v>0</v>
      </c>
      <c r="M12" s="233">
        <f t="shared" si="1"/>
        <v>0</v>
      </c>
      <c r="N12" s="267">
        <f t="shared" si="2"/>
        <v>703</v>
      </c>
      <c r="O12" s="233">
        <f t="shared" si="5"/>
        <v>0</v>
      </c>
      <c r="P12" s="43"/>
      <c r="Q12" s="271"/>
    </row>
    <row r="13" spans="1:18" ht="18" hidden="1">
      <c r="B13" s="2" t="str">
        <f t="shared" si="3"/>
        <v>a</v>
      </c>
      <c r="C13" s="231" t="s">
        <v>0</v>
      </c>
      <c r="D13" s="232" t="s">
        <v>12</v>
      </c>
      <c r="E13" s="233">
        <f t="shared" si="0"/>
        <v>2493</v>
      </c>
      <c r="F13" s="233">
        <f t="shared" si="0"/>
        <v>3123</v>
      </c>
      <c r="G13" s="233">
        <f t="shared" si="0"/>
        <v>3049.9739300000001</v>
      </c>
      <c r="H13" s="233">
        <f t="shared" si="0"/>
        <v>1895</v>
      </c>
      <c r="I13" s="233">
        <f t="shared" si="0"/>
        <v>1895</v>
      </c>
      <c r="J13" s="267">
        <f t="shared" si="0"/>
        <v>1895</v>
      </c>
      <c r="K13" s="288">
        <f t="shared" si="0"/>
        <v>1895</v>
      </c>
      <c r="L13" s="278">
        <f t="shared" si="4"/>
        <v>0</v>
      </c>
      <c r="M13" s="233">
        <f t="shared" si="1"/>
        <v>0</v>
      </c>
      <c r="N13" s="267">
        <f t="shared" si="2"/>
        <v>2445</v>
      </c>
      <c r="O13" s="233">
        <f t="shared" si="5"/>
        <v>550</v>
      </c>
      <c r="P13" s="43"/>
      <c r="Q13" s="271"/>
    </row>
    <row r="14" spans="1:18" ht="18" hidden="1">
      <c r="B14" s="2" t="str">
        <f t="shared" si="3"/>
        <v>a</v>
      </c>
      <c r="C14" s="231" t="s">
        <v>0</v>
      </c>
      <c r="D14" s="232" t="s">
        <v>13</v>
      </c>
      <c r="E14" s="233">
        <f t="shared" si="0"/>
        <v>3728785</v>
      </c>
      <c r="F14" s="233">
        <f t="shared" si="0"/>
        <v>3726630.1770000001</v>
      </c>
      <c r="G14" s="233">
        <f t="shared" si="0"/>
        <v>3163019.0763499998</v>
      </c>
      <c r="H14" s="233">
        <f t="shared" si="0"/>
        <v>3978122</v>
      </c>
      <c r="I14" s="233">
        <f t="shared" si="0"/>
        <v>4065560</v>
      </c>
      <c r="J14" s="267">
        <f t="shared" si="0"/>
        <v>4041981</v>
      </c>
      <c r="K14" s="288">
        <f t="shared" si="0"/>
        <v>4040481</v>
      </c>
      <c r="L14" s="278">
        <f t="shared" si="4"/>
        <v>-1500</v>
      </c>
      <c r="M14" s="233">
        <f t="shared" si="1"/>
        <v>-23579</v>
      </c>
      <c r="N14" s="267">
        <f t="shared" si="2"/>
        <v>4138471</v>
      </c>
      <c r="O14" s="233">
        <f t="shared" si="5"/>
        <v>96490</v>
      </c>
      <c r="P14" s="43"/>
      <c r="Q14" s="271"/>
    </row>
    <row r="15" spans="1:18" ht="18" hidden="1">
      <c r="B15" s="2" t="str">
        <f t="shared" si="3"/>
        <v>a</v>
      </c>
      <c r="C15" s="231" t="s">
        <v>0</v>
      </c>
      <c r="D15" s="232" t="s">
        <v>14</v>
      </c>
      <c r="E15" s="233">
        <f t="shared" ref="E15:K24" si="6">E31+E479+E863+E1519+E1535+E1599</f>
        <v>47133.996800000001</v>
      </c>
      <c r="F15" s="233">
        <f t="shared" si="6"/>
        <v>43291.423999999999</v>
      </c>
      <c r="G15" s="233">
        <f t="shared" si="6"/>
        <v>26769.574289999993</v>
      </c>
      <c r="H15" s="233">
        <f t="shared" si="6"/>
        <v>45286</v>
      </c>
      <c r="I15" s="233">
        <f t="shared" si="6"/>
        <v>34892</v>
      </c>
      <c r="J15" s="267">
        <f t="shared" si="6"/>
        <v>32299</v>
      </c>
      <c r="K15" s="288">
        <f t="shared" si="6"/>
        <v>32299</v>
      </c>
      <c r="L15" s="278">
        <f t="shared" si="4"/>
        <v>0</v>
      </c>
      <c r="M15" s="233">
        <f t="shared" si="1"/>
        <v>-2593</v>
      </c>
      <c r="N15" s="267">
        <f t="shared" si="2"/>
        <v>58864</v>
      </c>
      <c r="O15" s="233">
        <f t="shared" si="5"/>
        <v>26565</v>
      </c>
      <c r="P15" s="43"/>
      <c r="Q15" s="271"/>
    </row>
    <row r="16" spans="1:18" ht="36" hidden="1">
      <c r="B16" s="2" t="str">
        <f t="shared" si="3"/>
        <v>a</v>
      </c>
      <c r="C16" s="236" t="s">
        <v>0</v>
      </c>
      <c r="D16" s="237" t="s">
        <v>15</v>
      </c>
      <c r="E16" s="238">
        <f t="shared" si="6"/>
        <v>12761.996800000001</v>
      </c>
      <c r="F16" s="238">
        <f t="shared" si="6"/>
        <v>10402.474</v>
      </c>
      <c r="G16" s="238">
        <f t="shared" si="6"/>
        <v>7260.5983399999996</v>
      </c>
      <c r="H16" s="238">
        <f t="shared" si="6"/>
        <v>11956</v>
      </c>
      <c r="I16" s="238">
        <f t="shared" si="6"/>
        <v>14942</v>
      </c>
      <c r="J16" s="268">
        <f t="shared" si="6"/>
        <v>12349</v>
      </c>
      <c r="K16" s="289">
        <f t="shared" si="6"/>
        <v>12349</v>
      </c>
      <c r="L16" s="278">
        <f t="shared" si="4"/>
        <v>0</v>
      </c>
      <c r="M16" s="238">
        <f t="shared" si="1"/>
        <v>-2593</v>
      </c>
      <c r="N16" s="268">
        <f t="shared" si="2"/>
        <v>16714</v>
      </c>
      <c r="O16" s="238">
        <f t="shared" si="5"/>
        <v>4365</v>
      </c>
      <c r="P16" s="43"/>
      <c r="Q16" s="271"/>
    </row>
    <row r="17" spans="1:17" ht="36" hidden="1">
      <c r="B17" s="2" t="str">
        <f t="shared" si="3"/>
        <v>a</v>
      </c>
      <c r="C17" s="236" t="s">
        <v>0</v>
      </c>
      <c r="D17" s="237" t="s">
        <v>16</v>
      </c>
      <c r="E17" s="238">
        <f t="shared" si="6"/>
        <v>34372</v>
      </c>
      <c r="F17" s="238">
        <f t="shared" si="6"/>
        <v>32888.949999999997</v>
      </c>
      <c r="G17" s="238">
        <f t="shared" si="6"/>
        <v>19508.975949999996</v>
      </c>
      <c r="H17" s="238">
        <f t="shared" si="6"/>
        <v>33330</v>
      </c>
      <c r="I17" s="238">
        <f t="shared" si="6"/>
        <v>19950</v>
      </c>
      <c r="J17" s="268">
        <f t="shared" si="6"/>
        <v>19950</v>
      </c>
      <c r="K17" s="289">
        <f t="shared" si="6"/>
        <v>19950</v>
      </c>
      <c r="L17" s="278">
        <f t="shared" si="4"/>
        <v>0</v>
      </c>
      <c r="M17" s="238">
        <f t="shared" si="1"/>
        <v>0</v>
      </c>
      <c r="N17" s="268">
        <f t="shared" si="2"/>
        <v>42150</v>
      </c>
      <c r="O17" s="238">
        <f t="shared" si="5"/>
        <v>22200</v>
      </c>
      <c r="P17" s="43"/>
      <c r="Q17" s="271"/>
    </row>
    <row r="18" spans="1:17" ht="18" hidden="1">
      <c r="B18" s="2" t="str">
        <f t="shared" si="3"/>
        <v>a</v>
      </c>
      <c r="C18" s="228" t="s">
        <v>0</v>
      </c>
      <c r="D18" s="229" t="s">
        <v>17</v>
      </c>
      <c r="E18" s="230">
        <f t="shared" si="6"/>
        <v>47435</v>
      </c>
      <c r="F18" s="230">
        <f t="shared" si="6"/>
        <v>52672.404999999999</v>
      </c>
      <c r="G18" s="230">
        <f t="shared" si="6"/>
        <v>33004.454730000005</v>
      </c>
      <c r="H18" s="230">
        <f t="shared" si="6"/>
        <v>47022</v>
      </c>
      <c r="I18" s="230">
        <f t="shared" si="6"/>
        <v>58080</v>
      </c>
      <c r="J18" s="266">
        <f t="shared" si="6"/>
        <v>58080</v>
      </c>
      <c r="K18" s="287">
        <f t="shared" si="6"/>
        <v>68080</v>
      </c>
      <c r="L18" s="278">
        <f t="shared" si="4"/>
        <v>10000</v>
      </c>
      <c r="M18" s="230">
        <f t="shared" si="1"/>
        <v>0</v>
      </c>
      <c r="N18" s="266">
        <f t="shared" si="2"/>
        <v>85067</v>
      </c>
      <c r="O18" s="230">
        <f t="shared" si="5"/>
        <v>26987</v>
      </c>
      <c r="P18" s="43"/>
      <c r="Q18" s="271"/>
    </row>
    <row r="19" spans="1:17" ht="15.75" hidden="1">
      <c r="B19" s="2" t="str">
        <f t="shared" si="3"/>
        <v>b</v>
      </c>
      <c r="C19" s="243" t="s">
        <v>0</v>
      </c>
      <c r="D19" s="244" t="s">
        <v>18</v>
      </c>
      <c r="E19" s="230">
        <f t="shared" si="6"/>
        <v>0</v>
      </c>
      <c r="F19" s="230">
        <f t="shared" si="6"/>
        <v>0</v>
      </c>
      <c r="G19" s="230">
        <f t="shared" si="6"/>
        <v>0</v>
      </c>
      <c r="H19" s="230">
        <f t="shared" si="6"/>
        <v>0</v>
      </c>
      <c r="I19" s="230">
        <f t="shared" si="6"/>
        <v>0</v>
      </c>
      <c r="J19" s="266">
        <f t="shared" si="6"/>
        <v>0</v>
      </c>
      <c r="K19" s="287">
        <f t="shared" si="6"/>
        <v>0</v>
      </c>
      <c r="L19" s="278">
        <f t="shared" si="4"/>
        <v>0</v>
      </c>
      <c r="M19" s="230">
        <f t="shared" si="1"/>
        <v>0</v>
      </c>
      <c r="N19" s="266">
        <f t="shared" si="2"/>
        <v>0</v>
      </c>
      <c r="O19" s="230">
        <f t="shared" si="5"/>
        <v>0</v>
      </c>
      <c r="P19" s="42"/>
    </row>
    <row r="20" spans="1:17" ht="15.75" hidden="1">
      <c r="B20" s="2" t="str">
        <f t="shared" si="3"/>
        <v>b</v>
      </c>
      <c r="C20" s="243" t="s">
        <v>0</v>
      </c>
      <c r="D20" s="244" t="s">
        <v>19</v>
      </c>
      <c r="E20" s="230">
        <f t="shared" si="6"/>
        <v>0</v>
      </c>
      <c r="F20" s="230">
        <f t="shared" si="6"/>
        <v>0</v>
      </c>
      <c r="G20" s="230">
        <f t="shared" si="6"/>
        <v>0</v>
      </c>
      <c r="H20" s="230">
        <f t="shared" si="6"/>
        <v>0</v>
      </c>
      <c r="I20" s="230">
        <f t="shared" si="6"/>
        <v>0</v>
      </c>
      <c r="J20" s="266">
        <f t="shared" si="6"/>
        <v>0</v>
      </c>
      <c r="K20" s="287">
        <f t="shared" si="6"/>
        <v>0</v>
      </c>
      <c r="L20" s="278">
        <f t="shared" si="4"/>
        <v>0</v>
      </c>
      <c r="M20" s="230">
        <f t="shared" si="1"/>
        <v>0</v>
      </c>
      <c r="N20" s="266">
        <f t="shared" si="2"/>
        <v>0</v>
      </c>
      <c r="O20" s="230">
        <f t="shared" si="5"/>
        <v>0</v>
      </c>
      <c r="P20" s="42"/>
    </row>
    <row r="21" spans="1:17" ht="72" hidden="1">
      <c r="A21" s="2" t="s">
        <v>211</v>
      </c>
      <c r="B21" s="2" t="str">
        <f t="shared" si="3"/>
        <v>a</v>
      </c>
      <c r="C21" s="222" t="s">
        <v>20</v>
      </c>
      <c r="D21" s="223" t="s">
        <v>21</v>
      </c>
      <c r="E21" s="224">
        <f t="shared" ref="E21:K30" si="7">E37+E53+E149+E165+E389+E405+E421+E437+E453</f>
        <v>57802.996800000001</v>
      </c>
      <c r="F21" s="224">
        <f t="shared" si="7"/>
        <v>58452.189999999988</v>
      </c>
      <c r="G21" s="224">
        <f t="shared" si="7"/>
        <v>43518.7307</v>
      </c>
      <c r="H21" s="224">
        <f t="shared" si="7"/>
        <v>66000</v>
      </c>
      <c r="I21" s="224">
        <f t="shared" si="7"/>
        <v>57885</v>
      </c>
      <c r="J21" s="264">
        <f t="shared" si="7"/>
        <v>58438</v>
      </c>
      <c r="K21" s="285">
        <f t="shared" si="7"/>
        <v>59838</v>
      </c>
      <c r="L21" s="278">
        <f t="shared" si="4"/>
        <v>1400</v>
      </c>
      <c r="M21" s="224">
        <f t="shared" si="1"/>
        <v>553</v>
      </c>
      <c r="N21" s="264">
        <f t="shared" ref="N21:N36" si="8">N37+N53+N149+N165+N389+N405+N421+N437+N453</f>
        <v>65937</v>
      </c>
      <c r="O21" s="224">
        <f t="shared" si="5"/>
        <v>7499</v>
      </c>
      <c r="P21" s="43"/>
      <c r="Q21" s="271"/>
    </row>
    <row r="22" spans="1:17" ht="18" hidden="1">
      <c r="B22" s="2" t="str">
        <f t="shared" si="3"/>
        <v>a</v>
      </c>
      <c r="C22" s="225" t="s">
        <v>0</v>
      </c>
      <c r="D22" s="226" t="s">
        <v>5</v>
      </c>
      <c r="E22" s="227">
        <f t="shared" si="7"/>
        <v>2667</v>
      </c>
      <c r="F22" s="227">
        <f t="shared" si="7"/>
        <v>2667</v>
      </c>
      <c r="G22" s="227">
        <f t="shared" si="7"/>
        <v>2667</v>
      </c>
      <c r="H22" s="227">
        <f t="shared" si="7"/>
        <v>2667</v>
      </c>
      <c r="I22" s="227">
        <f t="shared" si="7"/>
        <v>2667</v>
      </c>
      <c r="J22" s="265">
        <f t="shared" si="7"/>
        <v>2667</v>
      </c>
      <c r="K22" s="286">
        <f t="shared" si="7"/>
        <v>2667</v>
      </c>
      <c r="L22" s="278">
        <f t="shared" si="4"/>
        <v>0</v>
      </c>
      <c r="M22" s="227">
        <f t="shared" si="1"/>
        <v>0</v>
      </c>
      <c r="N22" s="265">
        <f t="shared" si="8"/>
        <v>2667</v>
      </c>
      <c r="O22" s="227">
        <f t="shared" si="5"/>
        <v>0</v>
      </c>
      <c r="P22" s="43"/>
      <c r="Q22" s="271"/>
    </row>
    <row r="23" spans="1:17" ht="18" hidden="1">
      <c r="B23" s="2" t="str">
        <f t="shared" si="3"/>
        <v>a</v>
      </c>
      <c r="C23" s="225" t="s">
        <v>0</v>
      </c>
      <c r="D23" s="226" t="s">
        <v>6</v>
      </c>
      <c r="E23" s="227">
        <f t="shared" si="7"/>
        <v>578</v>
      </c>
      <c r="F23" s="227">
        <f t="shared" si="7"/>
        <v>578</v>
      </c>
      <c r="G23" s="227">
        <f t="shared" si="7"/>
        <v>578</v>
      </c>
      <c r="H23" s="227">
        <f t="shared" si="7"/>
        <v>640</v>
      </c>
      <c r="I23" s="227">
        <f t="shared" si="7"/>
        <v>640</v>
      </c>
      <c r="J23" s="265">
        <f t="shared" si="7"/>
        <v>573</v>
      </c>
      <c r="K23" s="286">
        <f t="shared" si="7"/>
        <v>573</v>
      </c>
      <c r="L23" s="278">
        <f t="shared" si="4"/>
        <v>0</v>
      </c>
      <c r="M23" s="227">
        <f t="shared" si="1"/>
        <v>-67</v>
      </c>
      <c r="N23" s="265">
        <f t="shared" si="8"/>
        <v>573</v>
      </c>
      <c r="O23" s="227">
        <f t="shared" si="5"/>
        <v>0</v>
      </c>
      <c r="P23" s="43"/>
      <c r="Q23" s="271"/>
    </row>
    <row r="24" spans="1:17" ht="18" hidden="1">
      <c r="B24" s="2" t="str">
        <f t="shared" si="3"/>
        <v>a</v>
      </c>
      <c r="C24" s="228" t="s">
        <v>0</v>
      </c>
      <c r="D24" s="229" t="s">
        <v>7</v>
      </c>
      <c r="E24" s="230">
        <f t="shared" si="7"/>
        <v>57305.996800000001</v>
      </c>
      <c r="F24" s="230">
        <f t="shared" si="7"/>
        <v>57573.347999999991</v>
      </c>
      <c r="G24" s="230">
        <f t="shared" si="7"/>
        <v>42943.659809999997</v>
      </c>
      <c r="H24" s="230">
        <f t="shared" si="7"/>
        <v>64476</v>
      </c>
      <c r="I24" s="230">
        <f t="shared" si="7"/>
        <v>57335</v>
      </c>
      <c r="J24" s="266">
        <f t="shared" si="7"/>
        <v>57988</v>
      </c>
      <c r="K24" s="287">
        <f t="shared" si="7"/>
        <v>59388</v>
      </c>
      <c r="L24" s="278">
        <f t="shared" si="4"/>
        <v>1400</v>
      </c>
      <c r="M24" s="230">
        <f t="shared" si="1"/>
        <v>653</v>
      </c>
      <c r="N24" s="266">
        <f t="shared" si="8"/>
        <v>64440</v>
      </c>
      <c r="O24" s="230">
        <f t="shared" si="5"/>
        <v>6452</v>
      </c>
      <c r="P24" s="43"/>
      <c r="Q24" s="271"/>
    </row>
    <row r="25" spans="1:17" ht="18" hidden="1">
      <c r="B25" s="2" t="str">
        <f t="shared" si="3"/>
        <v>a</v>
      </c>
      <c r="C25" s="231" t="s">
        <v>0</v>
      </c>
      <c r="D25" s="232" t="s">
        <v>8</v>
      </c>
      <c r="E25" s="233">
        <f t="shared" si="7"/>
        <v>33210</v>
      </c>
      <c r="F25" s="233">
        <f t="shared" si="7"/>
        <v>32664.574000000001</v>
      </c>
      <c r="G25" s="233">
        <f t="shared" si="7"/>
        <v>24319.584099999996</v>
      </c>
      <c r="H25" s="233">
        <f t="shared" si="7"/>
        <v>36850</v>
      </c>
      <c r="I25" s="233">
        <f t="shared" si="7"/>
        <v>33040</v>
      </c>
      <c r="J25" s="267">
        <f t="shared" si="7"/>
        <v>35503</v>
      </c>
      <c r="K25" s="288">
        <f t="shared" si="7"/>
        <v>36903</v>
      </c>
      <c r="L25" s="278">
        <f t="shared" si="4"/>
        <v>1400</v>
      </c>
      <c r="M25" s="233">
        <f t="shared" si="1"/>
        <v>2463</v>
      </c>
      <c r="N25" s="267">
        <f t="shared" si="8"/>
        <v>38608</v>
      </c>
      <c r="O25" s="233">
        <f t="shared" si="5"/>
        <v>3105</v>
      </c>
      <c r="P25" s="43"/>
      <c r="Q25" s="271"/>
    </row>
    <row r="26" spans="1:17" ht="18" hidden="1">
      <c r="B26" s="2" t="str">
        <f t="shared" si="3"/>
        <v>a</v>
      </c>
      <c r="C26" s="231" t="s">
        <v>0</v>
      </c>
      <c r="D26" s="232" t="s">
        <v>9</v>
      </c>
      <c r="E26" s="233">
        <f t="shared" si="7"/>
        <v>20612</v>
      </c>
      <c r="F26" s="233">
        <f t="shared" si="7"/>
        <v>20177.248</v>
      </c>
      <c r="G26" s="233">
        <f t="shared" si="7"/>
        <v>14444.99605</v>
      </c>
      <c r="H26" s="233">
        <f t="shared" si="7"/>
        <v>23752</v>
      </c>
      <c r="I26" s="233">
        <f t="shared" si="7"/>
        <v>21333</v>
      </c>
      <c r="J26" s="267">
        <f t="shared" si="7"/>
        <v>19963</v>
      </c>
      <c r="K26" s="288">
        <f t="shared" si="7"/>
        <v>19963</v>
      </c>
      <c r="L26" s="278">
        <f t="shared" si="4"/>
        <v>0</v>
      </c>
      <c r="M26" s="233">
        <f t="shared" si="1"/>
        <v>-1370</v>
      </c>
      <c r="N26" s="267">
        <f t="shared" si="8"/>
        <v>23271</v>
      </c>
      <c r="O26" s="233">
        <f t="shared" si="5"/>
        <v>3308</v>
      </c>
      <c r="P26" s="43"/>
      <c r="Q26" s="271"/>
    </row>
    <row r="27" spans="1:17" ht="15.75" hidden="1">
      <c r="B27" s="2" t="str">
        <f t="shared" si="3"/>
        <v>b</v>
      </c>
      <c r="C27" s="240" t="s">
        <v>0</v>
      </c>
      <c r="D27" s="241" t="s">
        <v>10</v>
      </c>
      <c r="E27" s="233">
        <f t="shared" si="7"/>
        <v>0</v>
      </c>
      <c r="F27" s="233">
        <f t="shared" si="7"/>
        <v>0</v>
      </c>
      <c r="G27" s="233">
        <f t="shared" si="7"/>
        <v>0</v>
      </c>
      <c r="H27" s="233">
        <f t="shared" si="7"/>
        <v>0</v>
      </c>
      <c r="I27" s="233">
        <f t="shared" si="7"/>
        <v>0</v>
      </c>
      <c r="J27" s="267">
        <f t="shared" si="7"/>
        <v>0</v>
      </c>
      <c r="K27" s="288">
        <f t="shared" si="7"/>
        <v>0</v>
      </c>
      <c r="L27" s="278">
        <f t="shared" si="4"/>
        <v>0</v>
      </c>
      <c r="M27" s="233">
        <f t="shared" si="1"/>
        <v>0</v>
      </c>
      <c r="N27" s="267">
        <f t="shared" si="8"/>
        <v>0</v>
      </c>
      <c r="O27" s="233">
        <f t="shared" si="5"/>
        <v>0</v>
      </c>
      <c r="P27" s="42"/>
    </row>
    <row r="28" spans="1:17" ht="15.75" hidden="1">
      <c r="B28" s="2" t="str">
        <f t="shared" si="3"/>
        <v>a</v>
      </c>
      <c r="C28" s="240" t="s">
        <v>0</v>
      </c>
      <c r="D28" s="241" t="s">
        <v>11</v>
      </c>
      <c r="E28" s="233">
        <f t="shared" si="7"/>
        <v>0</v>
      </c>
      <c r="F28" s="233">
        <f t="shared" si="7"/>
        <v>230</v>
      </c>
      <c r="G28" s="233">
        <f t="shared" si="7"/>
        <v>230</v>
      </c>
      <c r="H28" s="233">
        <f t="shared" si="7"/>
        <v>0</v>
      </c>
      <c r="I28" s="233">
        <f t="shared" si="7"/>
        <v>0</v>
      </c>
      <c r="J28" s="267">
        <f t="shared" si="7"/>
        <v>0</v>
      </c>
      <c r="K28" s="288">
        <f t="shared" si="7"/>
        <v>0</v>
      </c>
      <c r="L28" s="278">
        <f t="shared" si="4"/>
        <v>0</v>
      </c>
      <c r="M28" s="233">
        <f t="shared" si="1"/>
        <v>0</v>
      </c>
      <c r="N28" s="267">
        <f t="shared" si="8"/>
        <v>0</v>
      </c>
      <c r="O28" s="233">
        <f t="shared" si="5"/>
        <v>0</v>
      </c>
      <c r="P28" s="43"/>
      <c r="Q28" s="271"/>
    </row>
    <row r="29" spans="1:17" ht="18" hidden="1">
      <c r="B29" s="2" t="str">
        <f t="shared" si="3"/>
        <v>a</v>
      </c>
      <c r="C29" s="231" t="s">
        <v>0</v>
      </c>
      <c r="D29" s="232" t="s">
        <v>12</v>
      </c>
      <c r="E29" s="233">
        <f t="shared" si="7"/>
        <v>2493</v>
      </c>
      <c r="F29" s="233">
        <f t="shared" si="7"/>
        <v>3104.1</v>
      </c>
      <c r="G29" s="233">
        <f t="shared" si="7"/>
        <v>3031.1712299999999</v>
      </c>
      <c r="H29" s="233">
        <f t="shared" si="7"/>
        <v>1895</v>
      </c>
      <c r="I29" s="233">
        <f t="shared" si="7"/>
        <v>1895</v>
      </c>
      <c r="J29" s="267">
        <f t="shared" si="7"/>
        <v>1895</v>
      </c>
      <c r="K29" s="288">
        <f t="shared" si="7"/>
        <v>1895</v>
      </c>
      <c r="L29" s="278">
        <f t="shared" si="4"/>
        <v>0</v>
      </c>
      <c r="M29" s="233">
        <f t="shared" si="1"/>
        <v>0</v>
      </c>
      <c r="N29" s="267">
        <f t="shared" si="8"/>
        <v>1895</v>
      </c>
      <c r="O29" s="233">
        <f t="shared" si="5"/>
        <v>0</v>
      </c>
      <c r="P29" s="43"/>
      <c r="Q29" s="271"/>
    </row>
    <row r="30" spans="1:17" ht="18" hidden="1">
      <c r="B30" s="2" t="str">
        <f t="shared" si="3"/>
        <v>a</v>
      </c>
      <c r="C30" s="231" t="s">
        <v>0</v>
      </c>
      <c r="D30" s="232" t="s">
        <v>13</v>
      </c>
      <c r="E30" s="233">
        <f t="shared" si="7"/>
        <v>390</v>
      </c>
      <c r="F30" s="233">
        <f t="shared" si="7"/>
        <v>801.92599999999993</v>
      </c>
      <c r="G30" s="233">
        <f t="shared" si="7"/>
        <v>697.15219999999999</v>
      </c>
      <c r="H30" s="233">
        <f t="shared" si="7"/>
        <v>463</v>
      </c>
      <c r="I30" s="233">
        <f t="shared" si="7"/>
        <v>445</v>
      </c>
      <c r="J30" s="267">
        <f t="shared" si="7"/>
        <v>415</v>
      </c>
      <c r="K30" s="288">
        <f t="shared" si="7"/>
        <v>415</v>
      </c>
      <c r="L30" s="278">
        <f t="shared" si="4"/>
        <v>0</v>
      </c>
      <c r="M30" s="233">
        <f t="shared" si="1"/>
        <v>-30</v>
      </c>
      <c r="N30" s="267">
        <f t="shared" si="8"/>
        <v>449</v>
      </c>
      <c r="O30" s="233">
        <f t="shared" si="5"/>
        <v>34</v>
      </c>
      <c r="P30" s="43"/>
      <c r="Q30" s="271"/>
    </row>
    <row r="31" spans="1:17" ht="18" hidden="1">
      <c r="B31" s="2" t="str">
        <f t="shared" si="3"/>
        <v>a</v>
      </c>
      <c r="C31" s="231" t="s">
        <v>0</v>
      </c>
      <c r="D31" s="232" t="s">
        <v>14</v>
      </c>
      <c r="E31" s="233">
        <f t="shared" ref="E31:K40" si="9">E47+E63+E159+E175+E399+E415+E431+E447+E463</f>
        <v>600.99680000000001</v>
      </c>
      <c r="F31" s="233">
        <f t="shared" si="9"/>
        <v>595.5</v>
      </c>
      <c r="G31" s="233">
        <f t="shared" si="9"/>
        <v>220.75623000000002</v>
      </c>
      <c r="H31" s="233">
        <f t="shared" si="9"/>
        <v>1516</v>
      </c>
      <c r="I31" s="233">
        <f t="shared" si="9"/>
        <v>622</v>
      </c>
      <c r="J31" s="267">
        <f t="shared" si="9"/>
        <v>212</v>
      </c>
      <c r="K31" s="288">
        <f t="shared" si="9"/>
        <v>212</v>
      </c>
      <c r="L31" s="278">
        <f t="shared" si="4"/>
        <v>0</v>
      </c>
      <c r="M31" s="233">
        <f t="shared" si="1"/>
        <v>-410</v>
      </c>
      <c r="N31" s="267">
        <f t="shared" si="8"/>
        <v>217</v>
      </c>
      <c r="O31" s="233">
        <f t="shared" si="5"/>
        <v>5</v>
      </c>
      <c r="P31" s="43"/>
      <c r="Q31" s="271"/>
    </row>
    <row r="32" spans="1:17" ht="36" hidden="1">
      <c r="B32" s="2" t="str">
        <f t="shared" si="3"/>
        <v>a</v>
      </c>
      <c r="C32" s="236" t="s">
        <v>0</v>
      </c>
      <c r="D32" s="237" t="s">
        <v>15</v>
      </c>
      <c r="E32" s="238">
        <f t="shared" si="9"/>
        <v>500.99680000000001</v>
      </c>
      <c r="F32" s="238">
        <f t="shared" si="9"/>
        <v>495.5</v>
      </c>
      <c r="G32" s="238">
        <f t="shared" si="9"/>
        <v>150.85381000000001</v>
      </c>
      <c r="H32" s="238">
        <f t="shared" si="9"/>
        <v>436</v>
      </c>
      <c r="I32" s="238">
        <f t="shared" si="9"/>
        <v>422</v>
      </c>
      <c r="J32" s="268">
        <f t="shared" si="9"/>
        <v>212</v>
      </c>
      <c r="K32" s="289">
        <f t="shared" si="9"/>
        <v>212</v>
      </c>
      <c r="L32" s="278">
        <f t="shared" si="4"/>
        <v>0</v>
      </c>
      <c r="M32" s="238">
        <f t="shared" si="1"/>
        <v>-210</v>
      </c>
      <c r="N32" s="268">
        <f t="shared" si="8"/>
        <v>217</v>
      </c>
      <c r="O32" s="238">
        <f t="shared" si="5"/>
        <v>5</v>
      </c>
      <c r="P32" s="43"/>
      <c r="Q32" s="271"/>
    </row>
    <row r="33" spans="2:17" ht="36" hidden="1">
      <c r="B33" s="2" t="str">
        <f t="shared" si="3"/>
        <v>a</v>
      </c>
      <c r="C33" s="236" t="s">
        <v>0</v>
      </c>
      <c r="D33" s="237" t="s">
        <v>16</v>
      </c>
      <c r="E33" s="238">
        <f t="shared" si="9"/>
        <v>100</v>
      </c>
      <c r="F33" s="238">
        <f t="shared" si="9"/>
        <v>100</v>
      </c>
      <c r="G33" s="238">
        <f t="shared" si="9"/>
        <v>69.902419999999992</v>
      </c>
      <c r="H33" s="238">
        <f t="shared" si="9"/>
        <v>1080</v>
      </c>
      <c r="I33" s="238">
        <f t="shared" si="9"/>
        <v>200</v>
      </c>
      <c r="J33" s="268">
        <f t="shared" si="9"/>
        <v>0</v>
      </c>
      <c r="K33" s="289">
        <f t="shared" si="9"/>
        <v>0</v>
      </c>
      <c r="L33" s="278">
        <f t="shared" si="4"/>
        <v>0</v>
      </c>
      <c r="M33" s="238">
        <f t="shared" si="1"/>
        <v>-200</v>
      </c>
      <c r="N33" s="268">
        <f t="shared" si="8"/>
        <v>0</v>
      </c>
      <c r="O33" s="238">
        <f t="shared" si="5"/>
        <v>0</v>
      </c>
      <c r="P33" s="43"/>
      <c r="Q33" s="271"/>
    </row>
    <row r="34" spans="2:17" ht="18" hidden="1">
      <c r="B34" s="2" t="str">
        <f t="shared" si="3"/>
        <v>a</v>
      </c>
      <c r="C34" s="228" t="s">
        <v>0</v>
      </c>
      <c r="D34" s="229" t="s">
        <v>17</v>
      </c>
      <c r="E34" s="230">
        <f t="shared" si="9"/>
        <v>497</v>
      </c>
      <c r="F34" s="230">
        <f t="shared" si="9"/>
        <v>878.84199999999998</v>
      </c>
      <c r="G34" s="230">
        <f t="shared" si="9"/>
        <v>575.07088999999996</v>
      </c>
      <c r="H34" s="230">
        <f t="shared" si="9"/>
        <v>1524</v>
      </c>
      <c r="I34" s="230">
        <f t="shared" si="9"/>
        <v>550</v>
      </c>
      <c r="J34" s="266">
        <f t="shared" si="9"/>
        <v>450</v>
      </c>
      <c r="K34" s="287">
        <f t="shared" si="9"/>
        <v>450</v>
      </c>
      <c r="L34" s="278">
        <f t="shared" si="4"/>
        <v>0</v>
      </c>
      <c r="M34" s="230">
        <f t="shared" si="1"/>
        <v>-100</v>
      </c>
      <c r="N34" s="266">
        <f t="shared" si="8"/>
        <v>1497</v>
      </c>
      <c r="O34" s="230">
        <f t="shared" si="5"/>
        <v>1047</v>
      </c>
      <c r="P34" s="43"/>
      <c r="Q34" s="271"/>
    </row>
    <row r="35" spans="2:17" ht="15.75" hidden="1">
      <c r="B35" s="2" t="str">
        <f t="shared" si="3"/>
        <v>b</v>
      </c>
      <c r="C35" s="243" t="s">
        <v>0</v>
      </c>
      <c r="D35" s="244" t="s">
        <v>18</v>
      </c>
      <c r="E35" s="230">
        <f t="shared" si="9"/>
        <v>0</v>
      </c>
      <c r="F35" s="230">
        <f t="shared" si="9"/>
        <v>0</v>
      </c>
      <c r="G35" s="230">
        <f t="shared" si="9"/>
        <v>0</v>
      </c>
      <c r="H35" s="230">
        <f t="shared" si="9"/>
        <v>0</v>
      </c>
      <c r="I35" s="230">
        <f t="shared" si="9"/>
        <v>0</v>
      </c>
      <c r="J35" s="266">
        <f t="shared" si="9"/>
        <v>0</v>
      </c>
      <c r="K35" s="287">
        <f t="shared" si="9"/>
        <v>0</v>
      </c>
      <c r="L35" s="278">
        <f t="shared" si="4"/>
        <v>0</v>
      </c>
      <c r="M35" s="230">
        <f t="shared" si="1"/>
        <v>0</v>
      </c>
      <c r="N35" s="266">
        <f t="shared" si="8"/>
        <v>0</v>
      </c>
      <c r="O35" s="230">
        <f t="shared" si="5"/>
        <v>0</v>
      </c>
      <c r="P35" s="42"/>
    </row>
    <row r="36" spans="2:17" ht="15.75" hidden="1">
      <c r="B36" s="2" t="str">
        <f t="shared" si="3"/>
        <v>b</v>
      </c>
      <c r="C36" s="243" t="s">
        <v>0</v>
      </c>
      <c r="D36" s="244" t="s">
        <v>19</v>
      </c>
      <c r="E36" s="230">
        <f t="shared" si="9"/>
        <v>0</v>
      </c>
      <c r="F36" s="230">
        <f t="shared" si="9"/>
        <v>0</v>
      </c>
      <c r="G36" s="230">
        <f t="shared" si="9"/>
        <v>0</v>
      </c>
      <c r="H36" s="230">
        <f t="shared" si="9"/>
        <v>0</v>
      </c>
      <c r="I36" s="230">
        <f t="shared" si="9"/>
        <v>0</v>
      </c>
      <c r="J36" s="266">
        <f t="shared" si="9"/>
        <v>0</v>
      </c>
      <c r="K36" s="287">
        <f t="shared" si="9"/>
        <v>0</v>
      </c>
      <c r="L36" s="278">
        <f t="shared" si="4"/>
        <v>0</v>
      </c>
      <c r="M36" s="230">
        <f t="shared" si="1"/>
        <v>0</v>
      </c>
      <c r="N36" s="266">
        <f t="shared" si="8"/>
        <v>0</v>
      </c>
      <c r="O36" s="230">
        <f t="shared" si="5"/>
        <v>0</v>
      </c>
      <c r="P36" s="42"/>
    </row>
    <row r="37" spans="2:17" ht="72" hidden="1">
      <c r="B37" s="2" t="str">
        <f t="shared" si="3"/>
        <v>a</v>
      </c>
      <c r="C37" s="222" t="s">
        <v>22</v>
      </c>
      <c r="D37" s="223" t="s">
        <v>23</v>
      </c>
      <c r="E37" s="224">
        <f t="shared" ref="E37:K37" si="10">E40+E50+E51+E52</f>
        <v>11850</v>
      </c>
      <c r="F37" s="224">
        <f t="shared" si="10"/>
        <v>12704.269999999999</v>
      </c>
      <c r="G37" s="224">
        <f t="shared" si="10"/>
        <v>10581.045469999999</v>
      </c>
      <c r="H37" s="224">
        <f t="shared" si="10"/>
        <v>12100</v>
      </c>
      <c r="I37" s="224">
        <f t="shared" si="10"/>
        <v>11015</v>
      </c>
      <c r="J37" s="264">
        <f t="shared" si="10"/>
        <v>11015</v>
      </c>
      <c r="K37" s="285">
        <f t="shared" si="10"/>
        <v>11015</v>
      </c>
      <c r="L37" s="278">
        <f t="shared" si="4"/>
        <v>0</v>
      </c>
      <c r="M37" s="224">
        <f t="shared" si="1"/>
        <v>0</v>
      </c>
      <c r="N37" s="264">
        <f>N40+N50+N51+N52</f>
        <v>13250</v>
      </c>
      <c r="O37" s="224">
        <f t="shared" si="5"/>
        <v>2235</v>
      </c>
      <c r="P37" s="43"/>
      <c r="Q37" s="271" t="s">
        <v>572</v>
      </c>
    </row>
    <row r="38" spans="2:17" ht="18" hidden="1">
      <c r="B38" s="2" t="str">
        <f t="shared" si="3"/>
        <v>a</v>
      </c>
      <c r="C38" s="225" t="s">
        <v>0</v>
      </c>
      <c r="D38" s="226" t="s">
        <v>5</v>
      </c>
      <c r="E38" s="227">
        <v>237</v>
      </c>
      <c r="F38" s="227">
        <v>237</v>
      </c>
      <c r="G38" s="227">
        <v>237</v>
      </c>
      <c r="H38" s="227">
        <v>237</v>
      </c>
      <c r="I38" s="227">
        <v>237</v>
      </c>
      <c r="J38" s="265">
        <v>237</v>
      </c>
      <c r="K38" s="286">
        <v>237</v>
      </c>
      <c r="L38" s="278">
        <f t="shared" si="4"/>
        <v>0</v>
      </c>
      <c r="M38" s="227">
        <f t="shared" si="1"/>
        <v>0</v>
      </c>
      <c r="N38" s="265">
        <v>237</v>
      </c>
      <c r="O38" s="227">
        <f t="shared" si="5"/>
        <v>0</v>
      </c>
      <c r="P38" s="43"/>
      <c r="Q38" s="271"/>
    </row>
    <row r="39" spans="2:17" ht="18" hidden="1">
      <c r="B39" s="2" t="str">
        <f t="shared" si="3"/>
        <v>a</v>
      </c>
      <c r="C39" s="225" t="s">
        <v>0</v>
      </c>
      <c r="D39" s="226" t="s">
        <v>6</v>
      </c>
      <c r="E39" s="227">
        <v>114</v>
      </c>
      <c r="F39" s="227">
        <v>114</v>
      </c>
      <c r="G39" s="227">
        <v>114</v>
      </c>
      <c r="H39" s="227">
        <v>114</v>
      </c>
      <c r="I39" s="227">
        <v>114</v>
      </c>
      <c r="J39" s="265">
        <v>114</v>
      </c>
      <c r="K39" s="286">
        <v>114</v>
      </c>
      <c r="L39" s="278">
        <f t="shared" si="4"/>
        <v>0</v>
      </c>
      <c r="M39" s="227">
        <f t="shared" si="1"/>
        <v>0</v>
      </c>
      <c r="N39" s="265">
        <v>114</v>
      </c>
      <c r="O39" s="227">
        <f t="shared" si="5"/>
        <v>0</v>
      </c>
      <c r="P39" s="43"/>
      <c r="Q39" s="271"/>
    </row>
    <row r="40" spans="2:17" ht="18" hidden="1">
      <c r="B40" s="2" t="str">
        <f t="shared" si="3"/>
        <v>a</v>
      </c>
      <c r="C40" s="228" t="s">
        <v>0</v>
      </c>
      <c r="D40" s="229" t="s">
        <v>7</v>
      </c>
      <c r="E40" s="230">
        <f t="shared" ref="E40:K40" si="11">SUM(E41:E47)</f>
        <v>11755</v>
      </c>
      <c r="F40" s="230">
        <f t="shared" si="11"/>
        <v>12603.977999999999</v>
      </c>
      <c r="G40" s="230">
        <f t="shared" si="11"/>
        <v>10480.75398</v>
      </c>
      <c r="H40" s="230">
        <f t="shared" si="11"/>
        <v>11510</v>
      </c>
      <c r="I40" s="230">
        <f t="shared" si="11"/>
        <v>10915</v>
      </c>
      <c r="J40" s="266">
        <f t="shared" si="11"/>
        <v>10915</v>
      </c>
      <c r="K40" s="287">
        <f t="shared" si="11"/>
        <v>10915</v>
      </c>
      <c r="L40" s="278">
        <f t="shared" si="4"/>
        <v>0</v>
      </c>
      <c r="M40" s="230">
        <f t="shared" si="1"/>
        <v>0</v>
      </c>
      <c r="N40" s="266">
        <f>SUM(N41:N47)</f>
        <v>12650</v>
      </c>
      <c r="O40" s="230">
        <f t="shared" si="5"/>
        <v>1735</v>
      </c>
      <c r="P40" s="43"/>
      <c r="Q40" s="271"/>
    </row>
    <row r="41" spans="2:17" ht="18" hidden="1">
      <c r="B41" s="2" t="str">
        <f t="shared" si="3"/>
        <v>a</v>
      </c>
      <c r="C41" s="231" t="s">
        <v>0</v>
      </c>
      <c r="D41" s="232" t="s">
        <v>8</v>
      </c>
      <c r="E41" s="233">
        <v>5400</v>
      </c>
      <c r="F41" s="233">
        <v>5053.6000000000004</v>
      </c>
      <c r="G41" s="233">
        <v>3810.45444</v>
      </c>
      <c r="H41" s="233">
        <v>5400</v>
      </c>
      <c r="I41" s="233">
        <v>5200</v>
      </c>
      <c r="J41" s="267">
        <v>5200</v>
      </c>
      <c r="K41" s="288">
        <v>5200</v>
      </c>
      <c r="L41" s="278">
        <f t="shared" si="4"/>
        <v>0</v>
      </c>
      <c r="M41" s="233">
        <f t="shared" si="1"/>
        <v>0</v>
      </c>
      <c r="N41" s="267">
        <v>5200</v>
      </c>
      <c r="O41" s="233">
        <f t="shared" si="5"/>
        <v>0</v>
      </c>
      <c r="P41" s="43"/>
      <c r="Q41" s="271"/>
    </row>
    <row r="42" spans="2:17" ht="150" hidden="1">
      <c r="B42" s="2" t="str">
        <f t="shared" si="3"/>
        <v>a</v>
      </c>
      <c r="C42" s="231" t="s">
        <v>0</v>
      </c>
      <c r="D42" s="232" t="s">
        <v>9</v>
      </c>
      <c r="E42" s="233">
        <v>3765</v>
      </c>
      <c r="F42" s="233">
        <v>3855.078</v>
      </c>
      <c r="G42" s="233">
        <v>3049.1455200000005</v>
      </c>
      <c r="H42" s="233">
        <v>4160</v>
      </c>
      <c r="I42" s="233">
        <v>3765</v>
      </c>
      <c r="J42" s="267">
        <v>3765</v>
      </c>
      <c r="K42" s="288">
        <v>3765</v>
      </c>
      <c r="L42" s="278">
        <f t="shared" si="4"/>
        <v>0</v>
      </c>
      <c r="M42" s="233">
        <f t="shared" si="1"/>
        <v>0</v>
      </c>
      <c r="N42" s="267">
        <f>5000+500</f>
        <v>5500</v>
      </c>
      <c r="O42" s="242">
        <f t="shared" si="5"/>
        <v>1735</v>
      </c>
      <c r="P42" s="43" t="s">
        <v>589</v>
      </c>
      <c r="Q42" s="271"/>
    </row>
    <row r="43" spans="2:17" ht="15.75" hidden="1">
      <c r="B43" s="2" t="str">
        <f t="shared" si="3"/>
        <v>b</v>
      </c>
      <c r="C43" s="240" t="s">
        <v>0</v>
      </c>
      <c r="D43" s="241" t="s">
        <v>10</v>
      </c>
      <c r="E43" s="233"/>
      <c r="F43" s="233"/>
      <c r="G43" s="233"/>
      <c r="H43" s="233">
        <v>0</v>
      </c>
      <c r="I43" s="233">
        <v>0</v>
      </c>
      <c r="J43" s="267">
        <v>0</v>
      </c>
      <c r="K43" s="288">
        <v>0</v>
      </c>
      <c r="L43" s="278">
        <f t="shared" si="4"/>
        <v>0</v>
      </c>
      <c r="M43" s="233">
        <f t="shared" si="1"/>
        <v>0</v>
      </c>
      <c r="N43" s="267">
        <v>0</v>
      </c>
      <c r="O43" s="233">
        <f t="shared" si="5"/>
        <v>0</v>
      </c>
      <c r="P43" s="42"/>
    </row>
    <row r="44" spans="2:17" ht="15.75" hidden="1">
      <c r="B44" s="2" t="str">
        <f t="shared" si="3"/>
        <v>a</v>
      </c>
      <c r="C44" s="240" t="s">
        <v>0</v>
      </c>
      <c r="D44" s="241" t="s">
        <v>11</v>
      </c>
      <c r="E44" s="233"/>
      <c r="F44" s="233">
        <v>230</v>
      </c>
      <c r="G44" s="233">
        <v>230</v>
      </c>
      <c r="H44" s="233">
        <v>0</v>
      </c>
      <c r="I44" s="233">
        <v>0</v>
      </c>
      <c r="J44" s="267">
        <v>0</v>
      </c>
      <c r="K44" s="288">
        <v>0</v>
      </c>
      <c r="L44" s="278">
        <f t="shared" si="4"/>
        <v>0</v>
      </c>
      <c r="M44" s="233">
        <f t="shared" si="1"/>
        <v>0</v>
      </c>
      <c r="N44" s="267">
        <v>0</v>
      </c>
      <c r="O44" s="233">
        <f t="shared" si="5"/>
        <v>0</v>
      </c>
      <c r="P44" s="43"/>
      <c r="Q44" s="271"/>
    </row>
    <row r="45" spans="2:17" ht="18" hidden="1">
      <c r="B45" s="2" t="str">
        <f t="shared" si="3"/>
        <v>a</v>
      </c>
      <c r="C45" s="231" t="s">
        <v>0</v>
      </c>
      <c r="D45" s="232" t="s">
        <v>12</v>
      </c>
      <c r="E45" s="233">
        <v>2440</v>
      </c>
      <c r="F45" s="233">
        <v>3010.9</v>
      </c>
      <c r="G45" s="233">
        <v>2985.2812100000001</v>
      </c>
      <c r="H45" s="233">
        <v>1800</v>
      </c>
      <c r="I45" s="233">
        <v>1800</v>
      </c>
      <c r="J45" s="267">
        <v>1800</v>
      </c>
      <c r="K45" s="288">
        <v>1800</v>
      </c>
      <c r="L45" s="278">
        <f t="shared" si="4"/>
        <v>0</v>
      </c>
      <c r="M45" s="233">
        <f t="shared" si="1"/>
        <v>0</v>
      </c>
      <c r="N45" s="267">
        <v>1800</v>
      </c>
      <c r="O45" s="233">
        <f t="shared" si="5"/>
        <v>0</v>
      </c>
      <c r="P45" s="43"/>
      <c r="Q45" s="271"/>
    </row>
    <row r="46" spans="2:17" ht="18" hidden="1">
      <c r="B46" s="2" t="str">
        <f t="shared" si="3"/>
        <v>a</v>
      </c>
      <c r="C46" s="231" t="s">
        <v>0</v>
      </c>
      <c r="D46" s="232" t="s">
        <v>13</v>
      </c>
      <c r="E46" s="233">
        <v>110</v>
      </c>
      <c r="F46" s="233">
        <v>420.4</v>
      </c>
      <c r="G46" s="233">
        <v>383.38978000000003</v>
      </c>
      <c r="H46" s="233">
        <v>110</v>
      </c>
      <c r="I46" s="233">
        <v>110</v>
      </c>
      <c r="J46" s="267">
        <v>110</v>
      </c>
      <c r="K46" s="288">
        <v>110</v>
      </c>
      <c r="L46" s="278">
        <f t="shared" si="4"/>
        <v>0</v>
      </c>
      <c r="M46" s="233">
        <f t="shared" si="1"/>
        <v>0</v>
      </c>
      <c r="N46" s="267">
        <v>110</v>
      </c>
      <c r="O46" s="233">
        <f t="shared" si="5"/>
        <v>0</v>
      </c>
      <c r="P46" s="43"/>
      <c r="Q46" s="271"/>
    </row>
    <row r="47" spans="2:17" ht="18" hidden="1">
      <c r="B47" s="2" t="str">
        <f t="shared" si="3"/>
        <v>a</v>
      </c>
      <c r="C47" s="231" t="s">
        <v>0</v>
      </c>
      <c r="D47" s="232" t="s">
        <v>14</v>
      </c>
      <c r="E47" s="233">
        <f>E48+E49</f>
        <v>40</v>
      </c>
      <c r="F47" s="233">
        <f>F48+F49</f>
        <v>34</v>
      </c>
      <c r="G47" s="233">
        <f>G48+G49</f>
        <v>22.483029999999999</v>
      </c>
      <c r="H47" s="233">
        <f>H48+H49</f>
        <v>40</v>
      </c>
      <c r="I47" s="233">
        <v>40</v>
      </c>
      <c r="J47" s="267">
        <v>40</v>
      </c>
      <c r="K47" s="288">
        <v>40</v>
      </c>
      <c r="L47" s="278">
        <f t="shared" si="4"/>
        <v>0</v>
      </c>
      <c r="M47" s="233">
        <f t="shared" si="1"/>
        <v>0</v>
      </c>
      <c r="N47" s="267">
        <v>40</v>
      </c>
      <c r="O47" s="233">
        <f t="shared" si="5"/>
        <v>0</v>
      </c>
      <c r="P47" s="43"/>
      <c r="Q47" s="271"/>
    </row>
    <row r="48" spans="2:17" ht="36" hidden="1">
      <c r="B48" s="2" t="str">
        <f t="shared" si="3"/>
        <v>a</v>
      </c>
      <c r="C48" s="236" t="s">
        <v>0</v>
      </c>
      <c r="D48" s="237" t="s">
        <v>15</v>
      </c>
      <c r="E48" s="238">
        <v>40</v>
      </c>
      <c r="F48" s="238">
        <v>34</v>
      </c>
      <c r="G48" s="238">
        <v>22.483029999999999</v>
      </c>
      <c r="H48" s="238">
        <v>40</v>
      </c>
      <c r="I48" s="238">
        <v>40</v>
      </c>
      <c r="J48" s="268">
        <v>40</v>
      </c>
      <c r="K48" s="289">
        <v>40</v>
      </c>
      <c r="L48" s="278">
        <f t="shared" si="4"/>
        <v>0</v>
      </c>
      <c r="M48" s="238">
        <f t="shared" si="1"/>
        <v>0</v>
      </c>
      <c r="N48" s="268">
        <v>40</v>
      </c>
      <c r="O48" s="238">
        <f t="shared" si="5"/>
        <v>0</v>
      </c>
      <c r="P48" s="43"/>
      <c r="Q48" s="271"/>
    </row>
    <row r="49" spans="2:17" ht="30" hidden="1">
      <c r="B49" s="2" t="str">
        <f t="shared" si="3"/>
        <v>b</v>
      </c>
      <c r="C49" s="256" t="s">
        <v>0</v>
      </c>
      <c r="D49" s="257" t="s">
        <v>16</v>
      </c>
      <c r="E49" s="238"/>
      <c r="F49" s="238"/>
      <c r="G49" s="238"/>
      <c r="H49" s="238">
        <v>0</v>
      </c>
      <c r="I49" s="238">
        <v>0</v>
      </c>
      <c r="J49" s="268">
        <v>0</v>
      </c>
      <c r="K49" s="289">
        <v>0</v>
      </c>
      <c r="L49" s="278">
        <f t="shared" si="4"/>
        <v>0</v>
      </c>
      <c r="M49" s="238">
        <f t="shared" si="1"/>
        <v>0</v>
      </c>
      <c r="N49" s="268">
        <v>0</v>
      </c>
      <c r="O49" s="238">
        <f t="shared" si="5"/>
        <v>0</v>
      </c>
      <c r="P49" s="42"/>
    </row>
    <row r="50" spans="2:17" ht="18" hidden="1">
      <c r="B50" s="2" t="str">
        <f t="shared" si="3"/>
        <v>a</v>
      </c>
      <c r="C50" s="228" t="s">
        <v>0</v>
      </c>
      <c r="D50" s="229" t="s">
        <v>17</v>
      </c>
      <c r="E50" s="230">
        <v>95</v>
      </c>
      <c r="F50" s="230">
        <v>100.292</v>
      </c>
      <c r="G50" s="230">
        <v>100.29149000000001</v>
      </c>
      <c r="H50" s="230">
        <v>590</v>
      </c>
      <c r="I50" s="230">
        <v>100</v>
      </c>
      <c r="J50" s="266">
        <v>100</v>
      </c>
      <c r="K50" s="287">
        <v>100</v>
      </c>
      <c r="L50" s="278">
        <f t="shared" si="4"/>
        <v>0</v>
      </c>
      <c r="M50" s="230">
        <f t="shared" si="1"/>
        <v>0</v>
      </c>
      <c r="N50" s="266">
        <v>600</v>
      </c>
      <c r="O50" s="230">
        <f t="shared" si="5"/>
        <v>500</v>
      </c>
      <c r="P50" s="43" t="s">
        <v>585</v>
      </c>
      <c r="Q50" s="271"/>
    </row>
    <row r="51" spans="2:17" ht="15.75" hidden="1">
      <c r="B51" s="2" t="str">
        <f t="shared" si="3"/>
        <v>b</v>
      </c>
      <c r="C51" s="243" t="s">
        <v>0</v>
      </c>
      <c r="D51" s="244" t="s">
        <v>18</v>
      </c>
      <c r="E51" s="230">
        <v>0</v>
      </c>
      <c r="F51" s="230">
        <v>0</v>
      </c>
      <c r="G51" s="230">
        <v>0</v>
      </c>
      <c r="H51" s="230">
        <v>0</v>
      </c>
      <c r="I51" s="230">
        <v>0</v>
      </c>
      <c r="J51" s="266">
        <v>0</v>
      </c>
      <c r="K51" s="287">
        <v>0</v>
      </c>
      <c r="L51" s="278">
        <f t="shared" si="4"/>
        <v>0</v>
      </c>
      <c r="M51" s="230">
        <f t="shared" si="1"/>
        <v>0</v>
      </c>
      <c r="N51" s="266">
        <v>0</v>
      </c>
      <c r="O51" s="230">
        <f t="shared" si="5"/>
        <v>0</v>
      </c>
      <c r="P51" s="42"/>
    </row>
    <row r="52" spans="2:17" ht="15.75" hidden="1">
      <c r="B52" s="2" t="str">
        <f t="shared" si="3"/>
        <v>b</v>
      </c>
      <c r="C52" s="243" t="s">
        <v>0</v>
      </c>
      <c r="D52" s="244" t="s">
        <v>19</v>
      </c>
      <c r="E52" s="230">
        <v>0</v>
      </c>
      <c r="F52" s="230">
        <v>0</v>
      </c>
      <c r="G52" s="230">
        <v>0</v>
      </c>
      <c r="H52" s="230">
        <v>0</v>
      </c>
      <c r="I52" s="230">
        <v>0</v>
      </c>
      <c r="J52" s="266">
        <v>0</v>
      </c>
      <c r="K52" s="287">
        <v>0</v>
      </c>
      <c r="L52" s="278">
        <f t="shared" si="4"/>
        <v>0</v>
      </c>
      <c r="M52" s="230">
        <f t="shared" si="1"/>
        <v>0</v>
      </c>
      <c r="N52" s="266">
        <v>0</v>
      </c>
      <c r="O52" s="230">
        <f t="shared" si="5"/>
        <v>0</v>
      </c>
      <c r="P52" s="42"/>
    </row>
    <row r="53" spans="2:17" ht="36" hidden="1">
      <c r="B53" s="2" t="str">
        <f t="shared" si="3"/>
        <v>a</v>
      </c>
      <c r="C53" s="222" t="s">
        <v>24</v>
      </c>
      <c r="D53" s="223" t="s">
        <v>216</v>
      </c>
      <c r="E53" s="224">
        <f t="shared" ref="E53:K62" si="12">E69+E85+E101</f>
        <v>4020</v>
      </c>
      <c r="F53" s="224">
        <f t="shared" si="12"/>
        <v>4020</v>
      </c>
      <c r="G53" s="224">
        <f t="shared" si="12"/>
        <v>2645.1251600000005</v>
      </c>
      <c r="H53" s="224">
        <f t="shared" si="12"/>
        <v>4800</v>
      </c>
      <c r="I53" s="224">
        <f t="shared" si="12"/>
        <v>4080</v>
      </c>
      <c r="J53" s="264">
        <f t="shared" si="12"/>
        <v>4575</v>
      </c>
      <c r="K53" s="285">
        <f t="shared" si="12"/>
        <v>4575</v>
      </c>
      <c r="L53" s="278">
        <f t="shared" si="4"/>
        <v>0</v>
      </c>
      <c r="M53" s="224">
        <f t="shared" si="1"/>
        <v>495</v>
      </c>
      <c r="N53" s="264">
        <f>N69+N85+N101</f>
        <v>4625</v>
      </c>
      <c r="O53" s="224">
        <f t="shared" si="5"/>
        <v>50</v>
      </c>
      <c r="P53" s="43"/>
      <c r="Q53" s="271"/>
    </row>
    <row r="54" spans="2:17" ht="18" hidden="1">
      <c r="B54" s="2" t="str">
        <f t="shared" si="3"/>
        <v>a</v>
      </c>
      <c r="C54" s="225" t="s">
        <v>0</v>
      </c>
      <c r="D54" s="226" t="s">
        <v>5</v>
      </c>
      <c r="E54" s="227">
        <f t="shared" si="12"/>
        <v>174</v>
      </c>
      <c r="F54" s="227">
        <f t="shared" si="12"/>
        <v>174</v>
      </c>
      <c r="G54" s="227">
        <f t="shared" si="12"/>
        <v>174</v>
      </c>
      <c r="H54" s="227">
        <f t="shared" si="12"/>
        <v>174</v>
      </c>
      <c r="I54" s="227">
        <f t="shared" si="12"/>
        <v>174</v>
      </c>
      <c r="J54" s="265">
        <f t="shared" si="12"/>
        <v>184</v>
      </c>
      <c r="K54" s="286">
        <f t="shared" si="12"/>
        <v>184</v>
      </c>
      <c r="L54" s="278">
        <f t="shared" si="4"/>
        <v>0</v>
      </c>
      <c r="M54" s="227">
        <f t="shared" si="1"/>
        <v>10</v>
      </c>
      <c r="N54" s="265">
        <v>184</v>
      </c>
      <c r="O54" s="227">
        <f t="shared" si="5"/>
        <v>0</v>
      </c>
      <c r="P54" s="43"/>
      <c r="Q54" s="271"/>
    </row>
    <row r="55" spans="2:17" ht="18" hidden="1">
      <c r="B55" s="2" t="str">
        <f t="shared" si="3"/>
        <v>a</v>
      </c>
      <c r="C55" s="225" t="s">
        <v>0</v>
      </c>
      <c r="D55" s="226" t="s">
        <v>6</v>
      </c>
      <c r="E55" s="227">
        <f t="shared" si="12"/>
        <v>50</v>
      </c>
      <c r="F55" s="227">
        <f t="shared" si="12"/>
        <v>50</v>
      </c>
      <c r="G55" s="227">
        <f t="shared" si="12"/>
        <v>50</v>
      </c>
      <c r="H55" s="227">
        <f t="shared" si="12"/>
        <v>50</v>
      </c>
      <c r="I55" s="227">
        <f t="shared" si="12"/>
        <v>50</v>
      </c>
      <c r="J55" s="265">
        <f t="shared" si="12"/>
        <v>61</v>
      </c>
      <c r="K55" s="286">
        <f t="shared" si="12"/>
        <v>61</v>
      </c>
      <c r="L55" s="278">
        <f t="shared" si="4"/>
        <v>0</v>
      </c>
      <c r="M55" s="227">
        <f t="shared" si="1"/>
        <v>11</v>
      </c>
      <c r="N55" s="265">
        <f t="shared" ref="N55:N68" si="13">N71+N87+N103</f>
        <v>61</v>
      </c>
      <c r="O55" s="227">
        <f t="shared" si="5"/>
        <v>0</v>
      </c>
      <c r="P55" s="43"/>
      <c r="Q55" s="271"/>
    </row>
    <row r="56" spans="2:17" ht="18" hidden="1">
      <c r="B56" s="2" t="str">
        <f t="shared" si="3"/>
        <v>a</v>
      </c>
      <c r="C56" s="228" t="s">
        <v>0</v>
      </c>
      <c r="D56" s="229" t="s">
        <v>7</v>
      </c>
      <c r="E56" s="230">
        <f t="shared" si="12"/>
        <v>4000</v>
      </c>
      <c r="F56" s="230">
        <f t="shared" si="12"/>
        <v>3998.6</v>
      </c>
      <c r="G56" s="230">
        <f t="shared" si="12"/>
        <v>2638.2552600000004</v>
      </c>
      <c r="H56" s="230">
        <f t="shared" si="12"/>
        <v>4780</v>
      </c>
      <c r="I56" s="230">
        <f t="shared" si="12"/>
        <v>4060</v>
      </c>
      <c r="J56" s="266">
        <f t="shared" si="12"/>
        <v>4555</v>
      </c>
      <c r="K56" s="287">
        <f t="shared" si="12"/>
        <v>4555</v>
      </c>
      <c r="L56" s="278">
        <f t="shared" si="4"/>
        <v>0</v>
      </c>
      <c r="M56" s="230">
        <f t="shared" si="1"/>
        <v>495</v>
      </c>
      <c r="N56" s="266">
        <f t="shared" si="13"/>
        <v>4605</v>
      </c>
      <c r="O56" s="230">
        <f t="shared" si="5"/>
        <v>50</v>
      </c>
      <c r="P56" s="43"/>
      <c r="Q56" s="271"/>
    </row>
    <row r="57" spans="2:17" ht="30" hidden="1">
      <c r="B57" s="2" t="str">
        <f t="shared" si="3"/>
        <v>a</v>
      </c>
      <c r="C57" s="231" t="s">
        <v>0</v>
      </c>
      <c r="D57" s="232" t="s">
        <v>8</v>
      </c>
      <c r="E57" s="233">
        <f t="shared" si="12"/>
        <v>2930</v>
      </c>
      <c r="F57" s="233">
        <f t="shared" si="12"/>
        <v>2782.8</v>
      </c>
      <c r="G57" s="233">
        <f t="shared" si="12"/>
        <v>1810.89516</v>
      </c>
      <c r="H57" s="233">
        <f t="shared" si="12"/>
        <v>3015</v>
      </c>
      <c r="I57" s="233">
        <f t="shared" si="12"/>
        <v>2880</v>
      </c>
      <c r="J57" s="267">
        <f t="shared" si="12"/>
        <v>3058</v>
      </c>
      <c r="K57" s="288">
        <f t="shared" si="12"/>
        <v>3058</v>
      </c>
      <c r="L57" s="278">
        <f t="shared" si="4"/>
        <v>0</v>
      </c>
      <c r="M57" s="233">
        <f t="shared" si="1"/>
        <v>178</v>
      </c>
      <c r="N57" s="267">
        <f t="shared" si="13"/>
        <v>3058</v>
      </c>
      <c r="O57" s="233">
        <f t="shared" si="5"/>
        <v>0</v>
      </c>
      <c r="P57" s="43" t="s">
        <v>603</v>
      </c>
      <c r="Q57" s="271"/>
    </row>
    <row r="58" spans="2:17" ht="30" hidden="1">
      <c r="B58" s="2" t="str">
        <f t="shared" si="3"/>
        <v>a</v>
      </c>
      <c r="C58" s="231" t="s">
        <v>0</v>
      </c>
      <c r="D58" s="232" t="s">
        <v>9</v>
      </c>
      <c r="E58" s="233">
        <f t="shared" si="12"/>
        <v>1043</v>
      </c>
      <c r="F58" s="233">
        <f t="shared" si="12"/>
        <v>1155.5999999999999</v>
      </c>
      <c r="G58" s="233">
        <f t="shared" si="12"/>
        <v>778.32566000000008</v>
      </c>
      <c r="H58" s="233">
        <f t="shared" si="12"/>
        <v>1723</v>
      </c>
      <c r="I58" s="233">
        <f t="shared" si="12"/>
        <v>1153</v>
      </c>
      <c r="J58" s="267">
        <f t="shared" si="12"/>
        <v>1470</v>
      </c>
      <c r="K58" s="288">
        <f t="shared" si="12"/>
        <v>1470</v>
      </c>
      <c r="L58" s="278">
        <f t="shared" si="4"/>
        <v>0</v>
      </c>
      <c r="M58" s="233">
        <f t="shared" si="1"/>
        <v>317</v>
      </c>
      <c r="N58" s="267">
        <f t="shared" si="13"/>
        <v>1520</v>
      </c>
      <c r="O58" s="233">
        <f t="shared" si="5"/>
        <v>50</v>
      </c>
      <c r="P58" s="43" t="s">
        <v>604</v>
      </c>
      <c r="Q58" s="271"/>
    </row>
    <row r="59" spans="2:17" ht="15.75" hidden="1">
      <c r="B59" s="2" t="str">
        <f t="shared" si="3"/>
        <v>b</v>
      </c>
      <c r="C59" s="240" t="s">
        <v>0</v>
      </c>
      <c r="D59" s="241" t="s">
        <v>10</v>
      </c>
      <c r="E59" s="233">
        <f t="shared" si="12"/>
        <v>0</v>
      </c>
      <c r="F59" s="233">
        <f t="shared" si="12"/>
        <v>0</v>
      </c>
      <c r="G59" s="233">
        <f t="shared" si="12"/>
        <v>0</v>
      </c>
      <c r="H59" s="233">
        <f t="shared" si="12"/>
        <v>0</v>
      </c>
      <c r="I59" s="233">
        <f t="shared" si="12"/>
        <v>0</v>
      </c>
      <c r="J59" s="267">
        <f t="shared" si="12"/>
        <v>0</v>
      </c>
      <c r="K59" s="288">
        <f t="shared" si="12"/>
        <v>0</v>
      </c>
      <c r="L59" s="278">
        <f t="shared" si="4"/>
        <v>0</v>
      </c>
      <c r="M59" s="233">
        <f t="shared" si="1"/>
        <v>0</v>
      </c>
      <c r="N59" s="267">
        <f t="shared" si="13"/>
        <v>0</v>
      </c>
      <c r="O59" s="233">
        <f t="shared" si="5"/>
        <v>0</v>
      </c>
      <c r="P59" s="42"/>
    </row>
    <row r="60" spans="2:17" ht="15.75" hidden="1">
      <c r="B60" s="2" t="str">
        <f t="shared" si="3"/>
        <v>b</v>
      </c>
      <c r="C60" s="240" t="s">
        <v>0</v>
      </c>
      <c r="D60" s="241" t="s">
        <v>11</v>
      </c>
      <c r="E60" s="233">
        <f t="shared" si="12"/>
        <v>0</v>
      </c>
      <c r="F60" s="233">
        <f t="shared" si="12"/>
        <v>0</v>
      </c>
      <c r="G60" s="233">
        <f t="shared" si="12"/>
        <v>0</v>
      </c>
      <c r="H60" s="233">
        <f t="shared" si="12"/>
        <v>0</v>
      </c>
      <c r="I60" s="233">
        <f t="shared" si="12"/>
        <v>0</v>
      </c>
      <c r="J60" s="267">
        <f t="shared" si="12"/>
        <v>0</v>
      </c>
      <c r="K60" s="288">
        <f t="shared" si="12"/>
        <v>0</v>
      </c>
      <c r="L60" s="278">
        <f t="shared" si="4"/>
        <v>0</v>
      </c>
      <c r="M60" s="233">
        <f t="shared" si="1"/>
        <v>0</v>
      </c>
      <c r="N60" s="267">
        <f t="shared" si="13"/>
        <v>0</v>
      </c>
      <c r="O60" s="233">
        <f t="shared" si="5"/>
        <v>0</v>
      </c>
      <c r="P60" s="42"/>
    </row>
    <row r="61" spans="2:17" ht="15.75" hidden="1">
      <c r="B61" s="2" t="str">
        <f t="shared" si="3"/>
        <v>b</v>
      </c>
      <c r="C61" s="240" t="s">
        <v>0</v>
      </c>
      <c r="D61" s="241" t="s">
        <v>12</v>
      </c>
      <c r="E61" s="233">
        <f t="shared" si="12"/>
        <v>0</v>
      </c>
      <c r="F61" s="233">
        <f t="shared" si="12"/>
        <v>0</v>
      </c>
      <c r="G61" s="233">
        <f t="shared" si="12"/>
        <v>0</v>
      </c>
      <c r="H61" s="233">
        <f t="shared" si="12"/>
        <v>0</v>
      </c>
      <c r="I61" s="233">
        <f t="shared" si="12"/>
        <v>0</v>
      </c>
      <c r="J61" s="267">
        <f t="shared" si="12"/>
        <v>0</v>
      </c>
      <c r="K61" s="288">
        <f t="shared" si="12"/>
        <v>0</v>
      </c>
      <c r="L61" s="278">
        <f t="shared" si="4"/>
        <v>0</v>
      </c>
      <c r="M61" s="233">
        <f t="shared" si="1"/>
        <v>0</v>
      </c>
      <c r="N61" s="267">
        <f t="shared" si="13"/>
        <v>0</v>
      </c>
      <c r="O61" s="233">
        <f t="shared" si="5"/>
        <v>0</v>
      </c>
      <c r="P61" s="42"/>
    </row>
    <row r="62" spans="2:17" ht="18" hidden="1">
      <c r="B62" s="2" t="str">
        <f t="shared" si="3"/>
        <v>a</v>
      </c>
      <c r="C62" s="231" t="s">
        <v>0</v>
      </c>
      <c r="D62" s="232" t="s">
        <v>13</v>
      </c>
      <c r="E62" s="233">
        <f t="shared" si="12"/>
        <v>15</v>
      </c>
      <c r="F62" s="233">
        <f t="shared" si="12"/>
        <v>47.7</v>
      </c>
      <c r="G62" s="233">
        <f t="shared" si="12"/>
        <v>43.251140000000007</v>
      </c>
      <c r="H62" s="233">
        <f t="shared" si="12"/>
        <v>30</v>
      </c>
      <c r="I62" s="233">
        <f t="shared" si="12"/>
        <v>15</v>
      </c>
      <c r="J62" s="267">
        <f t="shared" si="12"/>
        <v>15</v>
      </c>
      <c r="K62" s="288">
        <f t="shared" si="12"/>
        <v>15</v>
      </c>
      <c r="L62" s="278">
        <f t="shared" si="4"/>
        <v>0</v>
      </c>
      <c r="M62" s="233">
        <f t="shared" si="1"/>
        <v>0</v>
      </c>
      <c r="N62" s="267">
        <f t="shared" si="13"/>
        <v>15</v>
      </c>
      <c r="O62" s="233">
        <f t="shared" si="5"/>
        <v>0</v>
      </c>
      <c r="P62" s="43"/>
      <c r="Q62" s="271"/>
    </row>
    <row r="63" spans="2:17" ht="18" hidden="1">
      <c r="B63" s="2" t="str">
        <f t="shared" si="3"/>
        <v>a</v>
      </c>
      <c r="C63" s="231" t="s">
        <v>0</v>
      </c>
      <c r="D63" s="232" t="s">
        <v>14</v>
      </c>
      <c r="E63" s="233">
        <f t="shared" ref="E63:K72" si="14">E79+E95+E111</f>
        <v>12</v>
      </c>
      <c r="F63" s="233">
        <f t="shared" si="14"/>
        <v>12.5</v>
      </c>
      <c r="G63" s="233">
        <f t="shared" si="14"/>
        <v>5.7833000000000006</v>
      </c>
      <c r="H63" s="233">
        <f t="shared" si="14"/>
        <v>12</v>
      </c>
      <c r="I63" s="233">
        <f t="shared" si="14"/>
        <v>12</v>
      </c>
      <c r="J63" s="267">
        <f t="shared" si="14"/>
        <v>12</v>
      </c>
      <c r="K63" s="288">
        <f t="shared" si="14"/>
        <v>12</v>
      </c>
      <c r="L63" s="278">
        <f t="shared" si="4"/>
        <v>0</v>
      </c>
      <c r="M63" s="233">
        <f t="shared" si="1"/>
        <v>0</v>
      </c>
      <c r="N63" s="267">
        <f t="shared" si="13"/>
        <v>12</v>
      </c>
      <c r="O63" s="233">
        <f t="shared" si="5"/>
        <v>0</v>
      </c>
      <c r="P63" s="43"/>
      <c r="Q63" s="271"/>
    </row>
    <row r="64" spans="2:17" ht="36" hidden="1">
      <c r="B64" s="2" t="str">
        <f t="shared" si="3"/>
        <v>a</v>
      </c>
      <c r="C64" s="236" t="s">
        <v>0</v>
      </c>
      <c r="D64" s="237" t="s">
        <v>15</v>
      </c>
      <c r="E64" s="238">
        <f t="shared" si="14"/>
        <v>12</v>
      </c>
      <c r="F64" s="238">
        <f t="shared" si="14"/>
        <v>12.5</v>
      </c>
      <c r="G64" s="238">
        <f t="shared" si="14"/>
        <v>5.7833000000000006</v>
      </c>
      <c r="H64" s="238">
        <f t="shared" si="14"/>
        <v>12</v>
      </c>
      <c r="I64" s="238">
        <f t="shared" si="14"/>
        <v>12</v>
      </c>
      <c r="J64" s="268">
        <f t="shared" si="14"/>
        <v>12</v>
      </c>
      <c r="K64" s="289">
        <f t="shared" si="14"/>
        <v>12</v>
      </c>
      <c r="L64" s="278">
        <f t="shared" si="4"/>
        <v>0</v>
      </c>
      <c r="M64" s="238">
        <f t="shared" si="1"/>
        <v>0</v>
      </c>
      <c r="N64" s="268">
        <f t="shared" si="13"/>
        <v>12</v>
      </c>
      <c r="O64" s="238">
        <f t="shared" si="5"/>
        <v>0</v>
      </c>
      <c r="P64" s="43"/>
      <c r="Q64" s="271"/>
    </row>
    <row r="65" spans="2:17" ht="30" hidden="1">
      <c r="B65" s="2" t="str">
        <f t="shared" si="3"/>
        <v>b</v>
      </c>
      <c r="C65" s="256" t="s">
        <v>0</v>
      </c>
      <c r="D65" s="257" t="s">
        <v>16</v>
      </c>
      <c r="E65" s="238">
        <f t="shared" si="14"/>
        <v>0</v>
      </c>
      <c r="F65" s="238">
        <f t="shared" si="14"/>
        <v>0</v>
      </c>
      <c r="G65" s="238">
        <f t="shared" si="14"/>
        <v>0</v>
      </c>
      <c r="H65" s="238">
        <f t="shared" si="14"/>
        <v>0</v>
      </c>
      <c r="I65" s="238">
        <f t="shared" si="14"/>
        <v>0</v>
      </c>
      <c r="J65" s="268">
        <f t="shared" si="14"/>
        <v>0</v>
      </c>
      <c r="K65" s="289">
        <f t="shared" si="14"/>
        <v>0</v>
      </c>
      <c r="L65" s="278">
        <f t="shared" si="4"/>
        <v>0</v>
      </c>
      <c r="M65" s="238">
        <f t="shared" si="1"/>
        <v>0</v>
      </c>
      <c r="N65" s="268">
        <f t="shared" si="13"/>
        <v>0</v>
      </c>
      <c r="O65" s="238">
        <f t="shared" si="5"/>
        <v>0</v>
      </c>
      <c r="P65" s="42"/>
    </row>
    <row r="66" spans="2:17" ht="18" hidden="1">
      <c r="B66" s="2" t="str">
        <f t="shared" si="3"/>
        <v>a</v>
      </c>
      <c r="C66" s="228" t="s">
        <v>0</v>
      </c>
      <c r="D66" s="229" t="s">
        <v>17</v>
      </c>
      <c r="E66" s="230">
        <f t="shared" si="14"/>
        <v>20</v>
      </c>
      <c r="F66" s="230">
        <f t="shared" si="14"/>
        <v>21.4</v>
      </c>
      <c r="G66" s="230">
        <f t="shared" si="14"/>
        <v>6.8698999999999995</v>
      </c>
      <c r="H66" s="230">
        <f t="shared" si="14"/>
        <v>20</v>
      </c>
      <c r="I66" s="230">
        <f t="shared" si="14"/>
        <v>20</v>
      </c>
      <c r="J66" s="266">
        <f t="shared" si="14"/>
        <v>20</v>
      </c>
      <c r="K66" s="287">
        <f t="shared" si="14"/>
        <v>20</v>
      </c>
      <c r="L66" s="278">
        <f t="shared" si="4"/>
        <v>0</v>
      </c>
      <c r="M66" s="230">
        <f t="shared" si="1"/>
        <v>0</v>
      </c>
      <c r="N66" s="266">
        <f t="shared" si="13"/>
        <v>20</v>
      </c>
      <c r="O66" s="230">
        <f t="shared" si="5"/>
        <v>0</v>
      </c>
      <c r="P66" s="43"/>
      <c r="Q66" s="271"/>
    </row>
    <row r="67" spans="2:17" ht="15.75" hidden="1">
      <c r="B67" s="2" t="str">
        <f t="shared" si="3"/>
        <v>b</v>
      </c>
      <c r="C67" s="243" t="s">
        <v>0</v>
      </c>
      <c r="D67" s="244" t="s">
        <v>18</v>
      </c>
      <c r="E67" s="230">
        <f t="shared" si="14"/>
        <v>0</v>
      </c>
      <c r="F67" s="230">
        <f t="shared" si="14"/>
        <v>0</v>
      </c>
      <c r="G67" s="230">
        <f t="shared" si="14"/>
        <v>0</v>
      </c>
      <c r="H67" s="230">
        <f t="shared" si="14"/>
        <v>0</v>
      </c>
      <c r="I67" s="230">
        <f t="shared" si="14"/>
        <v>0</v>
      </c>
      <c r="J67" s="266">
        <f t="shared" si="14"/>
        <v>0</v>
      </c>
      <c r="K67" s="287">
        <f t="shared" si="14"/>
        <v>0</v>
      </c>
      <c r="L67" s="278">
        <f t="shared" si="4"/>
        <v>0</v>
      </c>
      <c r="M67" s="230">
        <f t="shared" si="1"/>
        <v>0</v>
      </c>
      <c r="N67" s="266">
        <f t="shared" si="13"/>
        <v>0</v>
      </c>
      <c r="O67" s="230">
        <f t="shared" si="5"/>
        <v>0</v>
      </c>
      <c r="P67" s="42"/>
    </row>
    <row r="68" spans="2:17" ht="15.75" hidden="1">
      <c r="B68" s="2" t="str">
        <f t="shared" si="3"/>
        <v>b</v>
      </c>
      <c r="C68" s="243" t="s">
        <v>0</v>
      </c>
      <c r="D68" s="244" t="s">
        <v>19</v>
      </c>
      <c r="E68" s="230">
        <f t="shared" si="14"/>
        <v>0</v>
      </c>
      <c r="F68" s="230">
        <f t="shared" si="14"/>
        <v>0</v>
      </c>
      <c r="G68" s="230">
        <f t="shared" si="14"/>
        <v>0</v>
      </c>
      <c r="H68" s="230">
        <f t="shared" si="14"/>
        <v>0</v>
      </c>
      <c r="I68" s="230">
        <f t="shared" si="14"/>
        <v>0</v>
      </c>
      <c r="J68" s="266">
        <f t="shared" si="14"/>
        <v>0</v>
      </c>
      <c r="K68" s="287">
        <f t="shared" si="14"/>
        <v>0</v>
      </c>
      <c r="L68" s="278">
        <f t="shared" si="4"/>
        <v>0</v>
      </c>
      <c r="M68" s="230">
        <f t="shared" si="1"/>
        <v>0</v>
      </c>
      <c r="N68" s="266">
        <f t="shared" si="13"/>
        <v>0</v>
      </c>
      <c r="O68" s="230">
        <f t="shared" si="5"/>
        <v>0</v>
      </c>
      <c r="P68" s="42"/>
    </row>
    <row r="69" spans="2:17" ht="36" hidden="1">
      <c r="B69" s="2" t="str">
        <f t="shared" si="3"/>
        <v>a</v>
      </c>
      <c r="C69" s="222" t="s">
        <v>25</v>
      </c>
      <c r="D69" s="223" t="s">
        <v>217</v>
      </c>
      <c r="E69" s="224">
        <f t="shared" ref="E69:K69" si="15">E72+E82+E83+E84</f>
        <v>2705</v>
      </c>
      <c r="F69" s="224">
        <f t="shared" si="15"/>
        <v>2839.6840000000002</v>
      </c>
      <c r="G69" s="224">
        <f t="shared" si="15"/>
        <v>1663.6380000000001</v>
      </c>
      <c r="H69" s="224">
        <f t="shared" si="15"/>
        <v>2800</v>
      </c>
      <c r="I69" s="224">
        <f t="shared" si="15"/>
        <v>2700</v>
      </c>
      <c r="J69" s="264">
        <f t="shared" si="15"/>
        <v>4325</v>
      </c>
      <c r="K69" s="285">
        <f t="shared" si="15"/>
        <v>4325</v>
      </c>
      <c r="L69" s="278">
        <f t="shared" si="4"/>
        <v>0</v>
      </c>
      <c r="M69" s="224">
        <f t="shared" ref="M69:M132" si="16">J69-I69</f>
        <v>1625</v>
      </c>
      <c r="N69" s="264">
        <f>N72+N82+N83+N84</f>
        <v>4325</v>
      </c>
      <c r="O69" s="224">
        <f t="shared" si="5"/>
        <v>0</v>
      </c>
      <c r="P69" s="43"/>
      <c r="Q69" s="271" t="s">
        <v>573</v>
      </c>
    </row>
    <row r="70" spans="2:17" ht="18" hidden="1">
      <c r="B70" s="2" t="str">
        <f t="shared" ref="B70:B133" si="17">IF((E70+F70+G70+I70++J70+M70+N70)&gt;0,"a","b")</f>
        <v>a</v>
      </c>
      <c r="C70" s="225" t="s">
        <v>0</v>
      </c>
      <c r="D70" s="226" t="s">
        <v>5</v>
      </c>
      <c r="E70" s="227">
        <v>117</v>
      </c>
      <c r="F70" s="227">
        <v>117</v>
      </c>
      <c r="G70" s="227">
        <v>117</v>
      </c>
      <c r="H70" s="227">
        <v>117</v>
      </c>
      <c r="I70" s="227">
        <v>117</v>
      </c>
      <c r="J70" s="265">
        <f>117+57+10</f>
        <v>184</v>
      </c>
      <c r="K70" s="286">
        <f>117+57+10</f>
        <v>184</v>
      </c>
      <c r="L70" s="278">
        <f t="shared" ref="L70:L133" si="18">K70-J70</f>
        <v>0</v>
      </c>
      <c r="M70" s="227">
        <f t="shared" si="16"/>
        <v>67</v>
      </c>
      <c r="N70" s="265">
        <f>117+57+10</f>
        <v>184</v>
      </c>
      <c r="O70" s="227">
        <f t="shared" ref="O70:O133" si="19">N70-J70</f>
        <v>0</v>
      </c>
      <c r="P70" s="43"/>
      <c r="Q70" s="271"/>
    </row>
    <row r="71" spans="2:17" ht="18" hidden="1">
      <c r="B71" s="2" t="str">
        <f t="shared" si="17"/>
        <v>a</v>
      </c>
      <c r="C71" s="225" t="s">
        <v>0</v>
      </c>
      <c r="D71" s="226" t="s">
        <v>6</v>
      </c>
      <c r="E71" s="227">
        <v>18</v>
      </c>
      <c r="F71" s="227">
        <v>18</v>
      </c>
      <c r="G71" s="227">
        <v>18</v>
      </c>
      <c r="H71" s="227">
        <v>18</v>
      </c>
      <c r="I71" s="227">
        <v>18</v>
      </c>
      <c r="J71" s="265">
        <f>18+11+32</f>
        <v>61</v>
      </c>
      <c r="K71" s="286">
        <f>18+11+32</f>
        <v>61</v>
      </c>
      <c r="L71" s="278">
        <f t="shared" si="18"/>
        <v>0</v>
      </c>
      <c r="M71" s="227">
        <f t="shared" si="16"/>
        <v>43</v>
      </c>
      <c r="N71" s="265">
        <f>18+11+32</f>
        <v>61</v>
      </c>
      <c r="O71" s="227">
        <f t="shared" si="19"/>
        <v>0</v>
      </c>
      <c r="P71" s="43"/>
      <c r="Q71" s="271"/>
    </row>
    <row r="72" spans="2:17" ht="18" hidden="1">
      <c r="B72" s="2" t="str">
        <f t="shared" si="17"/>
        <v>a</v>
      </c>
      <c r="C72" s="228" t="s">
        <v>0</v>
      </c>
      <c r="D72" s="229" t="s">
        <v>7</v>
      </c>
      <c r="E72" s="230">
        <f t="shared" ref="E72:K72" si="20">E73+E74+E75+E76+E77+E78+E79</f>
        <v>2685</v>
      </c>
      <c r="F72" s="230">
        <f t="shared" si="20"/>
        <v>2819.614</v>
      </c>
      <c r="G72" s="230">
        <f t="shared" si="20"/>
        <v>1658.0976000000001</v>
      </c>
      <c r="H72" s="230">
        <f t="shared" si="20"/>
        <v>2780</v>
      </c>
      <c r="I72" s="230">
        <f t="shared" si="20"/>
        <v>2680</v>
      </c>
      <c r="J72" s="266">
        <f t="shared" si="20"/>
        <v>4305</v>
      </c>
      <c r="K72" s="287">
        <f t="shared" si="20"/>
        <v>4305</v>
      </c>
      <c r="L72" s="278">
        <f t="shared" si="18"/>
        <v>0</v>
      </c>
      <c r="M72" s="230">
        <f t="shared" si="16"/>
        <v>1625</v>
      </c>
      <c r="N72" s="266">
        <f>N73+N74+N75+N76+N77+N78+N79</f>
        <v>4305</v>
      </c>
      <c r="O72" s="230">
        <f t="shared" si="19"/>
        <v>0</v>
      </c>
      <c r="P72" s="43"/>
      <c r="Q72" s="271"/>
    </row>
    <row r="73" spans="2:17" ht="18" hidden="1">
      <c r="B73" s="2" t="str">
        <f t="shared" si="17"/>
        <v>a</v>
      </c>
      <c r="C73" s="231" t="s">
        <v>0</v>
      </c>
      <c r="D73" s="232" t="s">
        <v>8</v>
      </c>
      <c r="E73" s="233">
        <v>2285</v>
      </c>
      <c r="F73" s="233">
        <v>2222.297</v>
      </c>
      <c r="G73" s="233">
        <v>1250.39282</v>
      </c>
      <c r="H73" s="233">
        <v>2200</v>
      </c>
      <c r="I73" s="233">
        <v>2200</v>
      </c>
      <c r="J73" s="267">
        <f>2200+680+178</f>
        <v>3058</v>
      </c>
      <c r="K73" s="288">
        <f>2200+680+178</f>
        <v>3058</v>
      </c>
      <c r="L73" s="278">
        <f t="shared" si="18"/>
        <v>0</v>
      </c>
      <c r="M73" s="233">
        <f t="shared" si="16"/>
        <v>858</v>
      </c>
      <c r="N73" s="267">
        <f>2200+680+178</f>
        <v>3058</v>
      </c>
      <c r="O73" s="233">
        <f t="shared" si="19"/>
        <v>0</v>
      </c>
      <c r="P73" s="43"/>
      <c r="Q73" s="271"/>
    </row>
    <row r="74" spans="2:17" ht="18" hidden="1">
      <c r="B74" s="2" t="str">
        <f t="shared" si="17"/>
        <v>a</v>
      </c>
      <c r="C74" s="231" t="s">
        <v>0</v>
      </c>
      <c r="D74" s="232" t="s">
        <v>9</v>
      </c>
      <c r="E74" s="233">
        <v>380</v>
      </c>
      <c r="F74" s="233">
        <v>561.81399999999996</v>
      </c>
      <c r="G74" s="233">
        <v>381.72995000000003</v>
      </c>
      <c r="H74" s="233">
        <v>560</v>
      </c>
      <c r="I74" s="233">
        <v>460</v>
      </c>
      <c r="J74" s="267">
        <f>460+450+117+200</f>
        <v>1227</v>
      </c>
      <c r="K74" s="288">
        <f>460+450+117+200</f>
        <v>1227</v>
      </c>
      <c r="L74" s="278">
        <f t="shared" si="18"/>
        <v>0</v>
      </c>
      <c r="M74" s="233">
        <f t="shared" si="16"/>
        <v>767</v>
      </c>
      <c r="N74" s="267">
        <f>460+450+117+200</f>
        <v>1227</v>
      </c>
      <c r="O74" s="233">
        <f t="shared" si="19"/>
        <v>0</v>
      </c>
      <c r="P74" s="43"/>
      <c r="Q74" s="271"/>
    </row>
    <row r="75" spans="2:17" ht="15.75" hidden="1">
      <c r="B75" s="2" t="str">
        <f t="shared" si="17"/>
        <v>b</v>
      </c>
      <c r="C75" s="240" t="s">
        <v>0</v>
      </c>
      <c r="D75" s="241" t="s">
        <v>10</v>
      </c>
      <c r="E75" s="233"/>
      <c r="F75" s="233"/>
      <c r="G75" s="233"/>
      <c r="H75" s="233">
        <v>0</v>
      </c>
      <c r="I75" s="233">
        <v>0</v>
      </c>
      <c r="J75" s="267"/>
      <c r="K75" s="288"/>
      <c r="L75" s="278">
        <f t="shared" si="18"/>
        <v>0</v>
      </c>
      <c r="M75" s="233">
        <f t="shared" si="16"/>
        <v>0</v>
      </c>
      <c r="N75" s="267"/>
      <c r="O75" s="233">
        <f t="shared" si="19"/>
        <v>0</v>
      </c>
      <c r="P75" s="42"/>
    </row>
    <row r="76" spans="2:17" ht="15.75" hidden="1">
      <c r="B76" s="2" t="str">
        <f t="shared" si="17"/>
        <v>b</v>
      </c>
      <c r="C76" s="240" t="s">
        <v>0</v>
      </c>
      <c r="D76" s="241" t="s">
        <v>11</v>
      </c>
      <c r="E76" s="233"/>
      <c r="F76" s="233"/>
      <c r="G76" s="233"/>
      <c r="H76" s="233">
        <v>0</v>
      </c>
      <c r="I76" s="233">
        <v>0</v>
      </c>
      <c r="J76" s="267"/>
      <c r="K76" s="288"/>
      <c r="L76" s="278">
        <f t="shared" si="18"/>
        <v>0</v>
      </c>
      <c r="M76" s="233">
        <f t="shared" si="16"/>
        <v>0</v>
      </c>
      <c r="N76" s="267"/>
      <c r="O76" s="233">
        <f t="shared" si="19"/>
        <v>0</v>
      </c>
      <c r="P76" s="42"/>
    </row>
    <row r="77" spans="2:17" ht="15.75" hidden="1">
      <c r="B77" s="2" t="str">
        <f t="shared" si="17"/>
        <v>b</v>
      </c>
      <c r="C77" s="240" t="s">
        <v>0</v>
      </c>
      <c r="D77" s="241" t="s">
        <v>12</v>
      </c>
      <c r="E77" s="233"/>
      <c r="F77" s="233"/>
      <c r="G77" s="233"/>
      <c r="H77" s="233">
        <v>0</v>
      </c>
      <c r="I77" s="233">
        <v>0</v>
      </c>
      <c r="J77" s="267"/>
      <c r="K77" s="288"/>
      <c r="L77" s="278">
        <f t="shared" si="18"/>
        <v>0</v>
      </c>
      <c r="M77" s="233">
        <f t="shared" si="16"/>
        <v>0</v>
      </c>
      <c r="N77" s="267"/>
      <c r="O77" s="233">
        <f t="shared" si="19"/>
        <v>0</v>
      </c>
      <c r="P77" s="42"/>
    </row>
    <row r="78" spans="2:17" ht="18" hidden="1">
      <c r="B78" s="2" t="str">
        <f t="shared" si="17"/>
        <v>a</v>
      </c>
      <c r="C78" s="231" t="s">
        <v>0</v>
      </c>
      <c r="D78" s="232" t="s">
        <v>13</v>
      </c>
      <c r="E78" s="233">
        <v>15</v>
      </c>
      <c r="F78" s="233">
        <v>30.222999999999999</v>
      </c>
      <c r="G78" s="233">
        <v>25.774830000000001</v>
      </c>
      <c r="H78" s="233">
        <v>15</v>
      </c>
      <c r="I78" s="233">
        <v>15</v>
      </c>
      <c r="J78" s="267">
        <f>15</f>
        <v>15</v>
      </c>
      <c r="K78" s="288">
        <f>15</f>
        <v>15</v>
      </c>
      <c r="L78" s="278">
        <f t="shared" si="18"/>
        <v>0</v>
      </c>
      <c r="M78" s="233">
        <f t="shared" si="16"/>
        <v>0</v>
      </c>
      <c r="N78" s="267">
        <f>15</f>
        <v>15</v>
      </c>
      <c r="O78" s="233">
        <f t="shared" si="19"/>
        <v>0</v>
      </c>
      <c r="P78" s="43"/>
      <c r="Q78" s="271"/>
    </row>
    <row r="79" spans="2:17" ht="18" hidden="1">
      <c r="B79" s="2" t="str">
        <f t="shared" si="17"/>
        <v>a</v>
      </c>
      <c r="C79" s="231" t="s">
        <v>0</v>
      </c>
      <c r="D79" s="232" t="s">
        <v>14</v>
      </c>
      <c r="E79" s="233">
        <f>E80+E81</f>
        <v>5</v>
      </c>
      <c r="F79" s="233">
        <f>F80+F81</f>
        <v>5.28</v>
      </c>
      <c r="G79" s="233">
        <f>G80+G81</f>
        <v>0.2</v>
      </c>
      <c r="H79" s="233">
        <f>H80+H81</f>
        <v>5</v>
      </c>
      <c r="I79" s="233">
        <v>5</v>
      </c>
      <c r="J79" s="267">
        <v>5</v>
      </c>
      <c r="K79" s="288">
        <v>5</v>
      </c>
      <c r="L79" s="278">
        <f t="shared" si="18"/>
        <v>0</v>
      </c>
      <c r="M79" s="233">
        <f t="shared" si="16"/>
        <v>0</v>
      </c>
      <c r="N79" s="267">
        <v>5</v>
      </c>
      <c r="O79" s="233">
        <f t="shared" si="19"/>
        <v>0</v>
      </c>
      <c r="P79" s="43"/>
      <c r="Q79" s="271"/>
    </row>
    <row r="80" spans="2:17" ht="36" hidden="1">
      <c r="B80" s="2" t="str">
        <f t="shared" si="17"/>
        <v>a</v>
      </c>
      <c r="C80" s="236" t="s">
        <v>0</v>
      </c>
      <c r="D80" s="237" t="s">
        <v>15</v>
      </c>
      <c r="E80" s="238">
        <v>5</v>
      </c>
      <c r="F80" s="238">
        <v>5.28</v>
      </c>
      <c r="G80" s="238">
        <v>0.2</v>
      </c>
      <c r="H80" s="238">
        <v>5</v>
      </c>
      <c r="I80" s="238">
        <v>5</v>
      </c>
      <c r="J80" s="268">
        <f>5</f>
        <v>5</v>
      </c>
      <c r="K80" s="289">
        <f>5</f>
        <v>5</v>
      </c>
      <c r="L80" s="278">
        <f t="shared" si="18"/>
        <v>0</v>
      </c>
      <c r="M80" s="238">
        <f t="shared" si="16"/>
        <v>0</v>
      </c>
      <c r="N80" s="268">
        <f>5</f>
        <v>5</v>
      </c>
      <c r="O80" s="238">
        <f t="shared" si="19"/>
        <v>0</v>
      </c>
      <c r="P80" s="43"/>
      <c r="Q80" s="271"/>
    </row>
    <row r="81" spans="2:17" ht="30" hidden="1">
      <c r="B81" s="2" t="str">
        <f t="shared" si="17"/>
        <v>b</v>
      </c>
      <c r="C81" s="256" t="s">
        <v>0</v>
      </c>
      <c r="D81" s="257" t="s">
        <v>16</v>
      </c>
      <c r="E81" s="238">
        <v>0</v>
      </c>
      <c r="F81" s="238">
        <v>0</v>
      </c>
      <c r="G81" s="238">
        <v>0</v>
      </c>
      <c r="H81" s="238">
        <v>0</v>
      </c>
      <c r="I81" s="238">
        <v>0</v>
      </c>
      <c r="J81" s="268"/>
      <c r="K81" s="289"/>
      <c r="L81" s="278">
        <f t="shared" si="18"/>
        <v>0</v>
      </c>
      <c r="M81" s="238">
        <f t="shared" si="16"/>
        <v>0</v>
      </c>
      <c r="N81" s="268"/>
      <c r="O81" s="238">
        <f t="shared" si="19"/>
        <v>0</v>
      </c>
      <c r="P81" s="42"/>
    </row>
    <row r="82" spans="2:17" ht="18" hidden="1">
      <c r="B82" s="2" t="str">
        <f t="shared" si="17"/>
        <v>a</v>
      </c>
      <c r="C82" s="228" t="s">
        <v>0</v>
      </c>
      <c r="D82" s="229" t="s">
        <v>17</v>
      </c>
      <c r="E82" s="230">
        <v>20</v>
      </c>
      <c r="F82" s="230">
        <v>20.07</v>
      </c>
      <c r="G82" s="230">
        <v>5.5404</v>
      </c>
      <c r="H82" s="230">
        <v>20</v>
      </c>
      <c r="I82" s="230">
        <v>20</v>
      </c>
      <c r="J82" s="266">
        <f>20</f>
        <v>20</v>
      </c>
      <c r="K82" s="287">
        <f>20</f>
        <v>20</v>
      </c>
      <c r="L82" s="278">
        <f t="shared" si="18"/>
        <v>0</v>
      </c>
      <c r="M82" s="230">
        <f t="shared" si="16"/>
        <v>0</v>
      </c>
      <c r="N82" s="266">
        <f>20</f>
        <v>20</v>
      </c>
      <c r="O82" s="230">
        <f t="shared" si="19"/>
        <v>0</v>
      </c>
      <c r="P82" s="43"/>
      <c r="Q82" s="271"/>
    </row>
    <row r="83" spans="2:17" ht="15.75" hidden="1">
      <c r="B83" s="2" t="str">
        <f t="shared" si="17"/>
        <v>b</v>
      </c>
      <c r="C83" s="243" t="s">
        <v>0</v>
      </c>
      <c r="D83" s="244" t="s">
        <v>18</v>
      </c>
      <c r="E83" s="230"/>
      <c r="F83" s="230">
        <v>0</v>
      </c>
      <c r="G83" s="230">
        <v>0</v>
      </c>
      <c r="H83" s="230">
        <v>0</v>
      </c>
      <c r="I83" s="230">
        <v>0</v>
      </c>
      <c r="J83" s="266"/>
      <c r="K83" s="287"/>
      <c r="L83" s="278">
        <f t="shared" si="18"/>
        <v>0</v>
      </c>
      <c r="M83" s="230">
        <f t="shared" si="16"/>
        <v>0</v>
      </c>
      <c r="N83" s="266"/>
      <c r="O83" s="230">
        <f t="shared" si="19"/>
        <v>0</v>
      </c>
      <c r="P83" s="42"/>
    </row>
    <row r="84" spans="2:17" ht="15.75" hidden="1">
      <c r="B84" s="2" t="str">
        <f t="shared" si="17"/>
        <v>b</v>
      </c>
      <c r="C84" s="243" t="s">
        <v>0</v>
      </c>
      <c r="D84" s="244" t="s">
        <v>19</v>
      </c>
      <c r="E84" s="230"/>
      <c r="F84" s="230">
        <v>0</v>
      </c>
      <c r="G84" s="230">
        <v>0</v>
      </c>
      <c r="H84" s="230">
        <v>0</v>
      </c>
      <c r="I84" s="230">
        <v>0</v>
      </c>
      <c r="J84" s="266"/>
      <c r="K84" s="287"/>
      <c r="L84" s="278">
        <f t="shared" si="18"/>
        <v>0</v>
      </c>
      <c r="M84" s="230">
        <f t="shared" si="16"/>
        <v>0</v>
      </c>
      <c r="N84" s="266"/>
      <c r="O84" s="230">
        <f t="shared" si="19"/>
        <v>0</v>
      </c>
      <c r="P84" s="42"/>
    </row>
    <row r="85" spans="2:17" ht="36" hidden="1">
      <c r="B85" s="2" t="str">
        <f t="shared" si="17"/>
        <v>a</v>
      </c>
      <c r="C85" s="222" t="s">
        <v>26</v>
      </c>
      <c r="D85" s="223" t="s">
        <v>27</v>
      </c>
      <c r="E85" s="224">
        <f t="shared" ref="E85:K85" si="21">E88+E98+E99+E100</f>
        <v>100</v>
      </c>
      <c r="F85" s="224">
        <f t="shared" si="21"/>
        <v>100</v>
      </c>
      <c r="G85" s="224">
        <f t="shared" si="21"/>
        <v>46.151000000000003</v>
      </c>
      <c r="H85" s="224">
        <f t="shared" si="21"/>
        <v>150</v>
      </c>
      <c r="I85" s="224">
        <f t="shared" si="21"/>
        <v>100</v>
      </c>
      <c r="J85" s="264">
        <f t="shared" si="21"/>
        <v>100</v>
      </c>
      <c r="K85" s="285">
        <f t="shared" si="21"/>
        <v>100</v>
      </c>
      <c r="L85" s="278">
        <f t="shared" si="18"/>
        <v>0</v>
      </c>
      <c r="M85" s="224">
        <f t="shared" si="16"/>
        <v>0</v>
      </c>
      <c r="N85" s="264">
        <f>N88+N98+N99+N100</f>
        <v>150</v>
      </c>
      <c r="O85" s="224">
        <f t="shared" si="19"/>
        <v>50</v>
      </c>
      <c r="P85" s="43"/>
      <c r="Q85" s="271" t="s">
        <v>573</v>
      </c>
    </row>
    <row r="86" spans="2:17" ht="15.75" hidden="1">
      <c r="B86" s="2" t="str">
        <f t="shared" si="17"/>
        <v>b</v>
      </c>
      <c r="C86" s="252" t="s">
        <v>0</v>
      </c>
      <c r="D86" s="253" t="s">
        <v>5</v>
      </c>
      <c r="E86" s="227">
        <v>0</v>
      </c>
      <c r="F86" s="227">
        <v>0</v>
      </c>
      <c r="G86" s="227">
        <v>0</v>
      </c>
      <c r="H86" s="227">
        <v>0</v>
      </c>
      <c r="I86" s="227">
        <v>0</v>
      </c>
      <c r="J86" s="265">
        <v>0</v>
      </c>
      <c r="K86" s="286">
        <v>0</v>
      </c>
      <c r="L86" s="278">
        <f t="shared" si="18"/>
        <v>0</v>
      </c>
      <c r="M86" s="227">
        <f t="shared" si="16"/>
        <v>0</v>
      </c>
      <c r="N86" s="265">
        <v>0</v>
      </c>
      <c r="O86" s="227">
        <f t="shared" si="19"/>
        <v>0</v>
      </c>
      <c r="P86" s="42"/>
    </row>
    <row r="87" spans="2:17" ht="15.75" hidden="1">
      <c r="B87" s="2" t="str">
        <f t="shared" si="17"/>
        <v>b</v>
      </c>
      <c r="C87" s="252" t="s">
        <v>0</v>
      </c>
      <c r="D87" s="253" t="s">
        <v>6</v>
      </c>
      <c r="E87" s="227">
        <v>0</v>
      </c>
      <c r="F87" s="227">
        <v>0</v>
      </c>
      <c r="G87" s="227">
        <v>0</v>
      </c>
      <c r="H87" s="227">
        <v>0</v>
      </c>
      <c r="I87" s="227">
        <v>0</v>
      </c>
      <c r="J87" s="265">
        <v>0</v>
      </c>
      <c r="K87" s="286">
        <v>0</v>
      </c>
      <c r="L87" s="278">
        <f t="shared" si="18"/>
        <v>0</v>
      </c>
      <c r="M87" s="227">
        <f t="shared" si="16"/>
        <v>0</v>
      </c>
      <c r="N87" s="265">
        <v>0</v>
      </c>
      <c r="O87" s="227">
        <f t="shared" si="19"/>
        <v>0</v>
      </c>
      <c r="P87" s="42"/>
    </row>
    <row r="88" spans="2:17" ht="18" hidden="1">
      <c r="B88" s="2" t="str">
        <f t="shared" si="17"/>
        <v>a</v>
      </c>
      <c r="C88" s="228" t="s">
        <v>0</v>
      </c>
      <c r="D88" s="229" t="s">
        <v>7</v>
      </c>
      <c r="E88" s="230">
        <f t="shared" ref="E88:K88" si="22">E89+E90+E91+E92+E93+E94+E95</f>
        <v>100</v>
      </c>
      <c r="F88" s="230">
        <f t="shared" si="22"/>
        <v>100</v>
      </c>
      <c r="G88" s="230">
        <f t="shared" si="22"/>
        <v>46.151000000000003</v>
      </c>
      <c r="H88" s="230">
        <f t="shared" si="22"/>
        <v>150</v>
      </c>
      <c r="I88" s="230">
        <f t="shared" si="22"/>
        <v>100</v>
      </c>
      <c r="J88" s="266">
        <f t="shared" si="22"/>
        <v>100</v>
      </c>
      <c r="K88" s="287">
        <f t="shared" si="22"/>
        <v>100</v>
      </c>
      <c r="L88" s="278">
        <f t="shared" si="18"/>
        <v>0</v>
      </c>
      <c r="M88" s="230">
        <f t="shared" si="16"/>
        <v>0</v>
      </c>
      <c r="N88" s="266">
        <f>N89+N90+N91+N92+N93+N94+N95</f>
        <v>150</v>
      </c>
      <c r="O88" s="230">
        <f t="shared" si="19"/>
        <v>50</v>
      </c>
      <c r="P88" s="43"/>
      <c r="Q88" s="271"/>
    </row>
    <row r="89" spans="2:17" ht="15.75" hidden="1">
      <c r="B89" s="2" t="str">
        <f t="shared" si="17"/>
        <v>b</v>
      </c>
      <c r="C89" s="240" t="s">
        <v>0</v>
      </c>
      <c r="D89" s="241" t="s">
        <v>8</v>
      </c>
      <c r="E89" s="233">
        <v>0</v>
      </c>
      <c r="F89" s="233">
        <v>0</v>
      </c>
      <c r="G89" s="233">
        <v>0</v>
      </c>
      <c r="H89" s="233">
        <v>0</v>
      </c>
      <c r="I89" s="233">
        <v>0</v>
      </c>
      <c r="J89" s="267"/>
      <c r="K89" s="288"/>
      <c r="L89" s="278">
        <f t="shared" si="18"/>
        <v>0</v>
      </c>
      <c r="M89" s="233">
        <f t="shared" si="16"/>
        <v>0</v>
      </c>
      <c r="N89" s="267">
        <v>0</v>
      </c>
      <c r="O89" s="233">
        <f t="shared" si="19"/>
        <v>0</v>
      </c>
      <c r="P89" s="42"/>
    </row>
    <row r="90" spans="2:17" ht="18" hidden="1">
      <c r="B90" s="2" t="str">
        <f t="shared" si="17"/>
        <v>a</v>
      </c>
      <c r="C90" s="231" t="s">
        <v>0</v>
      </c>
      <c r="D90" s="232" t="s">
        <v>9</v>
      </c>
      <c r="E90" s="233">
        <v>100</v>
      </c>
      <c r="F90" s="233">
        <v>100</v>
      </c>
      <c r="G90" s="233">
        <v>46.151000000000003</v>
      </c>
      <c r="H90" s="233">
        <v>150</v>
      </c>
      <c r="I90" s="233">
        <v>100</v>
      </c>
      <c r="J90" s="267">
        <v>100</v>
      </c>
      <c r="K90" s="288">
        <v>100</v>
      </c>
      <c r="L90" s="278">
        <f t="shared" si="18"/>
        <v>0</v>
      </c>
      <c r="M90" s="233">
        <f t="shared" si="16"/>
        <v>0</v>
      </c>
      <c r="N90" s="267">
        <v>150</v>
      </c>
      <c r="O90" s="233">
        <f t="shared" si="19"/>
        <v>50</v>
      </c>
      <c r="P90" s="43"/>
      <c r="Q90" s="271"/>
    </row>
    <row r="91" spans="2:17" ht="15.75" hidden="1">
      <c r="B91" s="2" t="str">
        <f t="shared" si="17"/>
        <v>b</v>
      </c>
      <c r="C91" s="240" t="s">
        <v>0</v>
      </c>
      <c r="D91" s="241" t="s">
        <v>10</v>
      </c>
      <c r="E91" s="233">
        <v>0</v>
      </c>
      <c r="F91" s="233">
        <v>0</v>
      </c>
      <c r="G91" s="233">
        <v>0</v>
      </c>
      <c r="H91" s="233">
        <v>0</v>
      </c>
      <c r="I91" s="233">
        <v>0</v>
      </c>
      <c r="J91" s="267"/>
      <c r="K91" s="288"/>
      <c r="L91" s="278">
        <f t="shared" si="18"/>
        <v>0</v>
      </c>
      <c r="M91" s="233">
        <f t="shared" si="16"/>
        <v>0</v>
      </c>
      <c r="N91" s="267">
        <v>0</v>
      </c>
      <c r="O91" s="233">
        <f t="shared" si="19"/>
        <v>0</v>
      </c>
      <c r="P91" s="42"/>
    </row>
    <row r="92" spans="2:17" ht="15.75" hidden="1">
      <c r="B92" s="2" t="str">
        <f t="shared" si="17"/>
        <v>b</v>
      </c>
      <c r="C92" s="240" t="s">
        <v>0</v>
      </c>
      <c r="D92" s="241" t="s">
        <v>11</v>
      </c>
      <c r="E92" s="233">
        <v>0</v>
      </c>
      <c r="F92" s="233">
        <v>0</v>
      </c>
      <c r="G92" s="233">
        <v>0</v>
      </c>
      <c r="H92" s="233">
        <v>0</v>
      </c>
      <c r="I92" s="233">
        <v>0</v>
      </c>
      <c r="J92" s="267"/>
      <c r="K92" s="288"/>
      <c r="L92" s="278">
        <f t="shared" si="18"/>
        <v>0</v>
      </c>
      <c r="M92" s="233">
        <f t="shared" si="16"/>
        <v>0</v>
      </c>
      <c r="N92" s="267">
        <v>0</v>
      </c>
      <c r="O92" s="233">
        <f t="shared" si="19"/>
        <v>0</v>
      </c>
      <c r="P92" s="42"/>
    </row>
    <row r="93" spans="2:17" ht="15.75" hidden="1">
      <c r="B93" s="2" t="str">
        <f t="shared" si="17"/>
        <v>b</v>
      </c>
      <c r="C93" s="240" t="s">
        <v>0</v>
      </c>
      <c r="D93" s="241" t="s">
        <v>12</v>
      </c>
      <c r="E93" s="233">
        <v>0</v>
      </c>
      <c r="F93" s="233">
        <v>0</v>
      </c>
      <c r="G93" s="233">
        <v>0</v>
      </c>
      <c r="H93" s="233">
        <v>0</v>
      </c>
      <c r="I93" s="233">
        <v>0</v>
      </c>
      <c r="J93" s="267"/>
      <c r="K93" s="288"/>
      <c r="L93" s="278">
        <f t="shared" si="18"/>
        <v>0</v>
      </c>
      <c r="M93" s="233">
        <f t="shared" si="16"/>
        <v>0</v>
      </c>
      <c r="N93" s="267">
        <v>0</v>
      </c>
      <c r="O93" s="233">
        <f t="shared" si="19"/>
        <v>0</v>
      </c>
      <c r="P93" s="42"/>
    </row>
    <row r="94" spans="2:17" ht="15.75" hidden="1">
      <c r="B94" s="2" t="str">
        <f t="shared" si="17"/>
        <v>b</v>
      </c>
      <c r="C94" s="240" t="s">
        <v>0</v>
      </c>
      <c r="D94" s="241" t="s">
        <v>13</v>
      </c>
      <c r="E94" s="233">
        <v>0</v>
      </c>
      <c r="F94" s="233">
        <v>0</v>
      </c>
      <c r="G94" s="233">
        <v>0</v>
      </c>
      <c r="H94" s="233">
        <v>0</v>
      </c>
      <c r="I94" s="233">
        <v>0</v>
      </c>
      <c r="J94" s="267"/>
      <c r="K94" s="288"/>
      <c r="L94" s="278">
        <f t="shared" si="18"/>
        <v>0</v>
      </c>
      <c r="M94" s="233">
        <f t="shared" si="16"/>
        <v>0</v>
      </c>
      <c r="N94" s="267">
        <v>0</v>
      </c>
      <c r="O94" s="233">
        <f t="shared" si="19"/>
        <v>0</v>
      </c>
      <c r="P94" s="42"/>
    </row>
    <row r="95" spans="2:17" ht="15.75" hidden="1">
      <c r="B95" s="2" t="str">
        <f t="shared" si="17"/>
        <v>b</v>
      </c>
      <c r="C95" s="240" t="s">
        <v>0</v>
      </c>
      <c r="D95" s="241" t="s">
        <v>14</v>
      </c>
      <c r="E95" s="233">
        <f t="shared" ref="E95:I95" si="23">E96+E97</f>
        <v>0</v>
      </c>
      <c r="F95" s="233">
        <f t="shared" si="23"/>
        <v>0</v>
      </c>
      <c r="G95" s="233">
        <f t="shared" si="23"/>
        <v>0</v>
      </c>
      <c r="H95" s="233">
        <f t="shared" si="23"/>
        <v>0</v>
      </c>
      <c r="I95" s="233">
        <f t="shared" si="23"/>
        <v>0</v>
      </c>
      <c r="J95" s="267"/>
      <c r="K95" s="288"/>
      <c r="L95" s="278">
        <f t="shared" si="18"/>
        <v>0</v>
      </c>
      <c r="M95" s="233">
        <f t="shared" si="16"/>
        <v>0</v>
      </c>
      <c r="N95" s="267">
        <f t="shared" ref="N95" si="24">N96+N97</f>
        <v>0</v>
      </c>
      <c r="O95" s="233">
        <f t="shared" si="19"/>
        <v>0</v>
      </c>
      <c r="P95" s="42"/>
    </row>
    <row r="96" spans="2:17" ht="30" hidden="1">
      <c r="B96" s="2" t="str">
        <f t="shared" si="17"/>
        <v>b</v>
      </c>
      <c r="C96" s="256" t="s">
        <v>0</v>
      </c>
      <c r="D96" s="257" t="s">
        <v>15</v>
      </c>
      <c r="E96" s="238">
        <v>0</v>
      </c>
      <c r="F96" s="238">
        <v>0</v>
      </c>
      <c r="G96" s="238">
        <v>0</v>
      </c>
      <c r="H96" s="238">
        <v>0</v>
      </c>
      <c r="I96" s="238">
        <v>0</v>
      </c>
      <c r="J96" s="268"/>
      <c r="K96" s="289"/>
      <c r="L96" s="278">
        <f t="shared" si="18"/>
        <v>0</v>
      </c>
      <c r="M96" s="238">
        <f t="shared" si="16"/>
        <v>0</v>
      </c>
      <c r="N96" s="268">
        <v>0</v>
      </c>
      <c r="O96" s="238">
        <f t="shared" si="19"/>
        <v>0</v>
      </c>
      <c r="P96" s="42"/>
    </row>
    <row r="97" spans="2:17" ht="30" hidden="1">
      <c r="B97" s="2" t="str">
        <f t="shared" si="17"/>
        <v>b</v>
      </c>
      <c r="C97" s="256" t="s">
        <v>0</v>
      </c>
      <c r="D97" s="257" t="s">
        <v>16</v>
      </c>
      <c r="E97" s="238">
        <v>0</v>
      </c>
      <c r="F97" s="238">
        <v>0</v>
      </c>
      <c r="G97" s="238">
        <v>0</v>
      </c>
      <c r="H97" s="238">
        <v>0</v>
      </c>
      <c r="I97" s="238">
        <v>0</v>
      </c>
      <c r="J97" s="268"/>
      <c r="K97" s="289"/>
      <c r="L97" s="278">
        <f t="shared" si="18"/>
        <v>0</v>
      </c>
      <c r="M97" s="238">
        <f t="shared" si="16"/>
        <v>0</v>
      </c>
      <c r="N97" s="268">
        <v>0</v>
      </c>
      <c r="O97" s="238">
        <f t="shared" si="19"/>
        <v>0</v>
      </c>
      <c r="P97" s="42"/>
    </row>
    <row r="98" spans="2:17" ht="15.75" hidden="1">
      <c r="B98" s="2" t="str">
        <f t="shared" si="17"/>
        <v>b</v>
      </c>
      <c r="C98" s="243" t="s">
        <v>0</v>
      </c>
      <c r="D98" s="244" t="s">
        <v>17</v>
      </c>
      <c r="E98" s="230">
        <v>0</v>
      </c>
      <c r="F98" s="230">
        <v>0</v>
      </c>
      <c r="G98" s="230">
        <v>0</v>
      </c>
      <c r="H98" s="230">
        <v>0</v>
      </c>
      <c r="I98" s="230">
        <v>0</v>
      </c>
      <c r="J98" s="266"/>
      <c r="K98" s="287"/>
      <c r="L98" s="278">
        <f t="shared" si="18"/>
        <v>0</v>
      </c>
      <c r="M98" s="230">
        <f t="shared" si="16"/>
        <v>0</v>
      </c>
      <c r="N98" s="266">
        <v>0</v>
      </c>
      <c r="O98" s="230">
        <f t="shared" si="19"/>
        <v>0</v>
      </c>
      <c r="P98" s="42"/>
    </row>
    <row r="99" spans="2:17" ht="15.75" hidden="1">
      <c r="B99" s="2" t="str">
        <f t="shared" si="17"/>
        <v>b</v>
      </c>
      <c r="C99" s="243" t="s">
        <v>0</v>
      </c>
      <c r="D99" s="244" t="s">
        <v>18</v>
      </c>
      <c r="E99" s="230">
        <v>0</v>
      </c>
      <c r="F99" s="230">
        <v>0</v>
      </c>
      <c r="G99" s="230">
        <v>0</v>
      </c>
      <c r="H99" s="230">
        <v>0</v>
      </c>
      <c r="I99" s="230">
        <v>0</v>
      </c>
      <c r="J99" s="266"/>
      <c r="K99" s="287"/>
      <c r="L99" s="278">
        <f t="shared" si="18"/>
        <v>0</v>
      </c>
      <c r="M99" s="230">
        <f t="shared" si="16"/>
        <v>0</v>
      </c>
      <c r="N99" s="266">
        <v>0</v>
      </c>
      <c r="O99" s="230">
        <f t="shared" si="19"/>
        <v>0</v>
      </c>
      <c r="P99" s="42"/>
    </row>
    <row r="100" spans="2:17" ht="15.75" hidden="1">
      <c r="B100" s="2" t="str">
        <f t="shared" si="17"/>
        <v>b</v>
      </c>
      <c r="C100" s="243" t="s">
        <v>0</v>
      </c>
      <c r="D100" s="244" t="s">
        <v>19</v>
      </c>
      <c r="E100" s="230">
        <v>0</v>
      </c>
      <c r="F100" s="230">
        <v>0</v>
      </c>
      <c r="G100" s="230">
        <v>0</v>
      </c>
      <c r="H100" s="230">
        <v>0</v>
      </c>
      <c r="I100" s="230">
        <v>0</v>
      </c>
      <c r="J100" s="266"/>
      <c r="K100" s="287"/>
      <c r="L100" s="278">
        <f t="shared" si="18"/>
        <v>0</v>
      </c>
      <c r="M100" s="230">
        <f t="shared" si="16"/>
        <v>0</v>
      </c>
      <c r="N100" s="266">
        <v>0</v>
      </c>
      <c r="O100" s="230">
        <f t="shared" si="19"/>
        <v>0</v>
      </c>
      <c r="P100" s="42"/>
    </row>
    <row r="101" spans="2:17" ht="36" hidden="1">
      <c r="B101" s="2" t="str">
        <f t="shared" si="17"/>
        <v>a</v>
      </c>
      <c r="C101" s="222" t="s">
        <v>28</v>
      </c>
      <c r="D101" s="223" t="s">
        <v>29</v>
      </c>
      <c r="E101" s="224">
        <f t="shared" ref="E101:K110" si="25">E117+E133</f>
        <v>1215</v>
      </c>
      <c r="F101" s="224">
        <f t="shared" si="25"/>
        <v>1080.316</v>
      </c>
      <c r="G101" s="224">
        <f t="shared" si="25"/>
        <v>935.33616000000018</v>
      </c>
      <c r="H101" s="224">
        <f t="shared" si="25"/>
        <v>1850</v>
      </c>
      <c r="I101" s="224">
        <f t="shared" si="25"/>
        <v>1280</v>
      </c>
      <c r="J101" s="264">
        <f t="shared" si="25"/>
        <v>150</v>
      </c>
      <c r="K101" s="285">
        <f t="shared" si="25"/>
        <v>150</v>
      </c>
      <c r="L101" s="278">
        <f t="shared" si="18"/>
        <v>0</v>
      </c>
      <c r="M101" s="224">
        <f t="shared" si="16"/>
        <v>-1130</v>
      </c>
      <c r="N101" s="264">
        <f t="shared" ref="N101:N116" si="26">N117+N133</f>
        <v>150</v>
      </c>
      <c r="O101" s="224">
        <f t="shared" si="19"/>
        <v>0</v>
      </c>
      <c r="P101" s="43"/>
      <c r="Q101" s="271" t="s">
        <v>573</v>
      </c>
    </row>
    <row r="102" spans="2:17" ht="18" hidden="1">
      <c r="B102" s="2" t="str">
        <f t="shared" si="17"/>
        <v>a</v>
      </c>
      <c r="C102" s="225" t="s">
        <v>0</v>
      </c>
      <c r="D102" s="226" t="s">
        <v>5</v>
      </c>
      <c r="E102" s="227">
        <f t="shared" si="25"/>
        <v>57</v>
      </c>
      <c r="F102" s="227">
        <f t="shared" si="25"/>
        <v>57</v>
      </c>
      <c r="G102" s="227">
        <f t="shared" si="25"/>
        <v>57</v>
      </c>
      <c r="H102" s="227">
        <f t="shared" si="25"/>
        <v>57</v>
      </c>
      <c r="I102" s="227">
        <f t="shared" si="25"/>
        <v>57</v>
      </c>
      <c r="J102" s="265">
        <f t="shared" si="25"/>
        <v>0</v>
      </c>
      <c r="K102" s="286">
        <f t="shared" si="25"/>
        <v>0</v>
      </c>
      <c r="L102" s="278">
        <f t="shared" si="18"/>
        <v>0</v>
      </c>
      <c r="M102" s="227">
        <f t="shared" si="16"/>
        <v>-57</v>
      </c>
      <c r="N102" s="265">
        <f t="shared" si="26"/>
        <v>0</v>
      </c>
      <c r="O102" s="227">
        <f t="shared" si="19"/>
        <v>0</v>
      </c>
      <c r="P102" s="43"/>
      <c r="Q102" s="271"/>
    </row>
    <row r="103" spans="2:17" ht="18" hidden="1">
      <c r="B103" s="2" t="str">
        <f t="shared" si="17"/>
        <v>a</v>
      </c>
      <c r="C103" s="225" t="s">
        <v>0</v>
      </c>
      <c r="D103" s="226" t="s">
        <v>6</v>
      </c>
      <c r="E103" s="227">
        <f t="shared" si="25"/>
        <v>32</v>
      </c>
      <c r="F103" s="227">
        <f t="shared" si="25"/>
        <v>32</v>
      </c>
      <c r="G103" s="227">
        <f t="shared" si="25"/>
        <v>32</v>
      </c>
      <c r="H103" s="227">
        <f t="shared" si="25"/>
        <v>32</v>
      </c>
      <c r="I103" s="227">
        <f t="shared" si="25"/>
        <v>32</v>
      </c>
      <c r="J103" s="265">
        <f t="shared" si="25"/>
        <v>0</v>
      </c>
      <c r="K103" s="286">
        <f t="shared" si="25"/>
        <v>0</v>
      </c>
      <c r="L103" s="278">
        <f t="shared" si="18"/>
        <v>0</v>
      </c>
      <c r="M103" s="227">
        <f t="shared" si="16"/>
        <v>-32</v>
      </c>
      <c r="N103" s="265">
        <f t="shared" si="26"/>
        <v>0</v>
      </c>
      <c r="O103" s="227">
        <f t="shared" si="19"/>
        <v>0</v>
      </c>
      <c r="P103" s="43"/>
      <c r="Q103" s="271"/>
    </row>
    <row r="104" spans="2:17" ht="18" hidden="1">
      <c r="B104" s="2" t="str">
        <f t="shared" si="17"/>
        <v>a</v>
      </c>
      <c r="C104" s="228" t="s">
        <v>0</v>
      </c>
      <c r="D104" s="229" t="s">
        <v>7</v>
      </c>
      <c r="E104" s="230">
        <f t="shared" si="25"/>
        <v>1215</v>
      </c>
      <c r="F104" s="230">
        <f t="shared" si="25"/>
        <v>1078.9859999999999</v>
      </c>
      <c r="G104" s="230">
        <f t="shared" si="25"/>
        <v>934.00666000000012</v>
      </c>
      <c r="H104" s="230">
        <f t="shared" si="25"/>
        <v>1850</v>
      </c>
      <c r="I104" s="230">
        <f t="shared" si="25"/>
        <v>1280</v>
      </c>
      <c r="J104" s="266">
        <f t="shared" si="25"/>
        <v>150</v>
      </c>
      <c r="K104" s="287">
        <f t="shared" si="25"/>
        <v>150</v>
      </c>
      <c r="L104" s="278">
        <f t="shared" si="18"/>
        <v>0</v>
      </c>
      <c r="M104" s="230">
        <f t="shared" si="16"/>
        <v>-1130</v>
      </c>
      <c r="N104" s="266">
        <f t="shared" si="26"/>
        <v>150</v>
      </c>
      <c r="O104" s="230">
        <f t="shared" si="19"/>
        <v>0</v>
      </c>
      <c r="P104" s="43"/>
      <c r="Q104" s="271"/>
    </row>
    <row r="105" spans="2:17" ht="18" hidden="1">
      <c r="B105" s="2" t="str">
        <f t="shared" si="17"/>
        <v>a</v>
      </c>
      <c r="C105" s="231" t="s">
        <v>0</v>
      </c>
      <c r="D105" s="232" t="s">
        <v>8</v>
      </c>
      <c r="E105" s="233">
        <f t="shared" si="25"/>
        <v>645</v>
      </c>
      <c r="F105" s="233">
        <f t="shared" si="25"/>
        <v>560.50300000000004</v>
      </c>
      <c r="G105" s="233">
        <f t="shared" si="25"/>
        <v>560.50234</v>
      </c>
      <c r="H105" s="233">
        <f t="shared" si="25"/>
        <v>815</v>
      </c>
      <c r="I105" s="233">
        <f t="shared" si="25"/>
        <v>680</v>
      </c>
      <c r="J105" s="267">
        <f t="shared" si="25"/>
        <v>0</v>
      </c>
      <c r="K105" s="288">
        <f t="shared" si="25"/>
        <v>0</v>
      </c>
      <c r="L105" s="278">
        <f t="shared" si="18"/>
        <v>0</v>
      </c>
      <c r="M105" s="233">
        <f t="shared" si="16"/>
        <v>-680</v>
      </c>
      <c r="N105" s="267">
        <f t="shared" si="26"/>
        <v>0</v>
      </c>
      <c r="O105" s="233">
        <f t="shared" si="19"/>
        <v>0</v>
      </c>
      <c r="P105" s="43"/>
      <c r="Q105" s="271"/>
    </row>
    <row r="106" spans="2:17" ht="18" hidden="1">
      <c r="B106" s="2" t="str">
        <f t="shared" si="17"/>
        <v>a</v>
      </c>
      <c r="C106" s="231" t="s">
        <v>0</v>
      </c>
      <c r="D106" s="232" t="s">
        <v>9</v>
      </c>
      <c r="E106" s="233">
        <f t="shared" si="25"/>
        <v>563</v>
      </c>
      <c r="F106" s="233">
        <f t="shared" si="25"/>
        <v>493.786</v>
      </c>
      <c r="G106" s="233">
        <f t="shared" si="25"/>
        <v>350.44471000000004</v>
      </c>
      <c r="H106" s="233">
        <f t="shared" si="25"/>
        <v>1013</v>
      </c>
      <c r="I106" s="233">
        <f t="shared" si="25"/>
        <v>593</v>
      </c>
      <c r="J106" s="267">
        <f t="shared" si="25"/>
        <v>143</v>
      </c>
      <c r="K106" s="288">
        <f t="shared" si="25"/>
        <v>143</v>
      </c>
      <c r="L106" s="278">
        <f t="shared" si="18"/>
        <v>0</v>
      </c>
      <c r="M106" s="233">
        <f t="shared" si="16"/>
        <v>-450</v>
      </c>
      <c r="N106" s="267">
        <f t="shared" si="26"/>
        <v>143</v>
      </c>
      <c r="O106" s="233">
        <f t="shared" si="19"/>
        <v>0</v>
      </c>
      <c r="P106" s="43"/>
      <c r="Q106" s="271"/>
    </row>
    <row r="107" spans="2:17" ht="15.75" hidden="1">
      <c r="B107" s="2" t="str">
        <f t="shared" si="17"/>
        <v>b</v>
      </c>
      <c r="C107" s="240" t="s">
        <v>0</v>
      </c>
      <c r="D107" s="241" t="s">
        <v>10</v>
      </c>
      <c r="E107" s="233">
        <f t="shared" si="25"/>
        <v>0</v>
      </c>
      <c r="F107" s="233">
        <f t="shared" si="25"/>
        <v>0</v>
      </c>
      <c r="G107" s="233">
        <f t="shared" si="25"/>
        <v>0</v>
      </c>
      <c r="H107" s="233">
        <f t="shared" si="25"/>
        <v>0</v>
      </c>
      <c r="I107" s="233">
        <f t="shared" si="25"/>
        <v>0</v>
      </c>
      <c r="J107" s="267">
        <f t="shared" si="25"/>
        <v>0</v>
      </c>
      <c r="K107" s="288">
        <f t="shared" si="25"/>
        <v>0</v>
      </c>
      <c r="L107" s="278">
        <f t="shared" si="18"/>
        <v>0</v>
      </c>
      <c r="M107" s="233">
        <f t="shared" si="16"/>
        <v>0</v>
      </c>
      <c r="N107" s="267">
        <f t="shared" si="26"/>
        <v>0</v>
      </c>
      <c r="O107" s="233">
        <f t="shared" si="19"/>
        <v>0</v>
      </c>
      <c r="P107" s="42"/>
    </row>
    <row r="108" spans="2:17" ht="15.75" hidden="1">
      <c r="B108" s="2" t="str">
        <f t="shared" si="17"/>
        <v>b</v>
      </c>
      <c r="C108" s="240" t="s">
        <v>0</v>
      </c>
      <c r="D108" s="241" t="s">
        <v>11</v>
      </c>
      <c r="E108" s="233">
        <f t="shared" si="25"/>
        <v>0</v>
      </c>
      <c r="F108" s="233">
        <f t="shared" si="25"/>
        <v>0</v>
      </c>
      <c r="G108" s="233">
        <f t="shared" si="25"/>
        <v>0</v>
      </c>
      <c r="H108" s="233">
        <f t="shared" si="25"/>
        <v>0</v>
      </c>
      <c r="I108" s="233">
        <f t="shared" si="25"/>
        <v>0</v>
      </c>
      <c r="J108" s="267">
        <f t="shared" si="25"/>
        <v>0</v>
      </c>
      <c r="K108" s="288">
        <f t="shared" si="25"/>
        <v>0</v>
      </c>
      <c r="L108" s="278">
        <f t="shared" si="18"/>
        <v>0</v>
      </c>
      <c r="M108" s="233">
        <f t="shared" si="16"/>
        <v>0</v>
      </c>
      <c r="N108" s="267">
        <f t="shared" si="26"/>
        <v>0</v>
      </c>
      <c r="O108" s="233">
        <f t="shared" si="19"/>
        <v>0</v>
      </c>
      <c r="P108" s="42"/>
    </row>
    <row r="109" spans="2:17" ht="15.75" hidden="1">
      <c r="B109" s="2" t="str">
        <f t="shared" si="17"/>
        <v>b</v>
      </c>
      <c r="C109" s="240" t="s">
        <v>0</v>
      </c>
      <c r="D109" s="241" t="s">
        <v>12</v>
      </c>
      <c r="E109" s="233">
        <f t="shared" si="25"/>
        <v>0</v>
      </c>
      <c r="F109" s="233">
        <f t="shared" si="25"/>
        <v>0</v>
      </c>
      <c r="G109" s="233">
        <f t="shared" si="25"/>
        <v>0</v>
      </c>
      <c r="H109" s="233">
        <f t="shared" si="25"/>
        <v>0</v>
      </c>
      <c r="I109" s="233">
        <f t="shared" si="25"/>
        <v>0</v>
      </c>
      <c r="J109" s="267">
        <f t="shared" si="25"/>
        <v>0</v>
      </c>
      <c r="K109" s="288">
        <f t="shared" si="25"/>
        <v>0</v>
      </c>
      <c r="L109" s="278">
        <f t="shared" si="18"/>
        <v>0</v>
      </c>
      <c r="M109" s="233">
        <f t="shared" si="16"/>
        <v>0</v>
      </c>
      <c r="N109" s="267">
        <f t="shared" si="26"/>
        <v>0</v>
      </c>
      <c r="O109" s="233">
        <f t="shared" si="19"/>
        <v>0</v>
      </c>
      <c r="P109" s="42"/>
    </row>
    <row r="110" spans="2:17" ht="18" hidden="1">
      <c r="B110" s="2" t="str">
        <f t="shared" si="17"/>
        <v>a</v>
      </c>
      <c r="C110" s="231" t="s">
        <v>0</v>
      </c>
      <c r="D110" s="232" t="s">
        <v>13</v>
      </c>
      <c r="E110" s="233">
        <f t="shared" si="25"/>
        <v>0</v>
      </c>
      <c r="F110" s="233">
        <f t="shared" si="25"/>
        <v>17.477</v>
      </c>
      <c r="G110" s="233">
        <f t="shared" si="25"/>
        <v>17.476310000000002</v>
      </c>
      <c r="H110" s="233">
        <f t="shared" si="25"/>
        <v>15</v>
      </c>
      <c r="I110" s="233">
        <f t="shared" si="25"/>
        <v>0</v>
      </c>
      <c r="J110" s="267">
        <f t="shared" si="25"/>
        <v>0</v>
      </c>
      <c r="K110" s="288">
        <f t="shared" si="25"/>
        <v>0</v>
      </c>
      <c r="L110" s="278">
        <f t="shared" si="18"/>
        <v>0</v>
      </c>
      <c r="M110" s="233">
        <f t="shared" si="16"/>
        <v>0</v>
      </c>
      <c r="N110" s="267">
        <f t="shared" si="26"/>
        <v>0</v>
      </c>
      <c r="O110" s="233">
        <f t="shared" si="19"/>
        <v>0</v>
      </c>
      <c r="P110" s="43"/>
      <c r="Q110" s="271"/>
    </row>
    <row r="111" spans="2:17" ht="18" hidden="1">
      <c r="B111" s="2" t="str">
        <f t="shared" si="17"/>
        <v>a</v>
      </c>
      <c r="C111" s="231" t="s">
        <v>0</v>
      </c>
      <c r="D111" s="232" t="s">
        <v>14</v>
      </c>
      <c r="E111" s="233">
        <f t="shared" ref="E111:K120" si="27">E127+E143</f>
        <v>7</v>
      </c>
      <c r="F111" s="233">
        <f t="shared" si="27"/>
        <v>7.22</v>
      </c>
      <c r="G111" s="233">
        <f t="shared" si="27"/>
        <v>5.5833000000000004</v>
      </c>
      <c r="H111" s="233">
        <f t="shared" si="27"/>
        <v>7</v>
      </c>
      <c r="I111" s="233">
        <f t="shared" si="27"/>
        <v>7</v>
      </c>
      <c r="J111" s="267">
        <f t="shared" si="27"/>
        <v>7</v>
      </c>
      <c r="K111" s="288">
        <f t="shared" si="27"/>
        <v>7</v>
      </c>
      <c r="L111" s="278">
        <f t="shared" si="18"/>
        <v>0</v>
      </c>
      <c r="M111" s="233">
        <f t="shared" si="16"/>
        <v>0</v>
      </c>
      <c r="N111" s="267">
        <f t="shared" si="26"/>
        <v>7</v>
      </c>
      <c r="O111" s="233">
        <f t="shared" si="19"/>
        <v>0</v>
      </c>
      <c r="P111" s="43"/>
      <c r="Q111" s="271"/>
    </row>
    <row r="112" spans="2:17" ht="36" hidden="1">
      <c r="B112" s="2" t="str">
        <f t="shared" si="17"/>
        <v>a</v>
      </c>
      <c r="C112" s="236" t="s">
        <v>0</v>
      </c>
      <c r="D112" s="237" t="s">
        <v>15</v>
      </c>
      <c r="E112" s="238">
        <f t="shared" si="27"/>
        <v>7</v>
      </c>
      <c r="F112" s="238">
        <f t="shared" si="27"/>
        <v>7.22</v>
      </c>
      <c r="G112" s="238">
        <f t="shared" si="27"/>
        <v>5.5833000000000004</v>
      </c>
      <c r="H112" s="238">
        <f t="shared" si="27"/>
        <v>7</v>
      </c>
      <c r="I112" s="238">
        <f t="shared" si="27"/>
        <v>7</v>
      </c>
      <c r="J112" s="268">
        <f t="shared" si="27"/>
        <v>7</v>
      </c>
      <c r="K112" s="289">
        <f t="shared" si="27"/>
        <v>7</v>
      </c>
      <c r="L112" s="278">
        <f t="shared" si="18"/>
        <v>0</v>
      </c>
      <c r="M112" s="238">
        <f t="shared" si="16"/>
        <v>0</v>
      </c>
      <c r="N112" s="268">
        <f t="shared" si="26"/>
        <v>7</v>
      </c>
      <c r="O112" s="238">
        <f t="shared" si="19"/>
        <v>0</v>
      </c>
      <c r="P112" s="43"/>
      <c r="Q112" s="271"/>
    </row>
    <row r="113" spans="2:17" ht="30" hidden="1">
      <c r="B113" s="2" t="str">
        <f t="shared" si="17"/>
        <v>b</v>
      </c>
      <c r="C113" s="256" t="s">
        <v>0</v>
      </c>
      <c r="D113" s="257" t="s">
        <v>16</v>
      </c>
      <c r="E113" s="238">
        <f t="shared" si="27"/>
        <v>0</v>
      </c>
      <c r="F113" s="238">
        <f t="shared" si="27"/>
        <v>0</v>
      </c>
      <c r="G113" s="238">
        <f t="shared" si="27"/>
        <v>0</v>
      </c>
      <c r="H113" s="238">
        <f t="shared" si="27"/>
        <v>0</v>
      </c>
      <c r="I113" s="238">
        <f t="shared" si="27"/>
        <v>0</v>
      </c>
      <c r="J113" s="268">
        <f t="shared" si="27"/>
        <v>0</v>
      </c>
      <c r="K113" s="289">
        <f t="shared" si="27"/>
        <v>0</v>
      </c>
      <c r="L113" s="278">
        <f t="shared" si="18"/>
        <v>0</v>
      </c>
      <c r="M113" s="238">
        <f t="shared" si="16"/>
        <v>0</v>
      </c>
      <c r="N113" s="268">
        <f t="shared" si="26"/>
        <v>0</v>
      </c>
      <c r="O113" s="238">
        <f t="shared" si="19"/>
        <v>0</v>
      </c>
      <c r="P113" s="42"/>
    </row>
    <row r="114" spans="2:17" ht="15.75" hidden="1">
      <c r="B114" s="2" t="str">
        <f t="shared" si="17"/>
        <v>a</v>
      </c>
      <c r="C114" s="243" t="s">
        <v>0</v>
      </c>
      <c r="D114" s="244" t="s">
        <v>17</v>
      </c>
      <c r="E114" s="230">
        <f t="shared" si="27"/>
        <v>0</v>
      </c>
      <c r="F114" s="230">
        <f t="shared" si="27"/>
        <v>1.33</v>
      </c>
      <c r="G114" s="230">
        <f t="shared" si="27"/>
        <v>1.3294999999999999</v>
      </c>
      <c r="H114" s="230">
        <f t="shared" si="27"/>
        <v>0</v>
      </c>
      <c r="I114" s="230">
        <f t="shared" si="27"/>
        <v>0</v>
      </c>
      <c r="J114" s="266">
        <f t="shared" si="27"/>
        <v>0</v>
      </c>
      <c r="K114" s="287">
        <f t="shared" si="27"/>
        <v>0</v>
      </c>
      <c r="L114" s="278">
        <f t="shared" si="18"/>
        <v>0</v>
      </c>
      <c r="M114" s="230">
        <f t="shared" si="16"/>
        <v>0</v>
      </c>
      <c r="N114" s="266">
        <f t="shared" si="26"/>
        <v>0</v>
      </c>
      <c r="O114" s="230">
        <f t="shared" si="19"/>
        <v>0</v>
      </c>
      <c r="P114" s="43"/>
      <c r="Q114" s="271"/>
    </row>
    <row r="115" spans="2:17" ht="15.75" hidden="1">
      <c r="B115" s="2" t="str">
        <f t="shared" si="17"/>
        <v>b</v>
      </c>
      <c r="C115" s="243" t="s">
        <v>0</v>
      </c>
      <c r="D115" s="244" t="s">
        <v>18</v>
      </c>
      <c r="E115" s="230">
        <f t="shared" si="27"/>
        <v>0</v>
      </c>
      <c r="F115" s="230">
        <f t="shared" si="27"/>
        <v>0</v>
      </c>
      <c r="G115" s="230">
        <f t="shared" si="27"/>
        <v>0</v>
      </c>
      <c r="H115" s="230">
        <f t="shared" si="27"/>
        <v>0</v>
      </c>
      <c r="I115" s="230">
        <f t="shared" si="27"/>
        <v>0</v>
      </c>
      <c r="J115" s="266">
        <f t="shared" si="27"/>
        <v>0</v>
      </c>
      <c r="K115" s="287">
        <f t="shared" si="27"/>
        <v>0</v>
      </c>
      <c r="L115" s="278">
        <f t="shared" si="18"/>
        <v>0</v>
      </c>
      <c r="M115" s="230">
        <f t="shared" si="16"/>
        <v>0</v>
      </c>
      <c r="N115" s="266">
        <f t="shared" si="26"/>
        <v>0</v>
      </c>
      <c r="O115" s="230">
        <f t="shared" si="19"/>
        <v>0</v>
      </c>
      <c r="P115" s="42"/>
    </row>
    <row r="116" spans="2:17" ht="15.75" hidden="1">
      <c r="B116" s="2" t="str">
        <f t="shared" si="17"/>
        <v>b</v>
      </c>
      <c r="C116" s="243" t="s">
        <v>0</v>
      </c>
      <c r="D116" s="244" t="s">
        <v>19</v>
      </c>
      <c r="E116" s="230">
        <f t="shared" si="27"/>
        <v>0</v>
      </c>
      <c r="F116" s="230">
        <f t="shared" si="27"/>
        <v>0</v>
      </c>
      <c r="G116" s="230">
        <f t="shared" si="27"/>
        <v>0</v>
      </c>
      <c r="H116" s="230">
        <f t="shared" si="27"/>
        <v>0</v>
      </c>
      <c r="I116" s="230">
        <f t="shared" si="27"/>
        <v>0</v>
      </c>
      <c r="J116" s="266">
        <f t="shared" si="27"/>
        <v>0</v>
      </c>
      <c r="K116" s="287">
        <f t="shared" si="27"/>
        <v>0</v>
      </c>
      <c r="L116" s="278">
        <f t="shared" si="18"/>
        <v>0</v>
      </c>
      <c r="M116" s="230">
        <f t="shared" si="16"/>
        <v>0</v>
      </c>
      <c r="N116" s="266">
        <f t="shared" si="26"/>
        <v>0</v>
      </c>
      <c r="O116" s="230">
        <f t="shared" si="19"/>
        <v>0</v>
      </c>
      <c r="P116" s="42"/>
    </row>
    <row r="117" spans="2:17" ht="36" hidden="1">
      <c r="B117" s="2" t="str">
        <f t="shared" si="17"/>
        <v>a</v>
      </c>
      <c r="C117" s="222" t="s">
        <v>30</v>
      </c>
      <c r="D117" s="223" t="s">
        <v>31</v>
      </c>
      <c r="E117" s="224">
        <f t="shared" ref="E117:K117" si="28">E120+E130+E131+E132</f>
        <v>1065</v>
      </c>
      <c r="F117" s="224">
        <f t="shared" si="28"/>
        <v>930.31600000000003</v>
      </c>
      <c r="G117" s="224">
        <f t="shared" si="28"/>
        <v>928.13616000000013</v>
      </c>
      <c r="H117" s="224">
        <f t="shared" si="28"/>
        <v>1700</v>
      </c>
      <c r="I117" s="224">
        <f t="shared" si="28"/>
        <v>1130</v>
      </c>
      <c r="J117" s="264">
        <f t="shared" si="28"/>
        <v>0</v>
      </c>
      <c r="K117" s="285">
        <f t="shared" si="28"/>
        <v>0</v>
      </c>
      <c r="L117" s="278">
        <f t="shared" si="18"/>
        <v>0</v>
      </c>
      <c r="M117" s="224">
        <f t="shared" si="16"/>
        <v>-1130</v>
      </c>
      <c r="N117" s="264">
        <f>N120+N130+N131+N132</f>
        <v>0</v>
      </c>
      <c r="O117" s="224">
        <f t="shared" si="19"/>
        <v>0</v>
      </c>
      <c r="P117" s="42"/>
    </row>
    <row r="118" spans="2:17" ht="18" hidden="1">
      <c r="B118" s="2" t="str">
        <f t="shared" si="17"/>
        <v>a</v>
      </c>
      <c r="C118" s="225" t="s">
        <v>0</v>
      </c>
      <c r="D118" s="226" t="s">
        <v>5</v>
      </c>
      <c r="E118" s="227">
        <v>57</v>
      </c>
      <c r="F118" s="227">
        <v>57</v>
      </c>
      <c r="G118" s="227">
        <v>57</v>
      </c>
      <c r="H118" s="227">
        <v>57</v>
      </c>
      <c r="I118" s="227">
        <v>57</v>
      </c>
      <c r="J118" s="265"/>
      <c r="K118" s="286"/>
      <c r="L118" s="278">
        <f t="shared" si="18"/>
        <v>0</v>
      </c>
      <c r="M118" s="227">
        <f t="shared" si="16"/>
        <v>-57</v>
      </c>
      <c r="N118" s="265"/>
      <c r="O118" s="227">
        <f t="shared" si="19"/>
        <v>0</v>
      </c>
      <c r="P118" s="42"/>
    </row>
    <row r="119" spans="2:17" ht="18" hidden="1">
      <c r="B119" s="2" t="str">
        <f t="shared" si="17"/>
        <v>a</v>
      </c>
      <c r="C119" s="225" t="s">
        <v>0</v>
      </c>
      <c r="D119" s="226" t="s">
        <v>6</v>
      </c>
      <c r="E119" s="227">
        <v>32</v>
      </c>
      <c r="F119" s="227">
        <v>32</v>
      </c>
      <c r="G119" s="227">
        <v>32</v>
      </c>
      <c r="H119" s="227">
        <v>32</v>
      </c>
      <c r="I119" s="227">
        <v>32</v>
      </c>
      <c r="J119" s="265"/>
      <c r="K119" s="286"/>
      <c r="L119" s="278">
        <f t="shared" si="18"/>
        <v>0</v>
      </c>
      <c r="M119" s="227">
        <f t="shared" si="16"/>
        <v>-32</v>
      </c>
      <c r="N119" s="265"/>
      <c r="O119" s="227">
        <f t="shared" si="19"/>
        <v>0</v>
      </c>
      <c r="P119" s="42"/>
    </row>
    <row r="120" spans="2:17" ht="18" hidden="1">
      <c r="B120" s="2" t="str">
        <f t="shared" si="17"/>
        <v>a</v>
      </c>
      <c r="C120" s="228" t="s">
        <v>0</v>
      </c>
      <c r="D120" s="229" t="s">
        <v>7</v>
      </c>
      <c r="E120" s="230">
        <f t="shared" ref="E120:K120" si="29">E121+E122+E123+E124+E125+E126+E127</f>
        <v>1065</v>
      </c>
      <c r="F120" s="230">
        <f t="shared" si="29"/>
        <v>928.98599999999999</v>
      </c>
      <c r="G120" s="230">
        <f t="shared" si="29"/>
        <v>926.80666000000008</v>
      </c>
      <c r="H120" s="230">
        <f t="shared" si="29"/>
        <v>1700</v>
      </c>
      <c r="I120" s="230">
        <f t="shared" si="29"/>
        <v>1130</v>
      </c>
      <c r="J120" s="266">
        <f t="shared" si="29"/>
        <v>0</v>
      </c>
      <c r="K120" s="287">
        <f t="shared" si="29"/>
        <v>0</v>
      </c>
      <c r="L120" s="278">
        <f t="shared" si="18"/>
        <v>0</v>
      </c>
      <c r="M120" s="230">
        <f t="shared" si="16"/>
        <v>-1130</v>
      </c>
      <c r="N120" s="266">
        <f>N121+N122+N123+N124+N125+N126+N127</f>
        <v>0</v>
      </c>
      <c r="O120" s="230">
        <f t="shared" si="19"/>
        <v>0</v>
      </c>
      <c r="P120" s="42"/>
    </row>
    <row r="121" spans="2:17" ht="18" hidden="1">
      <c r="B121" s="2" t="str">
        <f t="shared" si="17"/>
        <v>a</v>
      </c>
      <c r="C121" s="231" t="s">
        <v>0</v>
      </c>
      <c r="D121" s="232" t="s">
        <v>8</v>
      </c>
      <c r="E121" s="233">
        <v>645</v>
      </c>
      <c r="F121" s="233">
        <v>560.50300000000004</v>
      </c>
      <c r="G121" s="233">
        <v>560.50234</v>
      </c>
      <c r="H121" s="233">
        <v>815</v>
      </c>
      <c r="I121" s="233">
        <f>680</f>
        <v>680</v>
      </c>
      <c r="J121" s="267">
        <v>0</v>
      </c>
      <c r="K121" s="288">
        <v>0</v>
      </c>
      <c r="L121" s="278">
        <f t="shared" si="18"/>
        <v>0</v>
      </c>
      <c r="M121" s="233">
        <f t="shared" si="16"/>
        <v>-680</v>
      </c>
      <c r="N121" s="267">
        <v>0</v>
      </c>
      <c r="O121" s="233">
        <f t="shared" si="19"/>
        <v>0</v>
      </c>
      <c r="P121" s="42"/>
    </row>
    <row r="122" spans="2:17" ht="18" hidden="1">
      <c r="B122" s="2" t="str">
        <f t="shared" si="17"/>
        <v>a</v>
      </c>
      <c r="C122" s="231" t="s">
        <v>0</v>
      </c>
      <c r="D122" s="232" t="s">
        <v>9</v>
      </c>
      <c r="E122" s="233">
        <v>420</v>
      </c>
      <c r="F122" s="233">
        <v>350.786</v>
      </c>
      <c r="G122" s="233">
        <v>348.64471000000003</v>
      </c>
      <c r="H122" s="233">
        <v>870</v>
      </c>
      <c r="I122" s="233">
        <v>450</v>
      </c>
      <c r="J122" s="267">
        <v>0</v>
      </c>
      <c r="K122" s="288">
        <v>0</v>
      </c>
      <c r="L122" s="278">
        <f t="shared" si="18"/>
        <v>0</v>
      </c>
      <c r="M122" s="233">
        <f t="shared" si="16"/>
        <v>-450</v>
      </c>
      <c r="N122" s="267">
        <v>0</v>
      </c>
      <c r="O122" s="233">
        <f t="shared" si="19"/>
        <v>0</v>
      </c>
      <c r="P122" s="42"/>
    </row>
    <row r="123" spans="2:17" ht="15.75" hidden="1">
      <c r="B123" s="2" t="str">
        <f t="shared" si="17"/>
        <v>b</v>
      </c>
      <c r="C123" s="240" t="s">
        <v>0</v>
      </c>
      <c r="D123" s="241" t="s">
        <v>10</v>
      </c>
      <c r="E123" s="233"/>
      <c r="F123" s="233">
        <v>0</v>
      </c>
      <c r="G123" s="233"/>
      <c r="H123" s="233">
        <v>0</v>
      </c>
      <c r="I123" s="233">
        <v>0</v>
      </c>
      <c r="J123" s="267">
        <v>0</v>
      </c>
      <c r="K123" s="288">
        <v>0</v>
      </c>
      <c r="L123" s="278">
        <f t="shared" si="18"/>
        <v>0</v>
      </c>
      <c r="M123" s="233">
        <f t="shared" si="16"/>
        <v>0</v>
      </c>
      <c r="N123" s="267">
        <v>0</v>
      </c>
      <c r="O123" s="233">
        <f t="shared" si="19"/>
        <v>0</v>
      </c>
      <c r="P123" s="42"/>
    </row>
    <row r="124" spans="2:17" ht="15.75" hidden="1">
      <c r="B124" s="2" t="str">
        <f t="shared" si="17"/>
        <v>b</v>
      </c>
      <c r="C124" s="240" t="s">
        <v>0</v>
      </c>
      <c r="D124" s="241" t="s">
        <v>11</v>
      </c>
      <c r="E124" s="233"/>
      <c r="F124" s="233">
        <v>0</v>
      </c>
      <c r="G124" s="233"/>
      <c r="H124" s="233">
        <v>0</v>
      </c>
      <c r="I124" s="233">
        <v>0</v>
      </c>
      <c r="J124" s="267">
        <v>0</v>
      </c>
      <c r="K124" s="288">
        <v>0</v>
      </c>
      <c r="L124" s="278">
        <f t="shared" si="18"/>
        <v>0</v>
      </c>
      <c r="M124" s="233">
        <f t="shared" si="16"/>
        <v>0</v>
      </c>
      <c r="N124" s="267">
        <v>0</v>
      </c>
      <c r="O124" s="233">
        <f t="shared" si="19"/>
        <v>0</v>
      </c>
      <c r="P124" s="42"/>
    </row>
    <row r="125" spans="2:17" ht="15.75" hidden="1">
      <c r="B125" s="2" t="str">
        <f t="shared" si="17"/>
        <v>b</v>
      </c>
      <c r="C125" s="240" t="s">
        <v>0</v>
      </c>
      <c r="D125" s="241" t="s">
        <v>12</v>
      </c>
      <c r="E125" s="233"/>
      <c r="F125" s="233">
        <v>0</v>
      </c>
      <c r="G125" s="233"/>
      <c r="H125" s="233">
        <v>0</v>
      </c>
      <c r="I125" s="233">
        <v>0</v>
      </c>
      <c r="J125" s="267">
        <v>0</v>
      </c>
      <c r="K125" s="288">
        <v>0</v>
      </c>
      <c r="L125" s="278">
        <f t="shared" si="18"/>
        <v>0</v>
      </c>
      <c r="M125" s="233">
        <f t="shared" si="16"/>
        <v>0</v>
      </c>
      <c r="N125" s="267">
        <v>0</v>
      </c>
      <c r="O125" s="233">
        <f t="shared" si="19"/>
        <v>0</v>
      </c>
      <c r="P125" s="42"/>
    </row>
    <row r="126" spans="2:17" ht="18" hidden="1">
      <c r="B126" s="2" t="str">
        <f t="shared" si="17"/>
        <v>a</v>
      </c>
      <c r="C126" s="231" t="s">
        <v>0</v>
      </c>
      <c r="D126" s="232" t="s">
        <v>13</v>
      </c>
      <c r="E126" s="233">
        <v>0</v>
      </c>
      <c r="F126" s="233">
        <v>17.477</v>
      </c>
      <c r="G126" s="233">
        <v>17.476310000000002</v>
      </c>
      <c r="H126" s="233">
        <v>15</v>
      </c>
      <c r="I126" s="233">
        <v>0</v>
      </c>
      <c r="J126" s="267">
        <v>0</v>
      </c>
      <c r="K126" s="288">
        <v>0</v>
      </c>
      <c r="L126" s="278">
        <f t="shared" si="18"/>
        <v>0</v>
      </c>
      <c r="M126" s="233">
        <f t="shared" si="16"/>
        <v>0</v>
      </c>
      <c r="N126" s="267">
        <v>0</v>
      </c>
      <c r="O126" s="233">
        <f t="shared" si="19"/>
        <v>0</v>
      </c>
      <c r="P126" s="42"/>
    </row>
    <row r="127" spans="2:17" ht="15.75" hidden="1">
      <c r="B127" s="2" t="str">
        <f t="shared" si="17"/>
        <v>a</v>
      </c>
      <c r="C127" s="240" t="s">
        <v>0</v>
      </c>
      <c r="D127" s="241" t="s">
        <v>14</v>
      </c>
      <c r="E127" s="233">
        <f t="shared" ref="E127:I127" si="30">E128+E129</f>
        <v>0</v>
      </c>
      <c r="F127" s="233">
        <f t="shared" si="30"/>
        <v>0.22</v>
      </c>
      <c r="G127" s="233">
        <f t="shared" si="30"/>
        <v>0.18330000000000002</v>
      </c>
      <c r="H127" s="233">
        <f t="shared" si="30"/>
        <v>0</v>
      </c>
      <c r="I127" s="233">
        <f t="shared" si="30"/>
        <v>0</v>
      </c>
      <c r="J127" s="267">
        <f>J128+J129</f>
        <v>0</v>
      </c>
      <c r="K127" s="288">
        <f>K128+K129</f>
        <v>0</v>
      </c>
      <c r="L127" s="278">
        <f t="shared" si="18"/>
        <v>0</v>
      </c>
      <c r="M127" s="233">
        <f t="shared" si="16"/>
        <v>0</v>
      </c>
      <c r="N127" s="267">
        <f>N128+N129</f>
        <v>0</v>
      </c>
      <c r="O127" s="233">
        <f t="shared" si="19"/>
        <v>0</v>
      </c>
      <c r="P127" s="42"/>
    </row>
    <row r="128" spans="2:17" ht="30" hidden="1">
      <c r="B128" s="2" t="str">
        <f t="shared" si="17"/>
        <v>a</v>
      </c>
      <c r="C128" s="256" t="s">
        <v>0</v>
      </c>
      <c r="D128" s="257" t="s">
        <v>15</v>
      </c>
      <c r="E128" s="238">
        <v>0</v>
      </c>
      <c r="F128" s="238">
        <v>0.22</v>
      </c>
      <c r="G128" s="238">
        <v>0.18330000000000002</v>
      </c>
      <c r="H128" s="238">
        <v>0</v>
      </c>
      <c r="I128" s="238">
        <v>0</v>
      </c>
      <c r="J128" s="268">
        <v>0</v>
      </c>
      <c r="K128" s="289">
        <v>0</v>
      </c>
      <c r="L128" s="278">
        <f t="shared" si="18"/>
        <v>0</v>
      </c>
      <c r="M128" s="238">
        <f t="shared" si="16"/>
        <v>0</v>
      </c>
      <c r="N128" s="268">
        <v>0</v>
      </c>
      <c r="O128" s="238">
        <f t="shared" si="19"/>
        <v>0</v>
      </c>
      <c r="P128" s="42"/>
    </row>
    <row r="129" spans="2:16" ht="30" hidden="1">
      <c r="B129" s="2" t="str">
        <f t="shared" si="17"/>
        <v>b</v>
      </c>
      <c r="C129" s="256" t="s">
        <v>0</v>
      </c>
      <c r="D129" s="257" t="s">
        <v>16</v>
      </c>
      <c r="E129" s="238">
        <v>0</v>
      </c>
      <c r="F129" s="238">
        <v>0</v>
      </c>
      <c r="G129" s="238">
        <v>0</v>
      </c>
      <c r="H129" s="238">
        <v>0</v>
      </c>
      <c r="I129" s="238">
        <v>0</v>
      </c>
      <c r="J129" s="268">
        <v>0</v>
      </c>
      <c r="K129" s="289">
        <v>0</v>
      </c>
      <c r="L129" s="278">
        <f t="shared" si="18"/>
        <v>0</v>
      </c>
      <c r="M129" s="238">
        <f t="shared" si="16"/>
        <v>0</v>
      </c>
      <c r="N129" s="268">
        <v>0</v>
      </c>
      <c r="O129" s="238">
        <f t="shared" si="19"/>
        <v>0</v>
      </c>
      <c r="P129" s="42"/>
    </row>
    <row r="130" spans="2:16" ht="15.75" hidden="1">
      <c r="B130" s="2" t="str">
        <f t="shared" si="17"/>
        <v>a</v>
      </c>
      <c r="C130" s="243" t="s">
        <v>0</v>
      </c>
      <c r="D130" s="244" t="s">
        <v>17</v>
      </c>
      <c r="E130" s="230">
        <v>0</v>
      </c>
      <c r="F130" s="230">
        <v>1.33</v>
      </c>
      <c r="G130" s="230">
        <v>1.3294999999999999</v>
      </c>
      <c r="H130" s="230">
        <v>0</v>
      </c>
      <c r="I130" s="230">
        <v>0</v>
      </c>
      <c r="J130" s="266">
        <v>0</v>
      </c>
      <c r="K130" s="287">
        <v>0</v>
      </c>
      <c r="L130" s="278">
        <f t="shared" si="18"/>
        <v>0</v>
      </c>
      <c r="M130" s="230">
        <f t="shared" si="16"/>
        <v>0</v>
      </c>
      <c r="N130" s="266">
        <v>0</v>
      </c>
      <c r="O130" s="230">
        <f t="shared" si="19"/>
        <v>0</v>
      </c>
      <c r="P130" s="42"/>
    </row>
    <row r="131" spans="2:16" ht="15.75" hidden="1">
      <c r="B131" s="2" t="str">
        <f t="shared" si="17"/>
        <v>b</v>
      </c>
      <c r="C131" s="243" t="s">
        <v>0</v>
      </c>
      <c r="D131" s="244" t="s">
        <v>18</v>
      </c>
      <c r="E131" s="230">
        <v>0</v>
      </c>
      <c r="F131" s="230">
        <v>0</v>
      </c>
      <c r="G131" s="230">
        <v>0</v>
      </c>
      <c r="H131" s="230">
        <v>0</v>
      </c>
      <c r="I131" s="230">
        <v>0</v>
      </c>
      <c r="J131" s="266">
        <v>0</v>
      </c>
      <c r="K131" s="287">
        <v>0</v>
      </c>
      <c r="L131" s="278">
        <f t="shared" si="18"/>
        <v>0</v>
      </c>
      <c r="M131" s="230">
        <f t="shared" si="16"/>
        <v>0</v>
      </c>
      <c r="N131" s="266">
        <v>0</v>
      </c>
      <c r="O131" s="230">
        <f t="shared" si="19"/>
        <v>0</v>
      </c>
      <c r="P131" s="42"/>
    </row>
    <row r="132" spans="2:16" ht="15.75" hidden="1">
      <c r="B132" s="2" t="str">
        <f t="shared" si="17"/>
        <v>b</v>
      </c>
      <c r="C132" s="243" t="s">
        <v>0</v>
      </c>
      <c r="D132" s="244" t="s">
        <v>19</v>
      </c>
      <c r="E132" s="230">
        <v>0</v>
      </c>
      <c r="F132" s="230">
        <v>0</v>
      </c>
      <c r="G132" s="230">
        <v>0</v>
      </c>
      <c r="H132" s="230">
        <v>0</v>
      </c>
      <c r="I132" s="230">
        <v>0</v>
      </c>
      <c r="J132" s="266">
        <v>0</v>
      </c>
      <c r="K132" s="287">
        <v>0</v>
      </c>
      <c r="L132" s="278">
        <f t="shared" si="18"/>
        <v>0</v>
      </c>
      <c r="M132" s="230">
        <f t="shared" si="16"/>
        <v>0</v>
      </c>
      <c r="N132" s="266">
        <v>0</v>
      </c>
      <c r="O132" s="230">
        <f t="shared" si="19"/>
        <v>0</v>
      </c>
      <c r="P132" s="42"/>
    </row>
    <row r="133" spans="2:16" ht="36" hidden="1">
      <c r="B133" s="2" t="str">
        <f t="shared" si="17"/>
        <v>a</v>
      </c>
      <c r="C133" s="222" t="s">
        <v>32</v>
      </c>
      <c r="D133" s="223" t="s">
        <v>29</v>
      </c>
      <c r="E133" s="224">
        <f t="shared" ref="E133:K133" si="31">E136+E146+E147+E148</f>
        <v>150</v>
      </c>
      <c r="F133" s="224">
        <f t="shared" si="31"/>
        <v>150</v>
      </c>
      <c r="G133" s="224">
        <f t="shared" si="31"/>
        <v>7.2</v>
      </c>
      <c r="H133" s="224">
        <f t="shared" si="31"/>
        <v>150</v>
      </c>
      <c r="I133" s="224">
        <f t="shared" si="31"/>
        <v>150</v>
      </c>
      <c r="J133" s="264">
        <f t="shared" si="31"/>
        <v>150</v>
      </c>
      <c r="K133" s="285">
        <f t="shared" si="31"/>
        <v>150</v>
      </c>
      <c r="L133" s="278">
        <f t="shared" si="18"/>
        <v>0</v>
      </c>
      <c r="M133" s="224">
        <f t="shared" ref="M133:M196" si="32">J133-I133</f>
        <v>0</v>
      </c>
      <c r="N133" s="264">
        <v>150</v>
      </c>
      <c r="O133" s="224">
        <f t="shared" si="19"/>
        <v>0</v>
      </c>
      <c r="P133" s="42"/>
    </row>
    <row r="134" spans="2:16" ht="15.75" hidden="1">
      <c r="B134" s="2" t="str">
        <f t="shared" ref="B134:B197" si="33">IF((E134+F134+G134+I134++J134+M134+N134)&gt;0,"a","b")</f>
        <v>b</v>
      </c>
      <c r="C134" s="252" t="s">
        <v>0</v>
      </c>
      <c r="D134" s="253" t="s">
        <v>5</v>
      </c>
      <c r="E134" s="227">
        <v>0</v>
      </c>
      <c r="F134" s="227">
        <v>0</v>
      </c>
      <c r="G134" s="227">
        <v>0</v>
      </c>
      <c r="H134" s="227">
        <v>0</v>
      </c>
      <c r="I134" s="227">
        <v>0</v>
      </c>
      <c r="J134" s="265"/>
      <c r="K134" s="286"/>
      <c r="L134" s="278">
        <f t="shared" ref="L134:L197" si="34">K134-J134</f>
        <v>0</v>
      </c>
      <c r="M134" s="227">
        <f t="shared" si="32"/>
        <v>0</v>
      </c>
      <c r="N134" s="265">
        <v>0</v>
      </c>
      <c r="O134" s="227">
        <f t="shared" ref="O134:O197" si="35">N134-J134</f>
        <v>0</v>
      </c>
      <c r="P134" s="42"/>
    </row>
    <row r="135" spans="2:16" ht="15.75" hidden="1">
      <c r="B135" s="2" t="str">
        <f t="shared" si="33"/>
        <v>b</v>
      </c>
      <c r="C135" s="252" t="s">
        <v>0</v>
      </c>
      <c r="D135" s="253" t="s">
        <v>6</v>
      </c>
      <c r="E135" s="227">
        <v>0</v>
      </c>
      <c r="F135" s="227">
        <v>0</v>
      </c>
      <c r="G135" s="227">
        <v>0</v>
      </c>
      <c r="H135" s="227">
        <v>0</v>
      </c>
      <c r="I135" s="227">
        <v>0</v>
      </c>
      <c r="J135" s="265"/>
      <c r="K135" s="286"/>
      <c r="L135" s="278">
        <f t="shared" si="34"/>
        <v>0</v>
      </c>
      <c r="M135" s="227">
        <f t="shared" si="32"/>
        <v>0</v>
      </c>
      <c r="N135" s="265">
        <v>0</v>
      </c>
      <c r="O135" s="227">
        <f t="shared" si="35"/>
        <v>0</v>
      </c>
      <c r="P135" s="42"/>
    </row>
    <row r="136" spans="2:16" ht="18" hidden="1">
      <c r="B136" s="2" t="str">
        <f t="shared" si="33"/>
        <v>a</v>
      </c>
      <c r="C136" s="228" t="s">
        <v>0</v>
      </c>
      <c r="D136" s="229" t="s">
        <v>7</v>
      </c>
      <c r="E136" s="230">
        <f t="shared" ref="E136:K136" si="36">E137+E138+E139+E140+E141+E142+E143</f>
        <v>150</v>
      </c>
      <c r="F136" s="230">
        <f t="shared" si="36"/>
        <v>150</v>
      </c>
      <c r="G136" s="230">
        <f t="shared" si="36"/>
        <v>7.2</v>
      </c>
      <c r="H136" s="230">
        <f t="shared" si="36"/>
        <v>150</v>
      </c>
      <c r="I136" s="230">
        <f t="shared" si="36"/>
        <v>150</v>
      </c>
      <c r="J136" s="266">
        <f t="shared" si="36"/>
        <v>150</v>
      </c>
      <c r="K136" s="287">
        <f t="shared" si="36"/>
        <v>150</v>
      </c>
      <c r="L136" s="278">
        <f t="shared" si="34"/>
        <v>0</v>
      </c>
      <c r="M136" s="230">
        <f t="shared" si="32"/>
        <v>0</v>
      </c>
      <c r="N136" s="266">
        <f>N137+N138+N139+N140+N141+N142+N143</f>
        <v>150</v>
      </c>
      <c r="O136" s="230">
        <f t="shared" si="35"/>
        <v>0</v>
      </c>
      <c r="P136" s="42"/>
    </row>
    <row r="137" spans="2:16" ht="15.75" hidden="1">
      <c r="B137" s="2" t="str">
        <f t="shared" si="33"/>
        <v>b</v>
      </c>
      <c r="C137" s="240" t="s">
        <v>0</v>
      </c>
      <c r="D137" s="241" t="s">
        <v>8</v>
      </c>
      <c r="E137" s="233">
        <v>0</v>
      </c>
      <c r="F137" s="233">
        <v>0</v>
      </c>
      <c r="G137" s="233">
        <v>0</v>
      </c>
      <c r="H137" s="233">
        <v>0</v>
      </c>
      <c r="I137" s="233">
        <v>0</v>
      </c>
      <c r="J137" s="267">
        <v>0</v>
      </c>
      <c r="K137" s="288">
        <v>0</v>
      </c>
      <c r="L137" s="278">
        <f t="shared" si="34"/>
        <v>0</v>
      </c>
      <c r="M137" s="233">
        <f t="shared" si="32"/>
        <v>0</v>
      </c>
      <c r="N137" s="267">
        <v>0</v>
      </c>
      <c r="O137" s="233">
        <f t="shared" si="35"/>
        <v>0</v>
      </c>
      <c r="P137" s="42"/>
    </row>
    <row r="138" spans="2:16" ht="18" hidden="1">
      <c r="B138" s="2" t="str">
        <f t="shared" si="33"/>
        <v>a</v>
      </c>
      <c r="C138" s="231" t="s">
        <v>0</v>
      </c>
      <c r="D138" s="232" t="s">
        <v>9</v>
      </c>
      <c r="E138" s="233">
        <v>143</v>
      </c>
      <c r="F138" s="233">
        <v>143</v>
      </c>
      <c r="G138" s="233">
        <v>1.8</v>
      </c>
      <c r="H138" s="233">
        <v>143</v>
      </c>
      <c r="I138" s="233">
        <v>143</v>
      </c>
      <c r="J138" s="267">
        <v>143</v>
      </c>
      <c r="K138" s="288">
        <v>143</v>
      </c>
      <c r="L138" s="278">
        <f t="shared" si="34"/>
        <v>0</v>
      </c>
      <c r="M138" s="233">
        <f t="shared" si="32"/>
        <v>0</v>
      </c>
      <c r="N138" s="267">
        <v>143</v>
      </c>
      <c r="O138" s="233">
        <f t="shared" si="35"/>
        <v>0</v>
      </c>
      <c r="P138" s="42"/>
    </row>
    <row r="139" spans="2:16" ht="15.75" hidden="1">
      <c r="B139" s="2" t="str">
        <f t="shared" si="33"/>
        <v>b</v>
      </c>
      <c r="C139" s="240" t="s">
        <v>0</v>
      </c>
      <c r="D139" s="241" t="s">
        <v>10</v>
      </c>
      <c r="E139" s="233">
        <v>0</v>
      </c>
      <c r="F139" s="233">
        <v>0</v>
      </c>
      <c r="G139" s="233">
        <v>0</v>
      </c>
      <c r="H139" s="233">
        <v>0</v>
      </c>
      <c r="I139" s="233">
        <v>0</v>
      </c>
      <c r="J139" s="267">
        <v>0</v>
      </c>
      <c r="K139" s="288">
        <v>0</v>
      </c>
      <c r="L139" s="278">
        <f t="shared" si="34"/>
        <v>0</v>
      </c>
      <c r="M139" s="233">
        <f t="shared" si="32"/>
        <v>0</v>
      </c>
      <c r="N139" s="267">
        <v>0</v>
      </c>
      <c r="O139" s="233">
        <f t="shared" si="35"/>
        <v>0</v>
      </c>
      <c r="P139" s="42"/>
    </row>
    <row r="140" spans="2:16" ht="15.75" hidden="1">
      <c r="B140" s="2" t="str">
        <f t="shared" si="33"/>
        <v>b</v>
      </c>
      <c r="C140" s="240" t="s">
        <v>0</v>
      </c>
      <c r="D140" s="241" t="s">
        <v>11</v>
      </c>
      <c r="E140" s="233">
        <v>0</v>
      </c>
      <c r="F140" s="233">
        <v>0</v>
      </c>
      <c r="G140" s="233">
        <v>0</v>
      </c>
      <c r="H140" s="233">
        <v>0</v>
      </c>
      <c r="I140" s="233">
        <v>0</v>
      </c>
      <c r="J140" s="267">
        <v>0</v>
      </c>
      <c r="K140" s="288">
        <v>0</v>
      </c>
      <c r="L140" s="278">
        <f t="shared" si="34"/>
        <v>0</v>
      </c>
      <c r="M140" s="233">
        <f t="shared" si="32"/>
        <v>0</v>
      </c>
      <c r="N140" s="267">
        <v>0</v>
      </c>
      <c r="O140" s="233">
        <f t="shared" si="35"/>
        <v>0</v>
      </c>
      <c r="P140" s="42"/>
    </row>
    <row r="141" spans="2:16" ht="15.75" hidden="1">
      <c r="B141" s="2" t="str">
        <f t="shared" si="33"/>
        <v>b</v>
      </c>
      <c r="C141" s="240" t="s">
        <v>0</v>
      </c>
      <c r="D141" s="241" t="s">
        <v>12</v>
      </c>
      <c r="E141" s="233">
        <v>0</v>
      </c>
      <c r="F141" s="233">
        <v>0</v>
      </c>
      <c r="G141" s="233">
        <v>0</v>
      </c>
      <c r="H141" s="233">
        <v>0</v>
      </c>
      <c r="I141" s="233">
        <v>0</v>
      </c>
      <c r="J141" s="267">
        <v>0</v>
      </c>
      <c r="K141" s="288">
        <v>0</v>
      </c>
      <c r="L141" s="278">
        <f t="shared" si="34"/>
        <v>0</v>
      </c>
      <c r="M141" s="233">
        <f t="shared" si="32"/>
        <v>0</v>
      </c>
      <c r="N141" s="267">
        <v>0</v>
      </c>
      <c r="O141" s="233">
        <f t="shared" si="35"/>
        <v>0</v>
      </c>
      <c r="P141" s="42"/>
    </row>
    <row r="142" spans="2:16" ht="15.75" hidden="1">
      <c r="B142" s="2" t="str">
        <f t="shared" si="33"/>
        <v>b</v>
      </c>
      <c r="C142" s="240" t="s">
        <v>0</v>
      </c>
      <c r="D142" s="241" t="s">
        <v>13</v>
      </c>
      <c r="E142" s="233">
        <v>0</v>
      </c>
      <c r="F142" s="233">
        <v>0</v>
      </c>
      <c r="G142" s="233">
        <v>0</v>
      </c>
      <c r="H142" s="233">
        <v>0</v>
      </c>
      <c r="I142" s="233">
        <v>0</v>
      </c>
      <c r="J142" s="267">
        <v>0</v>
      </c>
      <c r="K142" s="288">
        <v>0</v>
      </c>
      <c r="L142" s="278">
        <f t="shared" si="34"/>
        <v>0</v>
      </c>
      <c r="M142" s="233">
        <f t="shared" si="32"/>
        <v>0</v>
      </c>
      <c r="N142" s="267">
        <v>0</v>
      </c>
      <c r="O142" s="233">
        <f t="shared" si="35"/>
        <v>0</v>
      </c>
      <c r="P142" s="42"/>
    </row>
    <row r="143" spans="2:16" ht="18" hidden="1">
      <c r="B143" s="2" t="str">
        <f t="shared" si="33"/>
        <v>a</v>
      </c>
      <c r="C143" s="231" t="s">
        <v>0</v>
      </c>
      <c r="D143" s="232" t="s">
        <v>14</v>
      </c>
      <c r="E143" s="233">
        <f t="shared" ref="E143:I143" si="37">E144+E145</f>
        <v>7</v>
      </c>
      <c r="F143" s="233">
        <f t="shared" si="37"/>
        <v>7</v>
      </c>
      <c r="G143" s="233">
        <f t="shared" si="37"/>
        <v>5.4</v>
      </c>
      <c r="H143" s="233">
        <f t="shared" si="37"/>
        <v>7</v>
      </c>
      <c r="I143" s="233">
        <f t="shared" si="37"/>
        <v>7</v>
      </c>
      <c r="J143" s="267">
        <f>J144+J145</f>
        <v>7</v>
      </c>
      <c r="K143" s="288">
        <f>K144+K145</f>
        <v>7</v>
      </c>
      <c r="L143" s="278">
        <f t="shared" si="34"/>
        <v>0</v>
      </c>
      <c r="M143" s="233">
        <f t="shared" si="32"/>
        <v>0</v>
      </c>
      <c r="N143" s="267">
        <f t="shared" ref="N143" si="38">N144+N145</f>
        <v>7</v>
      </c>
      <c r="O143" s="233">
        <f t="shared" si="35"/>
        <v>0</v>
      </c>
      <c r="P143" s="42"/>
    </row>
    <row r="144" spans="2:16" ht="36" hidden="1">
      <c r="B144" s="2" t="str">
        <f t="shared" si="33"/>
        <v>a</v>
      </c>
      <c r="C144" s="236" t="s">
        <v>0</v>
      </c>
      <c r="D144" s="237" t="s">
        <v>15</v>
      </c>
      <c r="E144" s="238">
        <v>7</v>
      </c>
      <c r="F144" s="238">
        <v>7</v>
      </c>
      <c r="G144" s="238">
        <v>5.4</v>
      </c>
      <c r="H144" s="238">
        <v>7</v>
      </c>
      <c r="I144" s="238">
        <v>7</v>
      </c>
      <c r="J144" s="268">
        <v>7</v>
      </c>
      <c r="K144" s="289">
        <v>7</v>
      </c>
      <c r="L144" s="278">
        <f t="shared" si="34"/>
        <v>0</v>
      </c>
      <c r="M144" s="238">
        <f t="shared" si="32"/>
        <v>0</v>
      </c>
      <c r="N144" s="268">
        <v>7</v>
      </c>
      <c r="O144" s="238">
        <f t="shared" si="35"/>
        <v>0</v>
      </c>
      <c r="P144" s="42"/>
    </row>
    <row r="145" spans="2:17" ht="30" hidden="1">
      <c r="B145" s="2" t="str">
        <f t="shared" si="33"/>
        <v>b</v>
      </c>
      <c r="C145" s="256" t="s">
        <v>0</v>
      </c>
      <c r="D145" s="257" t="s">
        <v>16</v>
      </c>
      <c r="E145" s="238">
        <v>0</v>
      </c>
      <c r="F145" s="238">
        <v>0</v>
      </c>
      <c r="G145" s="238">
        <v>0</v>
      </c>
      <c r="H145" s="238">
        <v>0</v>
      </c>
      <c r="I145" s="238">
        <v>0</v>
      </c>
      <c r="J145" s="268">
        <v>0</v>
      </c>
      <c r="K145" s="289">
        <v>0</v>
      </c>
      <c r="L145" s="278">
        <f t="shared" si="34"/>
        <v>0</v>
      </c>
      <c r="M145" s="238">
        <f t="shared" si="32"/>
        <v>0</v>
      </c>
      <c r="N145" s="268">
        <v>0</v>
      </c>
      <c r="O145" s="238">
        <f t="shared" si="35"/>
        <v>0</v>
      </c>
      <c r="P145" s="42"/>
    </row>
    <row r="146" spans="2:17" ht="15.75" hidden="1">
      <c r="B146" s="2" t="str">
        <f t="shared" si="33"/>
        <v>b</v>
      </c>
      <c r="C146" s="243" t="s">
        <v>0</v>
      </c>
      <c r="D146" s="244" t="s">
        <v>17</v>
      </c>
      <c r="E146" s="230">
        <v>0</v>
      </c>
      <c r="F146" s="230">
        <v>0</v>
      </c>
      <c r="G146" s="230">
        <v>0</v>
      </c>
      <c r="H146" s="230">
        <v>0</v>
      </c>
      <c r="I146" s="230">
        <v>0</v>
      </c>
      <c r="J146" s="266">
        <v>0</v>
      </c>
      <c r="K146" s="287">
        <v>0</v>
      </c>
      <c r="L146" s="278">
        <f t="shared" si="34"/>
        <v>0</v>
      </c>
      <c r="M146" s="230">
        <f t="shared" si="32"/>
        <v>0</v>
      </c>
      <c r="N146" s="266">
        <v>0</v>
      </c>
      <c r="O146" s="230">
        <f t="shared" si="35"/>
        <v>0</v>
      </c>
      <c r="P146" s="42"/>
    </row>
    <row r="147" spans="2:17" ht="15.75" hidden="1">
      <c r="B147" s="2" t="str">
        <f t="shared" si="33"/>
        <v>b</v>
      </c>
      <c r="C147" s="243" t="s">
        <v>0</v>
      </c>
      <c r="D147" s="244" t="s">
        <v>18</v>
      </c>
      <c r="E147" s="230">
        <v>0</v>
      </c>
      <c r="F147" s="230">
        <v>0</v>
      </c>
      <c r="G147" s="230">
        <v>0</v>
      </c>
      <c r="H147" s="230">
        <v>0</v>
      </c>
      <c r="I147" s="230">
        <v>0</v>
      </c>
      <c r="J147" s="266">
        <v>0</v>
      </c>
      <c r="K147" s="287">
        <v>0</v>
      </c>
      <c r="L147" s="278">
        <f t="shared" si="34"/>
        <v>0</v>
      </c>
      <c r="M147" s="230">
        <f t="shared" si="32"/>
        <v>0</v>
      </c>
      <c r="N147" s="266">
        <v>0</v>
      </c>
      <c r="O147" s="230">
        <f t="shared" si="35"/>
        <v>0</v>
      </c>
      <c r="P147" s="42"/>
    </row>
    <row r="148" spans="2:17" ht="15.75" hidden="1">
      <c r="B148" s="2" t="str">
        <f t="shared" si="33"/>
        <v>b</v>
      </c>
      <c r="C148" s="243" t="s">
        <v>0</v>
      </c>
      <c r="D148" s="244" t="s">
        <v>19</v>
      </c>
      <c r="E148" s="230">
        <v>0</v>
      </c>
      <c r="F148" s="230">
        <v>0</v>
      </c>
      <c r="G148" s="230">
        <v>0</v>
      </c>
      <c r="H148" s="230">
        <v>0</v>
      </c>
      <c r="I148" s="230">
        <v>0</v>
      </c>
      <c r="J148" s="266">
        <v>0</v>
      </c>
      <c r="K148" s="287">
        <v>0</v>
      </c>
      <c r="L148" s="278">
        <f t="shared" si="34"/>
        <v>0</v>
      </c>
      <c r="M148" s="230">
        <f t="shared" si="32"/>
        <v>0</v>
      </c>
      <c r="N148" s="266">
        <v>0</v>
      </c>
      <c r="O148" s="230">
        <f t="shared" si="35"/>
        <v>0</v>
      </c>
      <c r="P148" s="42"/>
    </row>
    <row r="149" spans="2:17" ht="54" hidden="1">
      <c r="B149" s="2" t="str">
        <f t="shared" si="33"/>
        <v>a</v>
      </c>
      <c r="C149" s="222" t="s">
        <v>33</v>
      </c>
      <c r="D149" s="223" t="s">
        <v>34</v>
      </c>
      <c r="E149" s="224">
        <f t="shared" ref="E149:K149" si="39">E152+E162+E163+E164</f>
        <v>11258</v>
      </c>
      <c r="F149" s="224">
        <f t="shared" si="39"/>
        <v>11197.6</v>
      </c>
      <c r="G149" s="224">
        <f t="shared" si="39"/>
        <v>8472.7448499999991</v>
      </c>
      <c r="H149" s="224">
        <f t="shared" si="39"/>
        <v>11500</v>
      </c>
      <c r="I149" s="224">
        <f t="shared" si="39"/>
        <v>11300</v>
      </c>
      <c r="J149" s="264">
        <f t="shared" si="39"/>
        <v>11300</v>
      </c>
      <c r="K149" s="285">
        <f t="shared" si="39"/>
        <v>11300</v>
      </c>
      <c r="L149" s="278">
        <f t="shared" si="34"/>
        <v>0</v>
      </c>
      <c r="M149" s="224">
        <f t="shared" si="32"/>
        <v>0</v>
      </c>
      <c r="N149" s="264">
        <f>N152+N162+N163+N164</f>
        <v>11502</v>
      </c>
      <c r="O149" s="224">
        <f t="shared" si="35"/>
        <v>202</v>
      </c>
      <c r="P149" s="43"/>
      <c r="Q149" s="271"/>
    </row>
    <row r="150" spans="2:17" ht="18" hidden="1">
      <c r="B150" s="2" t="str">
        <f t="shared" si="33"/>
        <v>a</v>
      </c>
      <c r="C150" s="225" t="s">
        <v>0</v>
      </c>
      <c r="D150" s="226" t="s">
        <v>5</v>
      </c>
      <c r="E150" s="227">
        <v>306</v>
      </c>
      <c r="F150" s="227">
        <v>306</v>
      </c>
      <c r="G150" s="227">
        <v>306</v>
      </c>
      <c r="H150" s="227">
        <v>306</v>
      </c>
      <c r="I150" s="227">
        <v>306</v>
      </c>
      <c r="J150" s="265">
        <v>306</v>
      </c>
      <c r="K150" s="286">
        <v>306</v>
      </c>
      <c r="L150" s="278">
        <f t="shared" si="34"/>
        <v>0</v>
      </c>
      <c r="M150" s="227">
        <f t="shared" si="32"/>
        <v>0</v>
      </c>
      <c r="N150" s="265">
        <v>306</v>
      </c>
      <c r="O150" s="227">
        <f t="shared" si="35"/>
        <v>0</v>
      </c>
      <c r="P150" s="43"/>
      <c r="Q150" s="271"/>
    </row>
    <row r="151" spans="2:17" ht="18" hidden="1">
      <c r="B151" s="2" t="str">
        <f t="shared" si="33"/>
        <v>a</v>
      </c>
      <c r="C151" s="225" t="s">
        <v>0</v>
      </c>
      <c r="D151" s="226" t="s">
        <v>6</v>
      </c>
      <c r="E151" s="227">
        <v>44</v>
      </c>
      <c r="F151" s="227">
        <v>44</v>
      </c>
      <c r="G151" s="227">
        <v>44</v>
      </c>
      <c r="H151" s="227">
        <v>44</v>
      </c>
      <c r="I151" s="227">
        <v>44</v>
      </c>
      <c r="J151" s="265">
        <v>44</v>
      </c>
      <c r="K151" s="286">
        <v>44</v>
      </c>
      <c r="L151" s="278">
        <f t="shared" si="34"/>
        <v>0</v>
      </c>
      <c r="M151" s="227">
        <f t="shared" si="32"/>
        <v>0</v>
      </c>
      <c r="N151" s="265">
        <v>44</v>
      </c>
      <c r="O151" s="227">
        <f t="shared" si="35"/>
        <v>0</v>
      </c>
      <c r="P151" s="43"/>
      <c r="Q151" s="271"/>
    </row>
    <row r="152" spans="2:17" ht="18" hidden="1">
      <c r="B152" s="2" t="str">
        <f t="shared" si="33"/>
        <v>a</v>
      </c>
      <c r="C152" s="228" t="s">
        <v>0</v>
      </c>
      <c r="D152" s="229" t="s">
        <v>7</v>
      </c>
      <c r="E152" s="230">
        <f t="shared" ref="E152:K152" si="40">E153+E154+E155+E156+E157+E158+E159</f>
        <v>11228</v>
      </c>
      <c r="F152" s="230">
        <f t="shared" si="40"/>
        <v>10792.45</v>
      </c>
      <c r="G152" s="230">
        <f t="shared" si="40"/>
        <v>8145.1002199999994</v>
      </c>
      <c r="H152" s="230">
        <f t="shared" si="40"/>
        <v>11212</v>
      </c>
      <c r="I152" s="230">
        <f t="shared" si="40"/>
        <v>11210</v>
      </c>
      <c r="J152" s="266">
        <f t="shared" si="40"/>
        <v>11210</v>
      </c>
      <c r="K152" s="287">
        <f t="shared" si="40"/>
        <v>11210</v>
      </c>
      <c r="L152" s="278">
        <f t="shared" si="34"/>
        <v>0</v>
      </c>
      <c r="M152" s="230">
        <f t="shared" si="32"/>
        <v>0</v>
      </c>
      <c r="N152" s="266">
        <f>N153+N154+N155+N156+N157+N158+N159</f>
        <v>11214</v>
      </c>
      <c r="O152" s="230">
        <f t="shared" si="35"/>
        <v>4</v>
      </c>
      <c r="P152" s="43"/>
      <c r="Q152" s="271"/>
    </row>
    <row r="153" spans="2:17" ht="18" hidden="1">
      <c r="B153" s="2" t="str">
        <f t="shared" si="33"/>
        <v>a</v>
      </c>
      <c r="C153" s="231" t="s">
        <v>0</v>
      </c>
      <c r="D153" s="232" t="s">
        <v>8</v>
      </c>
      <c r="E153" s="233">
        <v>3508</v>
      </c>
      <c r="F153" s="233">
        <v>3508</v>
      </c>
      <c r="G153" s="233">
        <v>2835.70858</v>
      </c>
      <c r="H153" s="233">
        <v>3564</v>
      </c>
      <c r="I153" s="233">
        <v>3560</v>
      </c>
      <c r="J153" s="267">
        <v>3560</v>
      </c>
      <c r="K153" s="288">
        <v>3560</v>
      </c>
      <c r="L153" s="278">
        <f t="shared" si="34"/>
        <v>0</v>
      </c>
      <c r="M153" s="233">
        <f t="shared" si="32"/>
        <v>0</v>
      </c>
      <c r="N153" s="267">
        <v>3564</v>
      </c>
      <c r="O153" s="233">
        <f t="shared" si="35"/>
        <v>4</v>
      </c>
      <c r="P153" s="43"/>
      <c r="Q153" s="271"/>
    </row>
    <row r="154" spans="2:17" ht="18" hidden="1">
      <c r="B154" s="2" t="str">
        <f t="shared" si="33"/>
        <v>a</v>
      </c>
      <c r="C154" s="231" t="s">
        <v>0</v>
      </c>
      <c r="D154" s="232" t="s">
        <v>9</v>
      </c>
      <c r="E154" s="233">
        <v>7550</v>
      </c>
      <c r="F154" s="233">
        <v>7114.45</v>
      </c>
      <c r="G154" s="233">
        <v>5265.2757699999993</v>
      </c>
      <c r="H154" s="233">
        <v>7448</v>
      </c>
      <c r="I154" s="233">
        <v>7450</v>
      </c>
      <c r="J154" s="267">
        <v>7450</v>
      </c>
      <c r="K154" s="288">
        <v>7450</v>
      </c>
      <c r="L154" s="278">
        <f t="shared" si="34"/>
        <v>0</v>
      </c>
      <c r="M154" s="233">
        <f t="shared" si="32"/>
        <v>0</v>
      </c>
      <c r="N154" s="267">
        <v>7450</v>
      </c>
      <c r="O154" s="233">
        <f t="shared" si="35"/>
        <v>0</v>
      </c>
      <c r="P154" s="43"/>
      <c r="Q154" s="271"/>
    </row>
    <row r="155" spans="2:17" ht="15.75" hidden="1">
      <c r="B155" s="2" t="str">
        <f t="shared" si="33"/>
        <v>b</v>
      </c>
      <c r="C155" s="240" t="s">
        <v>0</v>
      </c>
      <c r="D155" s="241" t="s">
        <v>10</v>
      </c>
      <c r="E155" s="233">
        <v>0</v>
      </c>
      <c r="F155" s="233">
        <v>0</v>
      </c>
      <c r="G155" s="233">
        <v>0</v>
      </c>
      <c r="H155" s="233">
        <v>0</v>
      </c>
      <c r="I155" s="233">
        <v>0</v>
      </c>
      <c r="J155" s="267">
        <v>0</v>
      </c>
      <c r="K155" s="288">
        <v>0</v>
      </c>
      <c r="L155" s="278">
        <f t="shared" si="34"/>
        <v>0</v>
      </c>
      <c r="M155" s="233">
        <f t="shared" si="32"/>
        <v>0</v>
      </c>
      <c r="N155" s="267">
        <v>0</v>
      </c>
      <c r="O155" s="233">
        <f t="shared" si="35"/>
        <v>0</v>
      </c>
      <c r="P155" s="42"/>
    </row>
    <row r="156" spans="2:17" ht="15.75" hidden="1">
      <c r="B156" s="2" t="str">
        <f t="shared" si="33"/>
        <v>b</v>
      </c>
      <c r="C156" s="240" t="s">
        <v>0</v>
      </c>
      <c r="D156" s="241" t="s">
        <v>11</v>
      </c>
      <c r="E156" s="233">
        <v>0</v>
      </c>
      <c r="F156" s="233">
        <v>0</v>
      </c>
      <c r="G156" s="233">
        <v>0</v>
      </c>
      <c r="H156" s="233">
        <v>0</v>
      </c>
      <c r="I156" s="233">
        <v>0</v>
      </c>
      <c r="J156" s="267">
        <v>0</v>
      </c>
      <c r="K156" s="288">
        <v>0</v>
      </c>
      <c r="L156" s="278">
        <f t="shared" si="34"/>
        <v>0</v>
      </c>
      <c r="M156" s="233">
        <f t="shared" si="32"/>
        <v>0</v>
      </c>
      <c r="N156" s="267">
        <v>0</v>
      </c>
      <c r="O156" s="233">
        <f t="shared" si="35"/>
        <v>0</v>
      </c>
      <c r="P156" s="42"/>
    </row>
    <row r="157" spans="2:17" ht="18" hidden="1">
      <c r="B157" s="2" t="str">
        <f t="shared" si="33"/>
        <v>a</v>
      </c>
      <c r="C157" s="231" t="s">
        <v>0</v>
      </c>
      <c r="D157" s="232" t="s">
        <v>12</v>
      </c>
      <c r="E157" s="233">
        <v>50</v>
      </c>
      <c r="F157" s="233">
        <v>50</v>
      </c>
      <c r="G157" s="233">
        <v>5.8925200000000002</v>
      </c>
      <c r="H157" s="233">
        <v>50</v>
      </c>
      <c r="I157" s="233">
        <v>50</v>
      </c>
      <c r="J157" s="267">
        <v>50</v>
      </c>
      <c r="K157" s="288">
        <v>50</v>
      </c>
      <c r="L157" s="278">
        <f t="shared" si="34"/>
        <v>0</v>
      </c>
      <c r="M157" s="233">
        <f t="shared" si="32"/>
        <v>0</v>
      </c>
      <c r="N157" s="267">
        <v>50</v>
      </c>
      <c r="O157" s="233">
        <f t="shared" si="35"/>
        <v>0</v>
      </c>
      <c r="P157" s="43"/>
      <c r="Q157" s="271"/>
    </row>
    <row r="158" spans="2:17" ht="18" hidden="1">
      <c r="B158" s="2" t="str">
        <f t="shared" si="33"/>
        <v>a</v>
      </c>
      <c r="C158" s="231" t="s">
        <v>0</v>
      </c>
      <c r="D158" s="232" t="s">
        <v>13</v>
      </c>
      <c r="E158" s="233">
        <v>70</v>
      </c>
      <c r="F158" s="233">
        <v>70</v>
      </c>
      <c r="G158" s="233">
        <v>21.968599999999999</v>
      </c>
      <c r="H158" s="233">
        <v>70</v>
      </c>
      <c r="I158" s="233">
        <v>70</v>
      </c>
      <c r="J158" s="267">
        <v>70</v>
      </c>
      <c r="K158" s="288">
        <v>70</v>
      </c>
      <c r="L158" s="278">
        <f t="shared" si="34"/>
        <v>0</v>
      </c>
      <c r="M158" s="233">
        <f t="shared" si="32"/>
        <v>0</v>
      </c>
      <c r="N158" s="267">
        <v>70</v>
      </c>
      <c r="O158" s="233">
        <f t="shared" si="35"/>
        <v>0</v>
      </c>
      <c r="P158" s="43"/>
      <c r="Q158" s="271"/>
    </row>
    <row r="159" spans="2:17" ht="18" hidden="1">
      <c r="B159" s="2" t="str">
        <f t="shared" si="33"/>
        <v>a</v>
      </c>
      <c r="C159" s="231" t="s">
        <v>0</v>
      </c>
      <c r="D159" s="232" t="s">
        <v>14</v>
      </c>
      <c r="E159" s="233">
        <f t="shared" ref="E159:I159" si="41">E160+E161</f>
        <v>50</v>
      </c>
      <c r="F159" s="233">
        <f t="shared" si="41"/>
        <v>50</v>
      </c>
      <c r="G159" s="233">
        <f t="shared" si="41"/>
        <v>16.254750000000001</v>
      </c>
      <c r="H159" s="233">
        <f t="shared" si="41"/>
        <v>80</v>
      </c>
      <c r="I159" s="233">
        <f t="shared" si="41"/>
        <v>80</v>
      </c>
      <c r="J159" s="267">
        <f>J160+J161</f>
        <v>80</v>
      </c>
      <c r="K159" s="288">
        <f>K160+K161</f>
        <v>80</v>
      </c>
      <c r="L159" s="278">
        <f t="shared" si="34"/>
        <v>0</v>
      </c>
      <c r="M159" s="233">
        <f t="shared" si="32"/>
        <v>0</v>
      </c>
      <c r="N159" s="267">
        <f t="shared" ref="N159" si="42">N160+N161</f>
        <v>80</v>
      </c>
      <c r="O159" s="233">
        <f t="shared" si="35"/>
        <v>0</v>
      </c>
      <c r="P159" s="43"/>
      <c r="Q159" s="271"/>
    </row>
    <row r="160" spans="2:17" ht="36" hidden="1">
      <c r="B160" s="2" t="str">
        <f t="shared" si="33"/>
        <v>a</v>
      </c>
      <c r="C160" s="236" t="s">
        <v>0</v>
      </c>
      <c r="D160" s="237" t="s">
        <v>15</v>
      </c>
      <c r="E160" s="238">
        <v>50</v>
      </c>
      <c r="F160" s="238">
        <v>50</v>
      </c>
      <c r="G160" s="238">
        <v>16.254750000000001</v>
      </c>
      <c r="H160" s="238">
        <v>80</v>
      </c>
      <c r="I160" s="238">
        <v>80</v>
      </c>
      <c r="J160" s="268">
        <v>80</v>
      </c>
      <c r="K160" s="289">
        <v>80</v>
      </c>
      <c r="L160" s="278">
        <f t="shared" si="34"/>
        <v>0</v>
      </c>
      <c r="M160" s="238">
        <f t="shared" si="32"/>
        <v>0</v>
      </c>
      <c r="N160" s="268">
        <v>80</v>
      </c>
      <c r="O160" s="238">
        <f t="shared" si="35"/>
        <v>0</v>
      </c>
      <c r="P160" s="43"/>
      <c r="Q160" s="271"/>
    </row>
    <row r="161" spans="2:17" ht="30" hidden="1">
      <c r="B161" s="2" t="str">
        <f t="shared" si="33"/>
        <v>b</v>
      </c>
      <c r="C161" s="256" t="s">
        <v>0</v>
      </c>
      <c r="D161" s="257" t="s">
        <v>16</v>
      </c>
      <c r="E161" s="238">
        <v>0</v>
      </c>
      <c r="F161" s="238">
        <v>0</v>
      </c>
      <c r="G161" s="238">
        <v>0</v>
      </c>
      <c r="H161" s="238">
        <v>0</v>
      </c>
      <c r="I161" s="238">
        <v>0</v>
      </c>
      <c r="J161" s="268">
        <v>0</v>
      </c>
      <c r="K161" s="289">
        <v>0</v>
      </c>
      <c r="L161" s="278">
        <f t="shared" si="34"/>
        <v>0</v>
      </c>
      <c r="M161" s="238">
        <f t="shared" si="32"/>
        <v>0</v>
      </c>
      <c r="N161" s="268">
        <v>0</v>
      </c>
      <c r="O161" s="238">
        <f t="shared" si="35"/>
        <v>0</v>
      </c>
      <c r="P161" s="42"/>
    </row>
    <row r="162" spans="2:17" ht="18" hidden="1">
      <c r="B162" s="2" t="str">
        <f t="shared" si="33"/>
        <v>a</v>
      </c>
      <c r="C162" s="228" t="s">
        <v>0</v>
      </c>
      <c r="D162" s="229" t="s">
        <v>17</v>
      </c>
      <c r="E162" s="230">
        <v>30</v>
      </c>
      <c r="F162" s="230">
        <v>405.15</v>
      </c>
      <c r="G162" s="230">
        <v>327.64463000000001</v>
      </c>
      <c r="H162" s="230">
        <v>288</v>
      </c>
      <c r="I162" s="230">
        <v>90</v>
      </c>
      <c r="J162" s="266">
        <v>90</v>
      </c>
      <c r="K162" s="287">
        <v>90</v>
      </c>
      <c r="L162" s="278">
        <f t="shared" si="34"/>
        <v>0</v>
      </c>
      <c r="M162" s="230">
        <f t="shared" si="32"/>
        <v>0</v>
      </c>
      <c r="N162" s="266">
        <v>288</v>
      </c>
      <c r="O162" s="230">
        <f t="shared" si="35"/>
        <v>198</v>
      </c>
      <c r="P162" s="43"/>
      <c r="Q162" s="271"/>
    </row>
    <row r="163" spans="2:17" ht="15.75" hidden="1">
      <c r="B163" s="2" t="str">
        <f t="shared" si="33"/>
        <v>b</v>
      </c>
      <c r="C163" s="243" t="s">
        <v>0</v>
      </c>
      <c r="D163" s="244" t="s">
        <v>18</v>
      </c>
      <c r="E163" s="230">
        <v>0</v>
      </c>
      <c r="F163" s="230">
        <v>0</v>
      </c>
      <c r="G163" s="230">
        <v>0</v>
      </c>
      <c r="H163" s="230">
        <v>0</v>
      </c>
      <c r="I163" s="230">
        <v>0</v>
      </c>
      <c r="J163" s="266">
        <v>0</v>
      </c>
      <c r="K163" s="287">
        <v>0</v>
      </c>
      <c r="L163" s="278">
        <f t="shared" si="34"/>
        <v>0</v>
      </c>
      <c r="M163" s="230">
        <f t="shared" si="32"/>
        <v>0</v>
      </c>
      <c r="N163" s="266">
        <v>0</v>
      </c>
      <c r="O163" s="230">
        <f t="shared" si="35"/>
        <v>0</v>
      </c>
      <c r="P163" s="42"/>
    </row>
    <row r="164" spans="2:17" ht="15.75" hidden="1">
      <c r="B164" s="2" t="str">
        <f t="shared" si="33"/>
        <v>b</v>
      </c>
      <c r="C164" s="243" t="s">
        <v>0</v>
      </c>
      <c r="D164" s="244" t="s">
        <v>19</v>
      </c>
      <c r="E164" s="230">
        <v>0</v>
      </c>
      <c r="F164" s="230">
        <v>0</v>
      </c>
      <c r="G164" s="230">
        <v>0</v>
      </c>
      <c r="H164" s="230">
        <v>0</v>
      </c>
      <c r="I164" s="230">
        <v>0</v>
      </c>
      <c r="J164" s="266">
        <v>0</v>
      </c>
      <c r="K164" s="287">
        <v>0</v>
      </c>
      <c r="L164" s="278">
        <f t="shared" si="34"/>
        <v>0</v>
      </c>
      <c r="M164" s="230">
        <f t="shared" si="32"/>
        <v>0</v>
      </c>
      <c r="N164" s="266">
        <v>0</v>
      </c>
      <c r="O164" s="230">
        <f t="shared" si="35"/>
        <v>0</v>
      </c>
      <c r="P164" s="42"/>
    </row>
    <row r="165" spans="2:17" ht="36" hidden="1">
      <c r="B165" s="2" t="str">
        <f t="shared" si="33"/>
        <v>a</v>
      </c>
      <c r="C165" s="222" t="s">
        <v>35</v>
      </c>
      <c r="D165" s="223" t="s">
        <v>36</v>
      </c>
      <c r="E165" s="224">
        <f t="shared" ref="E165:K178" si="43">E181+E197+E213+E229+E245+E261+E277+E293+E309+E325+E341+E357+E373</f>
        <v>26289.996800000001</v>
      </c>
      <c r="F165" s="224">
        <f t="shared" si="43"/>
        <v>26148.369999999995</v>
      </c>
      <c r="G165" s="224">
        <f t="shared" si="43"/>
        <v>18745.806639999999</v>
      </c>
      <c r="H165" s="224">
        <f t="shared" si="43"/>
        <v>30000</v>
      </c>
      <c r="I165" s="224">
        <f t="shared" si="43"/>
        <v>26100</v>
      </c>
      <c r="J165" s="264">
        <f t="shared" si="43"/>
        <v>20577</v>
      </c>
      <c r="K165" s="285">
        <f t="shared" si="43"/>
        <v>21577</v>
      </c>
      <c r="L165" s="278">
        <f t="shared" si="34"/>
        <v>1000</v>
      </c>
      <c r="M165" s="224">
        <f t="shared" si="32"/>
        <v>-5523</v>
      </c>
      <c r="N165" s="264">
        <f t="shared" ref="N165:N178" si="44">N181+N197+N213+N229+N245+N261+N277+N293+N309+N325+N341+N357+N373</f>
        <v>24012</v>
      </c>
      <c r="O165" s="224">
        <f t="shared" si="35"/>
        <v>3435</v>
      </c>
      <c r="P165" s="43"/>
      <c r="Q165" s="271" t="s">
        <v>574</v>
      </c>
    </row>
    <row r="166" spans="2:17" ht="18" hidden="1">
      <c r="B166" s="2" t="str">
        <f t="shared" si="33"/>
        <v>a</v>
      </c>
      <c r="C166" s="225" t="s">
        <v>0</v>
      </c>
      <c r="D166" s="226" t="s">
        <v>5</v>
      </c>
      <c r="E166" s="227">
        <f t="shared" si="43"/>
        <v>1843</v>
      </c>
      <c r="F166" s="227">
        <f t="shared" si="43"/>
        <v>1843</v>
      </c>
      <c r="G166" s="227">
        <f t="shared" si="43"/>
        <v>1843</v>
      </c>
      <c r="H166" s="227">
        <f t="shared" si="43"/>
        <v>1843</v>
      </c>
      <c r="I166" s="227">
        <f t="shared" si="43"/>
        <v>1843</v>
      </c>
      <c r="J166" s="265">
        <f t="shared" si="43"/>
        <v>1508</v>
      </c>
      <c r="K166" s="286">
        <f t="shared" si="43"/>
        <v>1508</v>
      </c>
      <c r="L166" s="278">
        <f t="shared" si="34"/>
        <v>0</v>
      </c>
      <c r="M166" s="227">
        <f t="shared" si="32"/>
        <v>-335</v>
      </c>
      <c r="N166" s="265">
        <f t="shared" si="44"/>
        <v>1508</v>
      </c>
      <c r="O166" s="227">
        <f t="shared" si="35"/>
        <v>0</v>
      </c>
      <c r="P166" s="43"/>
      <c r="Q166" s="271"/>
    </row>
    <row r="167" spans="2:17" ht="18" hidden="1">
      <c r="B167" s="2" t="str">
        <f t="shared" si="33"/>
        <v>a</v>
      </c>
      <c r="C167" s="225" t="s">
        <v>0</v>
      </c>
      <c r="D167" s="226" t="s">
        <v>6</v>
      </c>
      <c r="E167" s="227">
        <f t="shared" si="43"/>
        <v>300</v>
      </c>
      <c r="F167" s="227">
        <f t="shared" si="43"/>
        <v>300</v>
      </c>
      <c r="G167" s="227">
        <f t="shared" si="43"/>
        <v>300</v>
      </c>
      <c r="H167" s="227">
        <f t="shared" si="43"/>
        <v>300</v>
      </c>
      <c r="I167" s="227">
        <f t="shared" si="43"/>
        <v>300</v>
      </c>
      <c r="J167" s="265">
        <f t="shared" si="43"/>
        <v>266</v>
      </c>
      <c r="K167" s="286">
        <f t="shared" si="43"/>
        <v>266</v>
      </c>
      <c r="L167" s="278">
        <f t="shared" si="34"/>
        <v>0</v>
      </c>
      <c r="M167" s="227">
        <f t="shared" si="32"/>
        <v>-34</v>
      </c>
      <c r="N167" s="265">
        <f t="shared" si="44"/>
        <v>266</v>
      </c>
      <c r="O167" s="227">
        <f t="shared" si="35"/>
        <v>0</v>
      </c>
      <c r="P167" s="43"/>
      <c r="Q167" s="271"/>
    </row>
    <row r="168" spans="2:17" ht="18" hidden="1">
      <c r="B168" s="2" t="str">
        <f t="shared" si="33"/>
        <v>a</v>
      </c>
      <c r="C168" s="228" t="s">
        <v>0</v>
      </c>
      <c r="D168" s="229" t="s">
        <v>7</v>
      </c>
      <c r="E168" s="230">
        <f t="shared" si="43"/>
        <v>25969.996800000001</v>
      </c>
      <c r="F168" s="230">
        <f t="shared" si="43"/>
        <v>25828.369999999995</v>
      </c>
      <c r="G168" s="230">
        <f t="shared" si="43"/>
        <v>18607.334769999998</v>
      </c>
      <c r="H168" s="230">
        <f t="shared" si="43"/>
        <v>29680</v>
      </c>
      <c r="I168" s="230">
        <f t="shared" si="43"/>
        <v>25880</v>
      </c>
      <c r="J168" s="266">
        <f t="shared" si="43"/>
        <v>20357</v>
      </c>
      <c r="K168" s="287">
        <f t="shared" si="43"/>
        <v>21357</v>
      </c>
      <c r="L168" s="278">
        <f t="shared" si="34"/>
        <v>1000</v>
      </c>
      <c r="M168" s="230">
        <f t="shared" si="32"/>
        <v>-5523</v>
      </c>
      <c r="N168" s="266">
        <f t="shared" si="44"/>
        <v>23792</v>
      </c>
      <c r="O168" s="230">
        <f t="shared" si="35"/>
        <v>3435</v>
      </c>
      <c r="P168" s="43"/>
      <c r="Q168" s="271"/>
    </row>
    <row r="169" spans="2:17" ht="18" hidden="1">
      <c r="B169" s="2" t="str">
        <f t="shared" si="33"/>
        <v>a</v>
      </c>
      <c r="C169" s="231" t="s">
        <v>0</v>
      </c>
      <c r="D169" s="232" t="s">
        <v>8</v>
      </c>
      <c r="E169" s="233">
        <f t="shared" si="43"/>
        <v>18976</v>
      </c>
      <c r="F169" s="233">
        <f t="shared" si="43"/>
        <v>18930</v>
      </c>
      <c r="G169" s="233">
        <f t="shared" si="43"/>
        <v>14104.917739999999</v>
      </c>
      <c r="H169" s="233">
        <f t="shared" si="43"/>
        <v>22475</v>
      </c>
      <c r="I169" s="233">
        <f t="shared" si="43"/>
        <v>19000</v>
      </c>
      <c r="J169" s="267">
        <f t="shared" si="43"/>
        <v>15007</v>
      </c>
      <c r="K169" s="288">
        <f t="shared" si="43"/>
        <v>16007</v>
      </c>
      <c r="L169" s="278">
        <f t="shared" si="34"/>
        <v>1000</v>
      </c>
      <c r="M169" s="233">
        <f t="shared" si="32"/>
        <v>-3993</v>
      </c>
      <c r="N169" s="267">
        <f t="shared" si="44"/>
        <v>17687</v>
      </c>
      <c r="O169" s="233">
        <f t="shared" si="35"/>
        <v>2680</v>
      </c>
      <c r="P169" s="245"/>
      <c r="Q169" s="272"/>
    </row>
    <row r="170" spans="2:17" ht="18" hidden="1">
      <c r="B170" s="2" t="str">
        <f t="shared" si="33"/>
        <v>a</v>
      </c>
      <c r="C170" s="231" t="s">
        <v>0</v>
      </c>
      <c r="D170" s="232" t="s">
        <v>9</v>
      </c>
      <c r="E170" s="233">
        <f t="shared" si="43"/>
        <v>6759</v>
      </c>
      <c r="F170" s="233">
        <f t="shared" si="43"/>
        <v>6560.17</v>
      </c>
      <c r="G170" s="233">
        <f t="shared" si="43"/>
        <v>4208.1956699999992</v>
      </c>
      <c r="H170" s="233">
        <f t="shared" si="43"/>
        <v>6907</v>
      </c>
      <c r="I170" s="233">
        <f t="shared" si="43"/>
        <v>6600</v>
      </c>
      <c r="J170" s="267">
        <f t="shared" si="43"/>
        <v>5070</v>
      </c>
      <c r="K170" s="288">
        <f t="shared" si="43"/>
        <v>5070</v>
      </c>
      <c r="L170" s="278">
        <f t="shared" si="34"/>
        <v>0</v>
      </c>
      <c r="M170" s="233">
        <f t="shared" si="32"/>
        <v>-1530</v>
      </c>
      <c r="N170" s="267">
        <f t="shared" si="44"/>
        <v>5825</v>
      </c>
      <c r="O170" s="233">
        <f t="shared" si="35"/>
        <v>755</v>
      </c>
      <c r="P170" s="245"/>
      <c r="Q170" s="272"/>
    </row>
    <row r="171" spans="2:17" ht="15.75" hidden="1">
      <c r="B171" s="2" t="str">
        <f t="shared" si="33"/>
        <v>b</v>
      </c>
      <c r="C171" s="240" t="s">
        <v>0</v>
      </c>
      <c r="D171" s="241" t="s">
        <v>10</v>
      </c>
      <c r="E171" s="233">
        <f t="shared" si="43"/>
        <v>0</v>
      </c>
      <c r="F171" s="233">
        <f t="shared" si="43"/>
        <v>0</v>
      </c>
      <c r="G171" s="233">
        <f t="shared" si="43"/>
        <v>0</v>
      </c>
      <c r="H171" s="233">
        <f t="shared" si="43"/>
        <v>0</v>
      </c>
      <c r="I171" s="233">
        <f t="shared" si="43"/>
        <v>0</v>
      </c>
      <c r="J171" s="267">
        <f t="shared" si="43"/>
        <v>0</v>
      </c>
      <c r="K171" s="288">
        <f t="shared" si="43"/>
        <v>0</v>
      </c>
      <c r="L171" s="278">
        <f t="shared" si="34"/>
        <v>0</v>
      </c>
      <c r="M171" s="233">
        <f t="shared" si="32"/>
        <v>0</v>
      </c>
      <c r="N171" s="267">
        <f t="shared" si="44"/>
        <v>0</v>
      </c>
      <c r="O171" s="233">
        <f t="shared" si="35"/>
        <v>0</v>
      </c>
      <c r="P171" s="42"/>
    </row>
    <row r="172" spans="2:17" ht="15.75" hidden="1">
      <c r="B172" s="2" t="str">
        <f t="shared" si="33"/>
        <v>b</v>
      </c>
      <c r="C172" s="240" t="s">
        <v>0</v>
      </c>
      <c r="D172" s="241" t="s">
        <v>11</v>
      </c>
      <c r="E172" s="233">
        <f t="shared" si="43"/>
        <v>0</v>
      </c>
      <c r="F172" s="233">
        <f t="shared" si="43"/>
        <v>0</v>
      </c>
      <c r="G172" s="233">
        <f t="shared" si="43"/>
        <v>0</v>
      </c>
      <c r="H172" s="233">
        <f t="shared" si="43"/>
        <v>0</v>
      </c>
      <c r="I172" s="233">
        <f t="shared" si="43"/>
        <v>0</v>
      </c>
      <c r="J172" s="267">
        <f t="shared" si="43"/>
        <v>0</v>
      </c>
      <c r="K172" s="288">
        <f t="shared" si="43"/>
        <v>0</v>
      </c>
      <c r="L172" s="278">
        <f t="shared" si="34"/>
        <v>0</v>
      </c>
      <c r="M172" s="233">
        <f t="shared" si="32"/>
        <v>0</v>
      </c>
      <c r="N172" s="267">
        <f t="shared" si="44"/>
        <v>0</v>
      </c>
      <c r="O172" s="233">
        <f t="shared" si="35"/>
        <v>0</v>
      </c>
      <c r="P172" s="42"/>
    </row>
    <row r="173" spans="2:17" ht="18" hidden="1">
      <c r="B173" s="2" t="str">
        <f t="shared" si="33"/>
        <v>a</v>
      </c>
      <c r="C173" s="231" t="s">
        <v>0</v>
      </c>
      <c r="D173" s="232" t="s">
        <v>12</v>
      </c>
      <c r="E173" s="233">
        <f t="shared" si="43"/>
        <v>3</v>
      </c>
      <c r="F173" s="233">
        <f t="shared" si="43"/>
        <v>43.2</v>
      </c>
      <c r="G173" s="233">
        <f t="shared" si="43"/>
        <v>39.997500000000002</v>
      </c>
      <c r="H173" s="233">
        <f t="shared" si="43"/>
        <v>45</v>
      </c>
      <c r="I173" s="233">
        <f t="shared" si="43"/>
        <v>45</v>
      </c>
      <c r="J173" s="267">
        <f t="shared" si="43"/>
        <v>45</v>
      </c>
      <c r="K173" s="288">
        <f t="shared" si="43"/>
        <v>45</v>
      </c>
      <c r="L173" s="278">
        <f t="shared" si="34"/>
        <v>0</v>
      </c>
      <c r="M173" s="233">
        <f t="shared" si="32"/>
        <v>0</v>
      </c>
      <c r="N173" s="267">
        <f t="shared" si="44"/>
        <v>45</v>
      </c>
      <c r="O173" s="233">
        <f t="shared" si="35"/>
        <v>0</v>
      </c>
      <c r="P173" s="43"/>
      <c r="Q173" s="271"/>
    </row>
    <row r="174" spans="2:17" ht="18" hidden="1">
      <c r="B174" s="2" t="str">
        <f t="shared" si="33"/>
        <v>a</v>
      </c>
      <c r="C174" s="231" t="s">
        <v>0</v>
      </c>
      <c r="D174" s="232" t="s">
        <v>13</v>
      </c>
      <c r="E174" s="233">
        <f t="shared" si="43"/>
        <v>153</v>
      </c>
      <c r="F174" s="233">
        <f t="shared" si="43"/>
        <v>216</v>
      </c>
      <c r="G174" s="233">
        <f t="shared" si="43"/>
        <v>215.96306000000001</v>
      </c>
      <c r="H174" s="233">
        <f t="shared" si="43"/>
        <v>173</v>
      </c>
      <c r="I174" s="233">
        <f t="shared" si="43"/>
        <v>170</v>
      </c>
      <c r="J174" s="267">
        <f t="shared" si="43"/>
        <v>170</v>
      </c>
      <c r="K174" s="288">
        <f t="shared" si="43"/>
        <v>170</v>
      </c>
      <c r="L174" s="278">
        <f t="shared" si="34"/>
        <v>0</v>
      </c>
      <c r="M174" s="233">
        <f t="shared" si="32"/>
        <v>0</v>
      </c>
      <c r="N174" s="267">
        <f t="shared" si="44"/>
        <v>170</v>
      </c>
      <c r="O174" s="233">
        <f t="shared" si="35"/>
        <v>0</v>
      </c>
      <c r="P174" s="43"/>
      <c r="Q174" s="271"/>
    </row>
    <row r="175" spans="2:17" ht="18" hidden="1">
      <c r="B175" s="2" t="str">
        <f t="shared" si="33"/>
        <v>a</v>
      </c>
      <c r="C175" s="231" t="s">
        <v>0</v>
      </c>
      <c r="D175" s="232" t="s">
        <v>14</v>
      </c>
      <c r="E175" s="233">
        <f t="shared" si="43"/>
        <v>78.996799999999993</v>
      </c>
      <c r="F175" s="233">
        <f t="shared" si="43"/>
        <v>78.999999999999986</v>
      </c>
      <c r="G175" s="233">
        <f t="shared" si="43"/>
        <v>38.260800000000003</v>
      </c>
      <c r="H175" s="233">
        <f t="shared" si="43"/>
        <v>80</v>
      </c>
      <c r="I175" s="233">
        <f t="shared" si="43"/>
        <v>65</v>
      </c>
      <c r="J175" s="267">
        <f t="shared" si="43"/>
        <v>65</v>
      </c>
      <c r="K175" s="288">
        <f t="shared" si="43"/>
        <v>65</v>
      </c>
      <c r="L175" s="278">
        <f t="shared" si="34"/>
        <v>0</v>
      </c>
      <c r="M175" s="233">
        <f t="shared" si="32"/>
        <v>0</v>
      </c>
      <c r="N175" s="267">
        <f t="shared" si="44"/>
        <v>65</v>
      </c>
      <c r="O175" s="233">
        <f t="shared" si="35"/>
        <v>0</v>
      </c>
      <c r="P175" s="43"/>
      <c r="Q175" s="271"/>
    </row>
    <row r="176" spans="2:17" ht="36" hidden="1">
      <c r="B176" s="2" t="str">
        <f t="shared" si="33"/>
        <v>a</v>
      </c>
      <c r="C176" s="236" t="s">
        <v>0</v>
      </c>
      <c r="D176" s="237" t="s">
        <v>15</v>
      </c>
      <c r="E176" s="238">
        <f t="shared" si="43"/>
        <v>78.996799999999993</v>
      </c>
      <c r="F176" s="238">
        <f t="shared" si="43"/>
        <v>78.999999999999986</v>
      </c>
      <c r="G176" s="238">
        <f t="shared" si="43"/>
        <v>38.260800000000003</v>
      </c>
      <c r="H176" s="238">
        <f t="shared" si="43"/>
        <v>80</v>
      </c>
      <c r="I176" s="238">
        <f t="shared" si="43"/>
        <v>65</v>
      </c>
      <c r="J176" s="268">
        <f t="shared" si="43"/>
        <v>65</v>
      </c>
      <c r="K176" s="289">
        <f t="shared" si="43"/>
        <v>65</v>
      </c>
      <c r="L176" s="278">
        <f t="shared" si="34"/>
        <v>0</v>
      </c>
      <c r="M176" s="238">
        <f t="shared" si="32"/>
        <v>0</v>
      </c>
      <c r="N176" s="268">
        <f t="shared" si="44"/>
        <v>65</v>
      </c>
      <c r="O176" s="238">
        <f t="shared" si="35"/>
        <v>0</v>
      </c>
      <c r="P176" s="43"/>
      <c r="Q176" s="271"/>
    </row>
    <row r="177" spans="2:20" ht="30" hidden="1">
      <c r="B177" s="2" t="str">
        <f t="shared" si="33"/>
        <v>b</v>
      </c>
      <c r="C177" s="256" t="s">
        <v>0</v>
      </c>
      <c r="D177" s="257" t="s">
        <v>16</v>
      </c>
      <c r="E177" s="238">
        <f t="shared" si="43"/>
        <v>0</v>
      </c>
      <c r="F177" s="238">
        <f t="shared" si="43"/>
        <v>0</v>
      </c>
      <c r="G177" s="238">
        <f t="shared" si="43"/>
        <v>0</v>
      </c>
      <c r="H177" s="238">
        <f t="shared" si="43"/>
        <v>0</v>
      </c>
      <c r="I177" s="238">
        <f t="shared" si="43"/>
        <v>0</v>
      </c>
      <c r="J177" s="268">
        <f t="shared" si="43"/>
        <v>0</v>
      </c>
      <c r="K177" s="289">
        <f t="shared" si="43"/>
        <v>0</v>
      </c>
      <c r="L177" s="278">
        <f t="shared" si="34"/>
        <v>0</v>
      </c>
      <c r="M177" s="238">
        <f t="shared" si="32"/>
        <v>0</v>
      </c>
      <c r="N177" s="268">
        <f t="shared" si="44"/>
        <v>0</v>
      </c>
      <c r="O177" s="238">
        <f t="shared" si="35"/>
        <v>0</v>
      </c>
      <c r="P177" s="42"/>
    </row>
    <row r="178" spans="2:20" ht="18" hidden="1">
      <c r="B178" s="2" t="str">
        <f t="shared" si="33"/>
        <v>a</v>
      </c>
      <c r="C178" s="228" t="s">
        <v>0</v>
      </c>
      <c r="D178" s="229" t="s">
        <v>17</v>
      </c>
      <c r="E178" s="230">
        <f t="shared" si="43"/>
        <v>320</v>
      </c>
      <c r="F178" s="230">
        <f t="shared" si="43"/>
        <v>320</v>
      </c>
      <c r="G178" s="230">
        <f t="shared" si="43"/>
        <v>138.47187</v>
      </c>
      <c r="H178" s="230">
        <f t="shared" si="43"/>
        <v>320</v>
      </c>
      <c r="I178" s="230">
        <f t="shared" si="43"/>
        <v>220</v>
      </c>
      <c r="J178" s="266">
        <f t="shared" si="43"/>
        <v>220</v>
      </c>
      <c r="K178" s="287">
        <f t="shared" si="43"/>
        <v>220</v>
      </c>
      <c r="L178" s="278">
        <f t="shared" si="34"/>
        <v>0</v>
      </c>
      <c r="M178" s="230">
        <f t="shared" si="32"/>
        <v>0</v>
      </c>
      <c r="N178" s="266">
        <f t="shared" si="44"/>
        <v>220</v>
      </c>
      <c r="O178" s="230">
        <f t="shared" si="35"/>
        <v>0</v>
      </c>
      <c r="P178" s="43"/>
      <c r="Q178" s="271"/>
    </row>
    <row r="179" spans="2:20" ht="15.75" hidden="1">
      <c r="B179" s="2" t="str">
        <f t="shared" si="33"/>
        <v>b</v>
      </c>
      <c r="C179" s="243" t="s">
        <v>0</v>
      </c>
      <c r="D179" s="244" t="s">
        <v>18</v>
      </c>
      <c r="E179" s="230">
        <f t="shared" ref="E179" si="45">E195+E211+E227+E243+E259+E275+E291+E307+E323+E339+E355+E371+E387</f>
        <v>0</v>
      </c>
      <c r="F179" s="230">
        <f t="shared" ref="F179:I179" si="46">F195+F211+F227+F243+F259+F275+F291+F307+F323+F339+F355+F371+F387</f>
        <v>0</v>
      </c>
      <c r="G179" s="230">
        <f t="shared" si="46"/>
        <v>0</v>
      </c>
      <c r="H179" s="230">
        <f t="shared" si="46"/>
        <v>0</v>
      </c>
      <c r="I179" s="230">
        <f t="shared" si="46"/>
        <v>0</v>
      </c>
      <c r="J179" s="266">
        <f t="shared" ref="J179:K179" si="47">J195+J211+J227+J243+J259+J275+J291+J307+J323+J339+J355+J371+J387</f>
        <v>0</v>
      </c>
      <c r="K179" s="287">
        <f t="shared" si="47"/>
        <v>0</v>
      </c>
      <c r="L179" s="278">
        <f t="shared" si="34"/>
        <v>0</v>
      </c>
      <c r="M179" s="230">
        <f t="shared" si="32"/>
        <v>0</v>
      </c>
      <c r="N179" s="266">
        <f t="shared" ref="N179" si="48">N195+N211+N227+N243+N259+N275+N291+N307+N323+N339+N355+N371+N387</f>
        <v>0</v>
      </c>
      <c r="O179" s="230">
        <f t="shared" si="35"/>
        <v>0</v>
      </c>
      <c r="P179" s="42"/>
    </row>
    <row r="180" spans="2:20" ht="15.75" hidden="1">
      <c r="B180" s="2" t="str">
        <f t="shared" si="33"/>
        <v>b</v>
      </c>
      <c r="C180" s="243" t="s">
        <v>0</v>
      </c>
      <c r="D180" s="244" t="s">
        <v>19</v>
      </c>
      <c r="E180" s="230">
        <f t="shared" ref="E180" si="49">E196+E212+E228+E244+E260+E276+E292+E308+E324+E340+E356+E372+E388</f>
        <v>0</v>
      </c>
      <c r="F180" s="230">
        <f t="shared" ref="F180:I180" si="50">F196+F212+F228+F244+F260+F276+F292+F308+F324+F340+F356+F372+F388</f>
        <v>0</v>
      </c>
      <c r="G180" s="230">
        <f t="shared" si="50"/>
        <v>0</v>
      </c>
      <c r="H180" s="230">
        <f t="shared" si="50"/>
        <v>0</v>
      </c>
      <c r="I180" s="230">
        <f t="shared" si="50"/>
        <v>0</v>
      </c>
      <c r="J180" s="266">
        <f t="shared" ref="J180:K180" si="51">J196+J212+J228+J244+J260+J276+J292+J308+J324+J340+J356+J372+J388</f>
        <v>0</v>
      </c>
      <c r="K180" s="287">
        <f t="shared" si="51"/>
        <v>0</v>
      </c>
      <c r="L180" s="278">
        <f t="shared" si="34"/>
        <v>0</v>
      </c>
      <c r="M180" s="230">
        <f t="shared" si="32"/>
        <v>0</v>
      </c>
      <c r="N180" s="266">
        <f t="shared" ref="N180" si="52">N196+N212+N228+N244+N260+N276+N292+N308+N324+N340+N356+N372+N388</f>
        <v>0</v>
      </c>
      <c r="O180" s="230">
        <f t="shared" si="35"/>
        <v>0</v>
      </c>
      <c r="P180" s="42"/>
    </row>
    <row r="181" spans="2:20" ht="36" hidden="1" outlineLevel="1">
      <c r="B181" s="2" t="str">
        <f t="shared" si="33"/>
        <v>a</v>
      </c>
      <c r="C181" s="222" t="s">
        <v>37</v>
      </c>
      <c r="D181" s="223" t="s">
        <v>38</v>
      </c>
      <c r="E181" s="224">
        <f t="shared" ref="E181:K181" si="53">E184+E194+E195+E196</f>
        <v>25513</v>
      </c>
      <c r="F181" s="224">
        <f t="shared" si="53"/>
        <v>25298.969999999998</v>
      </c>
      <c r="G181" s="224">
        <f t="shared" si="53"/>
        <v>18263.952919999996</v>
      </c>
      <c r="H181" s="224">
        <f t="shared" si="53"/>
        <v>29160</v>
      </c>
      <c r="I181" s="224">
        <f t="shared" si="53"/>
        <v>25260</v>
      </c>
      <c r="J181" s="264">
        <f t="shared" si="53"/>
        <v>19737</v>
      </c>
      <c r="K181" s="285">
        <f t="shared" si="53"/>
        <v>20737</v>
      </c>
      <c r="L181" s="278">
        <f t="shared" si="34"/>
        <v>1000</v>
      </c>
      <c r="M181" s="224">
        <f t="shared" si="32"/>
        <v>-5523</v>
      </c>
      <c r="N181" s="264">
        <f>N184+N194+N195+N196</f>
        <v>23172</v>
      </c>
      <c r="O181" s="224">
        <f t="shared" si="35"/>
        <v>3435</v>
      </c>
      <c r="P181" s="246" t="s">
        <v>587</v>
      </c>
      <c r="Q181" s="271"/>
    </row>
    <row r="182" spans="2:20" ht="45" hidden="1" outlineLevel="1">
      <c r="B182" s="2" t="str">
        <f t="shared" si="33"/>
        <v>a</v>
      </c>
      <c r="C182" s="225" t="s">
        <v>0</v>
      </c>
      <c r="D182" s="226" t="s">
        <v>5</v>
      </c>
      <c r="E182" s="227">
        <v>1843</v>
      </c>
      <c r="F182" s="227">
        <v>1843</v>
      </c>
      <c r="G182" s="227">
        <v>1843</v>
      </c>
      <c r="H182" s="227">
        <v>1843</v>
      </c>
      <c r="I182" s="227">
        <v>1843</v>
      </c>
      <c r="J182" s="265">
        <f>1843-26-26-130-10-43-108+8</f>
        <v>1508</v>
      </c>
      <c r="K182" s="286">
        <f>1843-26-26-130-10-43-108+8</f>
        <v>1508</v>
      </c>
      <c r="L182" s="278">
        <f t="shared" si="34"/>
        <v>0</v>
      </c>
      <c r="M182" s="227">
        <f t="shared" si="32"/>
        <v>-335</v>
      </c>
      <c r="N182" s="265">
        <f>1843-26-26-130-10-43-108+8</f>
        <v>1508</v>
      </c>
      <c r="O182" s="227">
        <f t="shared" si="35"/>
        <v>0</v>
      </c>
      <c r="P182" s="43" t="s">
        <v>605</v>
      </c>
      <c r="Q182" s="272">
        <f>1052-J182</f>
        <v>-456</v>
      </c>
      <c r="R182">
        <v>1770</v>
      </c>
      <c r="S182" s="5">
        <f>G182-R182</f>
        <v>73</v>
      </c>
      <c r="T182">
        <v>1265</v>
      </c>
    </row>
    <row r="183" spans="2:20" ht="18" hidden="1" outlineLevel="1">
      <c r="B183" s="2" t="str">
        <f t="shared" si="33"/>
        <v>a</v>
      </c>
      <c r="C183" s="225" t="s">
        <v>0</v>
      </c>
      <c r="D183" s="226" t="s">
        <v>6</v>
      </c>
      <c r="E183" s="227">
        <v>300</v>
      </c>
      <c r="F183" s="227">
        <v>300</v>
      </c>
      <c r="G183" s="227">
        <v>300</v>
      </c>
      <c r="H183" s="227">
        <v>300</v>
      </c>
      <c r="I183" s="227">
        <v>300</v>
      </c>
      <c r="J183" s="265">
        <f>300-11-23</f>
        <v>266</v>
      </c>
      <c r="K183" s="286">
        <f>300-11-23</f>
        <v>266</v>
      </c>
      <c r="L183" s="278">
        <f t="shared" si="34"/>
        <v>0</v>
      </c>
      <c r="M183" s="227">
        <f t="shared" si="32"/>
        <v>-34</v>
      </c>
      <c r="N183" s="265">
        <f>300-11-23</f>
        <v>266</v>
      </c>
      <c r="O183" s="227">
        <f t="shared" si="35"/>
        <v>0</v>
      </c>
      <c r="P183" s="43" t="s">
        <v>232</v>
      </c>
      <c r="Q183" s="271"/>
    </row>
    <row r="184" spans="2:20" ht="18" hidden="1" outlineLevel="1">
      <c r="B184" s="2" t="str">
        <f t="shared" si="33"/>
        <v>a</v>
      </c>
      <c r="C184" s="228" t="s">
        <v>0</v>
      </c>
      <c r="D184" s="229" t="s">
        <v>7</v>
      </c>
      <c r="E184" s="230">
        <f t="shared" ref="E184:K184" si="54">E185+E186+E187+E188+E189+E190+E191</f>
        <v>25193</v>
      </c>
      <c r="F184" s="230">
        <f t="shared" si="54"/>
        <v>24978.969999999998</v>
      </c>
      <c r="G184" s="230">
        <f t="shared" si="54"/>
        <v>18125.481049999995</v>
      </c>
      <c r="H184" s="230">
        <f t="shared" si="54"/>
        <v>28840</v>
      </c>
      <c r="I184" s="230">
        <f t="shared" si="54"/>
        <v>25040</v>
      </c>
      <c r="J184" s="266">
        <f t="shared" si="54"/>
        <v>19517</v>
      </c>
      <c r="K184" s="287">
        <f t="shared" si="54"/>
        <v>20517</v>
      </c>
      <c r="L184" s="278">
        <f t="shared" si="34"/>
        <v>1000</v>
      </c>
      <c r="M184" s="230">
        <f t="shared" si="32"/>
        <v>-5523</v>
      </c>
      <c r="N184" s="266">
        <f>N185+N186+N187+N188+N189+N190+N191</f>
        <v>22952</v>
      </c>
      <c r="O184" s="230">
        <f t="shared" si="35"/>
        <v>3435</v>
      </c>
      <c r="P184" s="43"/>
      <c r="Q184" s="271"/>
    </row>
    <row r="185" spans="2:20" ht="93" hidden="1" customHeight="1" outlineLevel="1">
      <c r="B185" s="2" t="str">
        <f t="shared" si="33"/>
        <v>a</v>
      </c>
      <c r="C185" s="231" t="s">
        <v>0</v>
      </c>
      <c r="D185" s="232" t="s">
        <v>8</v>
      </c>
      <c r="E185" s="233">
        <v>18976</v>
      </c>
      <c r="F185" s="233">
        <v>18930</v>
      </c>
      <c r="G185" s="233">
        <v>14104.917739999999</v>
      </c>
      <c r="H185" s="233">
        <v>22475</v>
      </c>
      <c r="I185" s="233">
        <v>19000</v>
      </c>
      <c r="J185" s="267">
        <f>19000-972-1977-178-858-3-5</f>
        <v>15007</v>
      </c>
      <c r="K185" s="288">
        <f>19000-972-1977-178-858-3-5+1000</f>
        <v>16007</v>
      </c>
      <c r="L185" s="278">
        <f t="shared" si="34"/>
        <v>1000</v>
      </c>
      <c r="M185" s="233">
        <f t="shared" si="32"/>
        <v>-3993</v>
      </c>
      <c r="N185" s="267">
        <f>13000+3487+1200</f>
        <v>17687</v>
      </c>
      <c r="O185" s="233">
        <f t="shared" si="35"/>
        <v>2680</v>
      </c>
      <c r="P185" s="43" t="s">
        <v>610</v>
      </c>
      <c r="Q185" s="271"/>
    </row>
    <row r="186" spans="2:20" ht="75" hidden="1" outlineLevel="1">
      <c r="B186" s="2" t="str">
        <f t="shared" si="33"/>
        <v>a</v>
      </c>
      <c r="C186" s="231" t="s">
        <v>0</v>
      </c>
      <c r="D186" s="232" t="s">
        <v>9</v>
      </c>
      <c r="E186" s="233">
        <v>6000</v>
      </c>
      <c r="F186" s="233">
        <v>5725.67</v>
      </c>
      <c r="G186" s="233">
        <v>3737.1947</v>
      </c>
      <c r="H186" s="233">
        <v>6082</v>
      </c>
      <c r="I186" s="233">
        <v>5775</v>
      </c>
      <c r="J186" s="267">
        <f>5775-128-117-200-575-510</f>
        <v>4245</v>
      </c>
      <c r="K186" s="288">
        <f>5775-128-117-200-575-510</f>
        <v>4245</v>
      </c>
      <c r="L186" s="278">
        <f t="shared" si="34"/>
        <v>0</v>
      </c>
      <c r="M186" s="233">
        <f t="shared" si="32"/>
        <v>-1530</v>
      </c>
      <c r="N186" s="267">
        <v>5000</v>
      </c>
      <c r="O186" s="233">
        <f t="shared" si="35"/>
        <v>755</v>
      </c>
      <c r="P186" s="43" t="s">
        <v>602</v>
      </c>
      <c r="Q186" s="271"/>
    </row>
    <row r="187" spans="2:20" ht="15.75" hidden="1" outlineLevel="1">
      <c r="B187" s="2" t="str">
        <f t="shared" si="33"/>
        <v>b</v>
      </c>
      <c r="C187" s="240" t="s">
        <v>0</v>
      </c>
      <c r="D187" s="241" t="s">
        <v>10</v>
      </c>
      <c r="E187" s="233">
        <v>0</v>
      </c>
      <c r="F187" s="233">
        <v>0</v>
      </c>
      <c r="G187" s="233">
        <v>0</v>
      </c>
      <c r="H187" s="233">
        <v>0</v>
      </c>
      <c r="I187" s="233">
        <v>0</v>
      </c>
      <c r="J187" s="267">
        <v>0</v>
      </c>
      <c r="K187" s="288">
        <v>0</v>
      </c>
      <c r="L187" s="278">
        <f t="shared" si="34"/>
        <v>0</v>
      </c>
      <c r="M187" s="233">
        <f t="shared" si="32"/>
        <v>0</v>
      </c>
      <c r="N187" s="267">
        <v>0</v>
      </c>
      <c r="O187" s="233">
        <f t="shared" si="35"/>
        <v>0</v>
      </c>
      <c r="P187" s="42"/>
    </row>
    <row r="188" spans="2:20" ht="15.75" hidden="1" outlineLevel="1">
      <c r="B188" s="2" t="str">
        <f t="shared" si="33"/>
        <v>b</v>
      </c>
      <c r="C188" s="240" t="s">
        <v>0</v>
      </c>
      <c r="D188" s="241" t="s">
        <v>11</v>
      </c>
      <c r="E188" s="233">
        <v>0</v>
      </c>
      <c r="F188" s="233">
        <v>0</v>
      </c>
      <c r="G188" s="233">
        <v>0</v>
      </c>
      <c r="H188" s="233">
        <v>0</v>
      </c>
      <c r="I188" s="233">
        <v>0</v>
      </c>
      <c r="J188" s="267">
        <v>0</v>
      </c>
      <c r="K188" s="288">
        <v>0</v>
      </c>
      <c r="L188" s="278">
        <f t="shared" si="34"/>
        <v>0</v>
      </c>
      <c r="M188" s="233">
        <f t="shared" si="32"/>
        <v>0</v>
      </c>
      <c r="N188" s="267">
        <v>0</v>
      </c>
      <c r="O188" s="233">
        <f t="shared" si="35"/>
        <v>0</v>
      </c>
      <c r="P188" s="42"/>
    </row>
    <row r="189" spans="2:20" ht="18" hidden="1" outlineLevel="1">
      <c r="B189" s="2" t="str">
        <f t="shared" si="33"/>
        <v>a</v>
      </c>
      <c r="C189" s="231" t="s">
        <v>0</v>
      </c>
      <c r="D189" s="232" t="s">
        <v>12</v>
      </c>
      <c r="E189" s="233">
        <v>3</v>
      </c>
      <c r="F189" s="233">
        <v>43.2</v>
      </c>
      <c r="G189" s="233">
        <v>39.997500000000002</v>
      </c>
      <c r="H189" s="233">
        <v>45</v>
      </c>
      <c r="I189" s="233">
        <v>45</v>
      </c>
      <c r="J189" s="267">
        <v>45</v>
      </c>
      <c r="K189" s="288">
        <v>45</v>
      </c>
      <c r="L189" s="278">
        <f t="shared" si="34"/>
        <v>0</v>
      </c>
      <c r="M189" s="233">
        <f t="shared" si="32"/>
        <v>0</v>
      </c>
      <c r="N189" s="267">
        <v>45</v>
      </c>
      <c r="O189" s="233">
        <f t="shared" si="35"/>
        <v>0</v>
      </c>
      <c r="P189" s="43"/>
      <c r="Q189" s="271"/>
    </row>
    <row r="190" spans="2:20" ht="18" hidden="1" outlineLevel="1">
      <c r="B190" s="2" t="str">
        <f t="shared" si="33"/>
        <v>a</v>
      </c>
      <c r="C190" s="231" t="s">
        <v>0</v>
      </c>
      <c r="D190" s="232" t="s">
        <v>13</v>
      </c>
      <c r="E190" s="233">
        <v>149</v>
      </c>
      <c r="F190" s="233">
        <v>216</v>
      </c>
      <c r="G190" s="233">
        <v>215.96306000000001</v>
      </c>
      <c r="H190" s="233">
        <v>173</v>
      </c>
      <c r="I190" s="233">
        <v>170</v>
      </c>
      <c r="J190" s="267">
        <v>170</v>
      </c>
      <c r="K190" s="288">
        <v>170</v>
      </c>
      <c r="L190" s="278">
        <f t="shared" si="34"/>
        <v>0</v>
      </c>
      <c r="M190" s="233">
        <f t="shared" si="32"/>
        <v>0</v>
      </c>
      <c r="N190" s="267">
        <v>170</v>
      </c>
      <c r="O190" s="233">
        <f t="shared" si="35"/>
        <v>0</v>
      </c>
      <c r="P190" s="43"/>
      <c r="Q190" s="271"/>
    </row>
    <row r="191" spans="2:20" ht="18" hidden="1" outlineLevel="1">
      <c r="B191" s="2" t="str">
        <f t="shared" si="33"/>
        <v>a</v>
      </c>
      <c r="C191" s="231" t="s">
        <v>0</v>
      </c>
      <c r="D191" s="232" t="s">
        <v>14</v>
      </c>
      <c r="E191" s="233">
        <f t="shared" ref="E191:I191" si="55">E192+E193</f>
        <v>65</v>
      </c>
      <c r="F191" s="233">
        <f t="shared" si="55"/>
        <v>64.099999999999994</v>
      </c>
      <c r="G191" s="233">
        <f t="shared" si="55"/>
        <v>27.408049999999999</v>
      </c>
      <c r="H191" s="233">
        <f t="shared" si="55"/>
        <v>65</v>
      </c>
      <c r="I191" s="233">
        <f t="shared" si="55"/>
        <v>50</v>
      </c>
      <c r="J191" s="267">
        <f>J192+J193</f>
        <v>50</v>
      </c>
      <c r="K191" s="288">
        <f>K192+K193</f>
        <v>50</v>
      </c>
      <c r="L191" s="278">
        <f t="shared" si="34"/>
        <v>0</v>
      </c>
      <c r="M191" s="233">
        <f t="shared" si="32"/>
        <v>0</v>
      </c>
      <c r="N191" s="267">
        <f>N192+N193</f>
        <v>50</v>
      </c>
      <c r="O191" s="233">
        <f t="shared" si="35"/>
        <v>0</v>
      </c>
      <c r="P191" s="43"/>
      <c r="Q191" s="271"/>
    </row>
    <row r="192" spans="2:20" ht="36" hidden="1" outlineLevel="1">
      <c r="B192" s="2" t="str">
        <f t="shared" si="33"/>
        <v>a</v>
      </c>
      <c r="C192" s="236" t="s">
        <v>0</v>
      </c>
      <c r="D192" s="237" t="s">
        <v>15</v>
      </c>
      <c r="E192" s="233">
        <v>65</v>
      </c>
      <c r="F192" s="233">
        <v>64.099999999999994</v>
      </c>
      <c r="G192" s="233">
        <v>27.408049999999999</v>
      </c>
      <c r="H192" s="238">
        <v>65</v>
      </c>
      <c r="I192" s="238">
        <v>50</v>
      </c>
      <c r="J192" s="268">
        <v>50</v>
      </c>
      <c r="K192" s="289">
        <v>50</v>
      </c>
      <c r="L192" s="278">
        <f t="shared" si="34"/>
        <v>0</v>
      </c>
      <c r="M192" s="238">
        <f t="shared" si="32"/>
        <v>0</v>
      </c>
      <c r="N192" s="268">
        <v>50</v>
      </c>
      <c r="O192" s="238">
        <f t="shared" si="35"/>
        <v>0</v>
      </c>
      <c r="P192" s="43"/>
      <c r="Q192" s="271"/>
    </row>
    <row r="193" spans="2:17" ht="30" hidden="1" outlineLevel="1">
      <c r="B193" s="2" t="str">
        <f t="shared" si="33"/>
        <v>b</v>
      </c>
      <c r="C193" s="256" t="s">
        <v>0</v>
      </c>
      <c r="D193" s="257" t="s">
        <v>16</v>
      </c>
      <c r="E193" s="238">
        <v>0</v>
      </c>
      <c r="F193" s="238">
        <v>0</v>
      </c>
      <c r="G193" s="238">
        <v>0</v>
      </c>
      <c r="H193" s="238">
        <v>0</v>
      </c>
      <c r="I193" s="238">
        <v>0</v>
      </c>
      <c r="J193" s="268">
        <v>0</v>
      </c>
      <c r="K193" s="289">
        <v>0</v>
      </c>
      <c r="L193" s="278">
        <f t="shared" si="34"/>
        <v>0</v>
      </c>
      <c r="M193" s="238">
        <f t="shared" si="32"/>
        <v>0</v>
      </c>
      <c r="N193" s="268">
        <v>0</v>
      </c>
      <c r="O193" s="238">
        <f t="shared" si="35"/>
        <v>0</v>
      </c>
      <c r="P193" s="42"/>
    </row>
    <row r="194" spans="2:17" ht="18" hidden="1" outlineLevel="1">
      <c r="B194" s="2" t="str">
        <f t="shared" si="33"/>
        <v>a</v>
      </c>
      <c r="C194" s="228" t="s">
        <v>0</v>
      </c>
      <c r="D194" s="229" t="s">
        <v>17</v>
      </c>
      <c r="E194" s="233">
        <v>320</v>
      </c>
      <c r="F194" s="233">
        <v>320</v>
      </c>
      <c r="G194" s="233">
        <v>138.47187</v>
      </c>
      <c r="H194" s="230">
        <v>320</v>
      </c>
      <c r="I194" s="230">
        <v>220</v>
      </c>
      <c r="J194" s="266">
        <v>220</v>
      </c>
      <c r="K194" s="287">
        <v>220</v>
      </c>
      <c r="L194" s="278">
        <f t="shared" si="34"/>
        <v>0</v>
      </c>
      <c r="M194" s="230">
        <f t="shared" si="32"/>
        <v>0</v>
      </c>
      <c r="N194" s="266">
        <v>220</v>
      </c>
      <c r="O194" s="230">
        <f t="shared" si="35"/>
        <v>0</v>
      </c>
      <c r="P194" s="43"/>
      <c r="Q194" s="271"/>
    </row>
    <row r="195" spans="2:17" ht="15.75" hidden="1" outlineLevel="1">
      <c r="B195" s="2" t="str">
        <f t="shared" si="33"/>
        <v>b</v>
      </c>
      <c r="C195" s="243" t="s">
        <v>0</v>
      </c>
      <c r="D195" s="244" t="s">
        <v>18</v>
      </c>
      <c r="E195" s="230">
        <v>0</v>
      </c>
      <c r="F195" s="230">
        <v>0</v>
      </c>
      <c r="G195" s="230">
        <v>0</v>
      </c>
      <c r="H195" s="230">
        <v>0</v>
      </c>
      <c r="I195" s="230">
        <v>0</v>
      </c>
      <c r="J195" s="266">
        <v>0</v>
      </c>
      <c r="K195" s="287">
        <v>0</v>
      </c>
      <c r="L195" s="278">
        <f t="shared" si="34"/>
        <v>0</v>
      </c>
      <c r="M195" s="230">
        <f t="shared" si="32"/>
        <v>0</v>
      </c>
      <c r="N195" s="266">
        <v>0</v>
      </c>
      <c r="O195" s="230">
        <f t="shared" si="35"/>
        <v>0</v>
      </c>
      <c r="P195" s="42"/>
    </row>
    <row r="196" spans="2:17" ht="15.75" hidden="1" outlineLevel="1">
      <c r="B196" s="2" t="str">
        <f t="shared" si="33"/>
        <v>b</v>
      </c>
      <c r="C196" s="243" t="s">
        <v>0</v>
      </c>
      <c r="D196" s="244" t="s">
        <v>19</v>
      </c>
      <c r="E196" s="230">
        <v>0</v>
      </c>
      <c r="F196" s="230">
        <v>0</v>
      </c>
      <c r="G196" s="230">
        <v>0</v>
      </c>
      <c r="H196" s="230">
        <v>0</v>
      </c>
      <c r="I196" s="230">
        <v>0</v>
      </c>
      <c r="J196" s="266">
        <v>0</v>
      </c>
      <c r="K196" s="287">
        <v>0</v>
      </c>
      <c r="L196" s="278">
        <f t="shared" si="34"/>
        <v>0</v>
      </c>
      <c r="M196" s="230">
        <f t="shared" si="32"/>
        <v>0</v>
      </c>
      <c r="N196" s="266">
        <v>0</v>
      </c>
      <c r="O196" s="230">
        <f t="shared" si="35"/>
        <v>0</v>
      </c>
      <c r="P196" s="42"/>
    </row>
    <row r="197" spans="2:17" ht="36" hidden="1" outlineLevel="1">
      <c r="B197" s="2" t="str">
        <f t="shared" si="33"/>
        <v>a</v>
      </c>
      <c r="C197" s="276" t="s">
        <v>39</v>
      </c>
      <c r="D197" s="277" t="s">
        <v>40</v>
      </c>
      <c r="E197" s="278">
        <f t="shared" ref="E197" si="56">E200+E210+E211+E212</f>
        <v>101</v>
      </c>
      <c r="F197" s="278">
        <f t="shared" ref="F197:I197" si="57">F200+F210+F211+F212</f>
        <v>191</v>
      </c>
      <c r="G197" s="278">
        <f t="shared" si="57"/>
        <v>84.157020000000003</v>
      </c>
      <c r="H197" s="278">
        <f t="shared" si="57"/>
        <v>181</v>
      </c>
      <c r="I197" s="278">
        <f t="shared" si="57"/>
        <v>181</v>
      </c>
      <c r="J197" s="264">
        <f>J200+J210+J211+J212</f>
        <v>181</v>
      </c>
      <c r="K197" s="285">
        <f>K200+K210+K211+K212</f>
        <v>181</v>
      </c>
      <c r="L197" s="278">
        <f t="shared" si="34"/>
        <v>0</v>
      </c>
      <c r="M197" s="278">
        <f t="shared" ref="M197:M260" si="58">J197-I197</f>
        <v>0</v>
      </c>
      <c r="N197" s="264">
        <f t="shared" ref="N197" si="59">N200+N210+N211+N212</f>
        <v>181</v>
      </c>
      <c r="O197" s="278">
        <f t="shared" si="35"/>
        <v>0</v>
      </c>
      <c r="P197" s="42"/>
    </row>
    <row r="198" spans="2:17" ht="15.75" hidden="1" outlineLevel="1">
      <c r="B198" s="2" t="str">
        <f t="shared" ref="B198:B261" si="60">IF((E198+F198+G198+I198++J198+M198+N198)&gt;0,"a","b")</f>
        <v>b</v>
      </c>
      <c r="C198" s="252" t="s">
        <v>0</v>
      </c>
      <c r="D198" s="253" t="s">
        <v>5</v>
      </c>
      <c r="E198" s="227">
        <v>0</v>
      </c>
      <c r="F198" s="227">
        <v>0</v>
      </c>
      <c r="G198" s="227">
        <v>0</v>
      </c>
      <c r="H198" s="227">
        <v>0</v>
      </c>
      <c r="I198" s="227">
        <v>0</v>
      </c>
      <c r="J198" s="265">
        <v>0</v>
      </c>
      <c r="K198" s="286">
        <v>0</v>
      </c>
      <c r="L198" s="278">
        <f t="shared" ref="L198:L261" si="61">K198-J198</f>
        <v>0</v>
      </c>
      <c r="M198" s="227">
        <f t="shared" si="58"/>
        <v>0</v>
      </c>
      <c r="N198" s="265">
        <v>0</v>
      </c>
      <c r="O198" s="227">
        <f t="shared" ref="O198:O261" si="62">N198-J198</f>
        <v>0</v>
      </c>
      <c r="P198" s="42"/>
    </row>
    <row r="199" spans="2:17" ht="15.75" hidden="1" outlineLevel="1">
      <c r="B199" s="2" t="str">
        <f t="shared" si="60"/>
        <v>b</v>
      </c>
      <c r="C199" s="252" t="s">
        <v>0</v>
      </c>
      <c r="D199" s="253" t="s">
        <v>6</v>
      </c>
      <c r="E199" s="227">
        <v>0</v>
      </c>
      <c r="F199" s="227">
        <v>0</v>
      </c>
      <c r="G199" s="227">
        <v>0</v>
      </c>
      <c r="H199" s="227">
        <v>0</v>
      </c>
      <c r="I199" s="227">
        <v>0</v>
      </c>
      <c r="J199" s="265">
        <v>0</v>
      </c>
      <c r="K199" s="286">
        <v>0</v>
      </c>
      <c r="L199" s="278">
        <f t="shared" si="61"/>
        <v>0</v>
      </c>
      <c r="M199" s="227">
        <f t="shared" si="58"/>
        <v>0</v>
      </c>
      <c r="N199" s="265">
        <v>0</v>
      </c>
      <c r="O199" s="227">
        <f t="shared" si="62"/>
        <v>0</v>
      </c>
      <c r="P199" s="42"/>
    </row>
    <row r="200" spans="2:17" ht="18" hidden="1" outlineLevel="1">
      <c r="B200" s="2" t="str">
        <f t="shared" si="60"/>
        <v>a</v>
      </c>
      <c r="C200" s="228" t="s">
        <v>0</v>
      </c>
      <c r="D200" s="229" t="s">
        <v>7</v>
      </c>
      <c r="E200" s="230">
        <f t="shared" ref="E200:I200" si="63">E201+E202+E203+E204+E205+E206+E207</f>
        <v>101</v>
      </c>
      <c r="F200" s="230">
        <f t="shared" si="63"/>
        <v>191</v>
      </c>
      <c r="G200" s="230">
        <f t="shared" si="63"/>
        <v>84.157020000000003</v>
      </c>
      <c r="H200" s="230">
        <f t="shared" si="63"/>
        <v>181</v>
      </c>
      <c r="I200" s="230">
        <f t="shared" si="63"/>
        <v>181</v>
      </c>
      <c r="J200" s="266">
        <f>J201+J202+J203+J204+J205+J206+J207</f>
        <v>181</v>
      </c>
      <c r="K200" s="287">
        <f>K201+K202+K203+K204+K205+K206+K207</f>
        <v>181</v>
      </c>
      <c r="L200" s="278">
        <f t="shared" si="61"/>
        <v>0</v>
      </c>
      <c r="M200" s="230">
        <f t="shared" si="58"/>
        <v>0</v>
      </c>
      <c r="N200" s="266">
        <f t="shared" ref="N200" si="64">N201+N202+N203+N204+N205+N206+N207</f>
        <v>181</v>
      </c>
      <c r="O200" s="230">
        <f t="shared" si="62"/>
        <v>0</v>
      </c>
      <c r="P200" s="42"/>
    </row>
    <row r="201" spans="2:17" ht="15.75" hidden="1" outlineLevel="1">
      <c r="B201" s="2" t="str">
        <f t="shared" si="60"/>
        <v>b</v>
      </c>
      <c r="C201" s="240" t="s">
        <v>0</v>
      </c>
      <c r="D201" s="241" t="s">
        <v>8</v>
      </c>
      <c r="E201" s="233">
        <v>0</v>
      </c>
      <c r="F201" s="233">
        <v>0</v>
      </c>
      <c r="G201" s="233">
        <v>0</v>
      </c>
      <c r="H201" s="233">
        <v>0</v>
      </c>
      <c r="I201" s="233">
        <v>0</v>
      </c>
      <c r="J201" s="267">
        <v>0</v>
      </c>
      <c r="K201" s="288">
        <v>0</v>
      </c>
      <c r="L201" s="278">
        <f t="shared" si="61"/>
        <v>0</v>
      </c>
      <c r="M201" s="233">
        <f t="shared" si="58"/>
        <v>0</v>
      </c>
      <c r="N201" s="267">
        <v>0</v>
      </c>
      <c r="O201" s="233">
        <f t="shared" si="62"/>
        <v>0</v>
      </c>
      <c r="P201" s="42"/>
    </row>
    <row r="202" spans="2:17" ht="18" hidden="1" outlineLevel="1">
      <c r="B202" s="2" t="str">
        <f t="shared" si="60"/>
        <v>a</v>
      </c>
      <c r="C202" s="231" t="s">
        <v>0</v>
      </c>
      <c r="D202" s="232" t="s">
        <v>9</v>
      </c>
      <c r="E202" s="233">
        <v>100</v>
      </c>
      <c r="F202" s="233">
        <v>189</v>
      </c>
      <c r="G202" s="233">
        <v>83.009020000000007</v>
      </c>
      <c r="H202" s="233">
        <v>179</v>
      </c>
      <c r="I202" s="233">
        <v>179</v>
      </c>
      <c r="J202" s="267">
        <v>179</v>
      </c>
      <c r="K202" s="288">
        <v>179</v>
      </c>
      <c r="L202" s="278">
        <f t="shared" si="61"/>
        <v>0</v>
      </c>
      <c r="M202" s="233">
        <f t="shared" si="58"/>
        <v>0</v>
      </c>
      <c r="N202" s="267">
        <v>179</v>
      </c>
      <c r="O202" s="233">
        <f t="shared" si="62"/>
        <v>0</v>
      </c>
      <c r="P202" s="42"/>
    </row>
    <row r="203" spans="2:17" ht="15.75" hidden="1" outlineLevel="1">
      <c r="B203" s="2" t="str">
        <f t="shared" si="60"/>
        <v>b</v>
      </c>
      <c r="C203" s="240" t="s">
        <v>0</v>
      </c>
      <c r="D203" s="241" t="s">
        <v>10</v>
      </c>
      <c r="E203" s="233">
        <v>0</v>
      </c>
      <c r="F203" s="233">
        <v>0</v>
      </c>
      <c r="G203" s="233">
        <v>0</v>
      </c>
      <c r="H203" s="233">
        <v>0</v>
      </c>
      <c r="I203" s="233">
        <v>0</v>
      </c>
      <c r="J203" s="267">
        <v>0</v>
      </c>
      <c r="K203" s="288">
        <v>0</v>
      </c>
      <c r="L203" s="278">
        <f t="shared" si="61"/>
        <v>0</v>
      </c>
      <c r="M203" s="233">
        <f t="shared" si="58"/>
        <v>0</v>
      </c>
      <c r="N203" s="267">
        <v>0</v>
      </c>
      <c r="O203" s="233">
        <f t="shared" si="62"/>
        <v>0</v>
      </c>
      <c r="P203" s="42"/>
    </row>
    <row r="204" spans="2:17" ht="15.75" hidden="1" outlineLevel="1">
      <c r="B204" s="2" t="str">
        <f t="shared" si="60"/>
        <v>b</v>
      </c>
      <c r="C204" s="240" t="s">
        <v>0</v>
      </c>
      <c r="D204" s="241" t="s">
        <v>11</v>
      </c>
      <c r="E204" s="233">
        <v>0</v>
      </c>
      <c r="F204" s="233">
        <v>0</v>
      </c>
      <c r="G204" s="233">
        <v>0</v>
      </c>
      <c r="H204" s="233">
        <v>0</v>
      </c>
      <c r="I204" s="233">
        <v>0</v>
      </c>
      <c r="J204" s="267">
        <v>0</v>
      </c>
      <c r="K204" s="288">
        <v>0</v>
      </c>
      <c r="L204" s="278">
        <f t="shared" si="61"/>
        <v>0</v>
      </c>
      <c r="M204" s="233">
        <f t="shared" si="58"/>
        <v>0</v>
      </c>
      <c r="N204" s="267">
        <v>0</v>
      </c>
      <c r="O204" s="233">
        <f t="shared" si="62"/>
        <v>0</v>
      </c>
      <c r="P204" s="42"/>
    </row>
    <row r="205" spans="2:17" ht="15.75" hidden="1" outlineLevel="1">
      <c r="B205" s="2" t="str">
        <f t="shared" si="60"/>
        <v>b</v>
      </c>
      <c r="C205" s="240" t="s">
        <v>0</v>
      </c>
      <c r="D205" s="241" t="s">
        <v>12</v>
      </c>
      <c r="E205" s="233">
        <v>0</v>
      </c>
      <c r="F205" s="233">
        <v>0</v>
      </c>
      <c r="G205" s="233">
        <v>0</v>
      </c>
      <c r="H205" s="233">
        <v>0</v>
      </c>
      <c r="I205" s="233">
        <v>0</v>
      </c>
      <c r="J205" s="267">
        <v>0</v>
      </c>
      <c r="K205" s="288">
        <v>0</v>
      </c>
      <c r="L205" s="278">
        <f t="shared" si="61"/>
        <v>0</v>
      </c>
      <c r="M205" s="233">
        <f t="shared" si="58"/>
        <v>0</v>
      </c>
      <c r="N205" s="267">
        <v>0</v>
      </c>
      <c r="O205" s="233">
        <f t="shared" si="62"/>
        <v>0</v>
      </c>
      <c r="P205" s="42"/>
    </row>
    <row r="206" spans="2:17" ht="15.75" hidden="1" outlineLevel="1">
      <c r="B206" s="2" t="str">
        <f t="shared" si="60"/>
        <v>b</v>
      </c>
      <c r="C206" s="240" t="s">
        <v>0</v>
      </c>
      <c r="D206" s="241" t="s">
        <v>13</v>
      </c>
      <c r="E206" s="233">
        <v>0</v>
      </c>
      <c r="F206" s="233">
        <v>0</v>
      </c>
      <c r="G206" s="233">
        <v>0</v>
      </c>
      <c r="H206" s="233">
        <v>0</v>
      </c>
      <c r="I206" s="233">
        <v>0</v>
      </c>
      <c r="J206" s="267">
        <v>0</v>
      </c>
      <c r="K206" s="288">
        <v>0</v>
      </c>
      <c r="L206" s="278">
        <f t="shared" si="61"/>
        <v>0</v>
      </c>
      <c r="M206" s="233">
        <f t="shared" si="58"/>
        <v>0</v>
      </c>
      <c r="N206" s="267">
        <v>0</v>
      </c>
      <c r="O206" s="233">
        <f t="shared" si="62"/>
        <v>0</v>
      </c>
      <c r="P206" s="42"/>
    </row>
    <row r="207" spans="2:17" ht="18" hidden="1" outlineLevel="1">
      <c r="B207" s="2" t="str">
        <f t="shared" si="60"/>
        <v>a</v>
      </c>
      <c r="C207" s="231" t="s">
        <v>0</v>
      </c>
      <c r="D207" s="232" t="s">
        <v>14</v>
      </c>
      <c r="E207" s="233">
        <f t="shared" ref="E207:I207" si="65">E208+E209</f>
        <v>1</v>
      </c>
      <c r="F207" s="233">
        <f t="shared" si="65"/>
        <v>2</v>
      </c>
      <c r="G207" s="233">
        <f t="shared" si="65"/>
        <v>1.1479999999999999</v>
      </c>
      <c r="H207" s="233">
        <f t="shared" si="65"/>
        <v>2</v>
      </c>
      <c r="I207" s="233">
        <f t="shared" si="65"/>
        <v>2</v>
      </c>
      <c r="J207" s="267">
        <f>J208+J209</f>
        <v>2</v>
      </c>
      <c r="K207" s="288">
        <f>K208+K209</f>
        <v>2</v>
      </c>
      <c r="L207" s="278">
        <f t="shared" si="61"/>
        <v>0</v>
      </c>
      <c r="M207" s="233">
        <f t="shared" si="58"/>
        <v>0</v>
      </c>
      <c r="N207" s="267">
        <f t="shared" ref="N207" si="66">N208+N209</f>
        <v>2</v>
      </c>
      <c r="O207" s="233">
        <f t="shared" si="62"/>
        <v>0</v>
      </c>
      <c r="P207" s="42"/>
    </row>
    <row r="208" spans="2:17" ht="36" hidden="1" outlineLevel="1">
      <c r="B208" s="2" t="str">
        <f t="shared" si="60"/>
        <v>a</v>
      </c>
      <c r="C208" s="236" t="s">
        <v>0</v>
      </c>
      <c r="D208" s="237" t="s">
        <v>15</v>
      </c>
      <c r="E208" s="238">
        <v>1</v>
      </c>
      <c r="F208" s="238">
        <v>2</v>
      </c>
      <c r="G208" s="238">
        <v>1.1479999999999999</v>
      </c>
      <c r="H208" s="238">
        <v>2</v>
      </c>
      <c r="I208" s="238">
        <v>2</v>
      </c>
      <c r="J208" s="268">
        <v>2</v>
      </c>
      <c r="K208" s="289">
        <v>2</v>
      </c>
      <c r="L208" s="278">
        <f t="shared" si="61"/>
        <v>0</v>
      </c>
      <c r="M208" s="238">
        <f t="shared" si="58"/>
        <v>0</v>
      </c>
      <c r="N208" s="268">
        <v>2</v>
      </c>
      <c r="O208" s="238">
        <f t="shared" si="62"/>
        <v>0</v>
      </c>
      <c r="P208" s="42"/>
    </row>
    <row r="209" spans="2:16" ht="30" hidden="1" outlineLevel="1">
      <c r="B209" s="2" t="str">
        <f t="shared" si="60"/>
        <v>b</v>
      </c>
      <c r="C209" s="256" t="s">
        <v>0</v>
      </c>
      <c r="D209" s="257" t="s">
        <v>16</v>
      </c>
      <c r="E209" s="238">
        <v>0</v>
      </c>
      <c r="F209" s="238">
        <v>0</v>
      </c>
      <c r="G209" s="238">
        <v>0</v>
      </c>
      <c r="H209" s="238">
        <v>0</v>
      </c>
      <c r="I209" s="238">
        <v>0</v>
      </c>
      <c r="J209" s="268">
        <v>0</v>
      </c>
      <c r="K209" s="289">
        <v>0</v>
      </c>
      <c r="L209" s="278">
        <f t="shared" si="61"/>
        <v>0</v>
      </c>
      <c r="M209" s="238">
        <f t="shared" si="58"/>
        <v>0</v>
      </c>
      <c r="N209" s="268">
        <v>0</v>
      </c>
      <c r="O209" s="238">
        <f t="shared" si="62"/>
        <v>0</v>
      </c>
      <c r="P209" s="42"/>
    </row>
    <row r="210" spans="2:16" ht="15.75" hidden="1" outlineLevel="1">
      <c r="B210" s="2" t="str">
        <f t="shared" si="60"/>
        <v>b</v>
      </c>
      <c r="C210" s="243" t="s">
        <v>0</v>
      </c>
      <c r="D210" s="244" t="s">
        <v>17</v>
      </c>
      <c r="E210" s="230">
        <v>0</v>
      </c>
      <c r="F210" s="230">
        <v>0</v>
      </c>
      <c r="G210" s="230">
        <v>0</v>
      </c>
      <c r="H210" s="230">
        <v>0</v>
      </c>
      <c r="I210" s="230">
        <v>0</v>
      </c>
      <c r="J210" s="266">
        <v>0</v>
      </c>
      <c r="K210" s="287">
        <v>0</v>
      </c>
      <c r="L210" s="278">
        <f t="shared" si="61"/>
        <v>0</v>
      </c>
      <c r="M210" s="230">
        <f t="shared" si="58"/>
        <v>0</v>
      </c>
      <c r="N210" s="266">
        <v>0</v>
      </c>
      <c r="O210" s="230">
        <f t="shared" si="62"/>
        <v>0</v>
      </c>
      <c r="P210" s="42"/>
    </row>
    <row r="211" spans="2:16" ht="15.75" hidden="1" outlineLevel="1">
      <c r="B211" s="2" t="str">
        <f t="shared" si="60"/>
        <v>b</v>
      </c>
      <c r="C211" s="243" t="s">
        <v>0</v>
      </c>
      <c r="D211" s="244" t="s">
        <v>18</v>
      </c>
      <c r="E211" s="230">
        <v>0</v>
      </c>
      <c r="F211" s="230">
        <v>0</v>
      </c>
      <c r="G211" s="230">
        <v>0</v>
      </c>
      <c r="H211" s="230">
        <v>0</v>
      </c>
      <c r="I211" s="230">
        <v>0</v>
      </c>
      <c r="J211" s="266">
        <v>0</v>
      </c>
      <c r="K211" s="287">
        <v>0</v>
      </c>
      <c r="L211" s="278">
        <f t="shared" si="61"/>
        <v>0</v>
      </c>
      <c r="M211" s="230">
        <f t="shared" si="58"/>
        <v>0</v>
      </c>
      <c r="N211" s="266">
        <v>0</v>
      </c>
      <c r="O211" s="230">
        <f t="shared" si="62"/>
        <v>0</v>
      </c>
      <c r="P211" s="42"/>
    </row>
    <row r="212" spans="2:16" ht="15.75" hidden="1" outlineLevel="1">
      <c r="B212" s="2" t="str">
        <f t="shared" si="60"/>
        <v>b</v>
      </c>
      <c r="C212" s="243" t="s">
        <v>0</v>
      </c>
      <c r="D212" s="244" t="s">
        <v>19</v>
      </c>
      <c r="E212" s="230">
        <v>0</v>
      </c>
      <c r="F212" s="230">
        <v>0</v>
      </c>
      <c r="G212" s="230">
        <v>0</v>
      </c>
      <c r="H212" s="230">
        <v>0</v>
      </c>
      <c r="I212" s="230">
        <v>0</v>
      </c>
      <c r="J212" s="266">
        <v>0</v>
      </c>
      <c r="K212" s="287">
        <v>0</v>
      </c>
      <c r="L212" s="278">
        <f t="shared" si="61"/>
        <v>0</v>
      </c>
      <c r="M212" s="230">
        <f t="shared" si="58"/>
        <v>0</v>
      </c>
      <c r="N212" s="266">
        <v>0</v>
      </c>
      <c r="O212" s="230">
        <f t="shared" si="62"/>
        <v>0</v>
      </c>
      <c r="P212" s="42"/>
    </row>
    <row r="213" spans="2:16" ht="36" hidden="1" outlineLevel="1">
      <c r="B213" s="2" t="str">
        <f t="shared" si="60"/>
        <v>a</v>
      </c>
      <c r="C213" s="276" t="s">
        <v>41</v>
      </c>
      <c r="D213" s="277" t="s">
        <v>42</v>
      </c>
      <c r="E213" s="278">
        <f t="shared" ref="E213" si="67">E216+E226+E227+E228</f>
        <v>80</v>
      </c>
      <c r="F213" s="278">
        <f t="shared" ref="F213:I213" si="68">F216+F226+F227+F228</f>
        <v>117</v>
      </c>
      <c r="G213" s="278">
        <f t="shared" si="68"/>
        <v>80.130470000000003</v>
      </c>
      <c r="H213" s="278">
        <f t="shared" si="68"/>
        <v>124</v>
      </c>
      <c r="I213" s="278">
        <f t="shared" si="68"/>
        <v>124</v>
      </c>
      <c r="J213" s="264">
        <f>J216+J226+J227+J228</f>
        <v>124</v>
      </c>
      <c r="K213" s="285">
        <f>K216+K226+K227+K228</f>
        <v>124</v>
      </c>
      <c r="L213" s="278">
        <f t="shared" si="61"/>
        <v>0</v>
      </c>
      <c r="M213" s="278">
        <f t="shared" si="58"/>
        <v>0</v>
      </c>
      <c r="N213" s="264">
        <f t="shared" ref="N213" si="69">N216+N226+N227+N228</f>
        <v>124</v>
      </c>
      <c r="O213" s="278">
        <f t="shared" si="62"/>
        <v>0</v>
      </c>
      <c r="P213" s="42"/>
    </row>
    <row r="214" spans="2:16" ht="15.75" hidden="1" outlineLevel="1">
      <c r="B214" s="2" t="str">
        <f t="shared" si="60"/>
        <v>b</v>
      </c>
      <c r="C214" s="252" t="s">
        <v>0</v>
      </c>
      <c r="D214" s="253" t="s">
        <v>5</v>
      </c>
      <c r="E214" s="227">
        <v>0</v>
      </c>
      <c r="F214" s="227">
        <v>0</v>
      </c>
      <c r="G214" s="227">
        <v>0</v>
      </c>
      <c r="H214" s="227">
        <v>0</v>
      </c>
      <c r="I214" s="227">
        <v>0</v>
      </c>
      <c r="J214" s="265">
        <v>0</v>
      </c>
      <c r="K214" s="286">
        <v>0</v>
      </c>
      <c r="L214" s="278">
        <f t="shared" si="61"/>
        <v>0</v>
      </c>
      <c r="M214" s="227">
        <f t="shared" si="58"/>
        <v>0</v>
      </c>
      <c r="N214" s="265">
        <v>0</v>
      </c>
      <c r="O214" s="227">
        <f t="shared" si="62"/>
        <v>0</v>
      </c>
      <c r="P214" s="42"/>
    </row>
    <row r="215" spans="2:16" ht="15.75" hidden="1" outlineLevel="1">
      <c r="B215" s="2" t="str">
        <f t="shared" si="60"/>
        <v>b</v>
      </c>
      <c r="C215" s="252" t="s">
        <v>0</v>
      </c>
      <c r="D215" s="253" t="s">
        <v>6</v>
      </c>
      <c r="E215" s="227">
        <v>0</v>
      </c>
      <c r="F215" s="227">
        <v>0</v>
      </c>
      <c r="G215" s="227">
        <v>0</v>
      </c>
      <c r="H215" s="227">
        <v>0</v>
      </c>
      <c r="I215" s="227">
        <v>0</v>
      </c>
      <c r="J215" s="265">
        <v>0</v>
      </c>
      <c r="K215" s="286">
        <v>0</v>
      </c>
      <c r="L215" s="278">
        <f t="shared" si="61"/>
        <v>0</v>
      </c>
      <c r="M215" s="227">
        <f t="shared" si="58"/>
        <v>0</v>
      </c>
      <c r="N215" s="265">
        <v>0</v>
      </c>
      <c r="O215" s="227">
        <f t="shared" si="62"/>
        <v>0</v>
      </c>
      <c r="P215" s="42"/>
    </row>
    <row r="216" spans="2:16" ht="18" hidden="1" outlineLevel="1">
      <c r="B216" s="2" t="str">
        <f t="shared" si="60"/>
        <v>a</v>
      </c>
      <c r="C216" s="228" t="s">
        <v>0</v>
      </c>
      <c r="D216" s="229" t="s">
        <v>7</v>
      </c>
      <c r="E216" s="230">
        <f t="shared" ref="E216:I216" si="70">E217+E218+E219+E220+E221+E222+E223</f>
        <v>80</v>
      </c>
      <c r="F216" s="230">
        <f t="shared" si="70"/>
        <v>117</v>
      </c>
      <c r="G216" s="230">
        <f t="shared" si="70"/>
        <v>80.130470000000003</v>
      </c>
      <c r="H216" s="230">
        <f t="shared" si="70"/>
        <v>124</v>
      </c>
      <c r="I216" s="230">
        <f t="shared" si="70"/>
        <v>124</v>
      </c>
      <c r="J216" s="266">
        <f>J217+J218+J219+J220+J221+J222+J223</f>
        <v>124</v>
      </c>
      <c r="K216" s="287">
        <f>K217+K218+K219+K220+K221+K222+K223</f>
        <v>124</v>
      </c>
      <c r="L216" s="278">
        <f t="shared" si="61"/>
        <v>0</v>
      </c>
      <c r="M216" s="230">
        <f t="shared" si="58"/>
        <v>0</v>
      </c>
      <c r="N216" s="266">
        <f t="shared" ref="N216" si="71">N217+N218+N219+N220+N221+N222+N223</f>
        <v>124</v>
      </c>
      <c r="O216" s="230">
        <f t="shared" si="62"/>
        <v>0</v>
      </c>
      <c r="P216" s="42"/>
    </row>
    <row r="217" spans="2:16" ht="15.75" hidden="1" outlineLevel="1">
      <c r="B217" s="2" t="str">
        <f t="shared" si="60"/>
        <v>b</v>
      </c>
      <c r="C217" s="240" t="s">
        <v>0</v>
      </c>
      <c r="D217" s="241" t="s">
        <v>8</v>
      </c>
      <c r="E217" s="233">
        <v>0</v>
      </c>
      <c r="F217" s="233">
        <v>0</v>
      </c>
      <c r="G217" s="233">
        <v>0</v>
      </c>
      <c r="H217" s="233">
        <v>0</v>
      </c>
      <c r="I217" s="233">
        <v>0</v>
      </c>
      <c r="J217" s="267">
        <v>0</v>
      </c>
      <c r="K217" s="288">
        <v>0</v>
      </c>
      <c r="L217" s="278">
        <f t="shared" si="61"/>
        <v>0</v>
      </c>
      <c r="M217" s="233">
        <f t="shared" si="58"/>
        <v>0</v>
      </c>
      <c r="N217" s="267">
        <v>0</v>
      </c>
      <c r="O217" s="233">
        <f t="shared" si="62"/>
        <v>0</v>
      </c>
      <c r="P217" s="42"/>
    </row>
    <row r="218" spans="2:16" ht="18" hidden="1" outlineLevel="1">
      <c r="B218" s="2" t="str">
        <f t="shared" si="60"/>
        <v>a</v>
      </c>
      <c r="C218" s="231" t="s">
        <v>0</v>
      </c>
      <c r="D218" s="232" t="s">
        <v>9</v>
      </c>
      <c r="E218" s="233">
        <v>79</v>
      </c>
      <c r="F218" s="233">
        <v>116</v>
      </c>
      <c r="G218" s="233">
        <v>79.710070000000002</v>
      </c>
      <c r="H218" s="233">
        <v>123</v>
      </c>
      <c r="I218" s="233">
        <v>123</v>
      </c>
      <c r="J218" s="267">
        <v>123</v>
      </c>
      <c r="K218" s="288">
        <v>123</v>
      </c>
      <c r="L218" s="278">
        <f t="shared" si="61"/>
        <v>0</v>
      </c>
      <c r="M218" s="233">
        <f t="shared" si="58"/>
        <v>0</v>
      </c>
      <c r="N218" s="267">
        <v>123</v>
      </c>
      <c r="O218" s="233">
        <f t="shared" si="62"/>
        <v>0</v>
      </c>
      <c r="P218" s="42"/>
    </row>
    <row r="219" spans="2:16" ht="15.75" hidden="1" outlineLevel="1">
      <c r="B219" s="2" t="str">
        <f t="shared" si="60"/>
        <v>b</v>
      </c>
      <c r="C219" s="240" t="s">
        <v>0</v>
      </c>
      <c r="D219" s="241" t="s">
        <v>10</v>
      </c>
      <c r="E219" s="233">
        <v>0</v>
      </c>
      <c r="F219" s="233">
        <v>0</v>
      </c>
      <c r="G219" s="233">
        <v>0</v>
      </c>
      <c r="H219" s="233">
        <v>0</v>
      </c>
      <c r="I219" s="233">
        <v>0</v>
      </c>
      <c r="J219" s="267">
        <v>0</v>
      </c>
      <c r="K219" s="288">
        <v>0</v>
      </c>
      <c r="L219" s="278">
        <f t="shared" si="61"/>
        <v>0</v>
      </c>
      <c r="M219" s="233">
        <f t="shared" si="58"/>
        <v>0</v>
      </c>
      <c r="N219" s="267">
        <v>0</v>
      </c>
      <c r="O219" s="233">
        <f t="shared" si="62"/>
        <v>0</v>
      </c>
      <c r="P219" s="42"/>
    </row>
    <row r="220" spans="2:16" ht="15.75" hidden="1" outlineLevel="1">
      <c r="B220" s="2" t="str">
        <f t="shared" si="60"/>
        <v>b</v>
      </c>
      <c r="C220" s="240" t="s">
        <v>0</v>
      </c>
      <c r="D220" s="241" t="s">
        <v>11</v>
      </c>
      <c r="E220" s="233">
        <v>0</v>
      </c>
      <c r="F220" s="233">
        <v>0</v>
      </c>
      <c r="G220" s="233">
        <v>0</v>
      </c>
      <c r="H220" s="233">
        <v>0</v>
      </c>
      <c r="I220" s="233">
        <v>0</v>
      </c>
      <c r="J220" s="267">
        <v>0</v>
      </c>
      <c r="K220" s="288">
        <v>0</v>
      </c>
      <c r="L220" s="278">
        <f t="shared" si="61"/>
        <v>0</v>
      </c>
      <c r="M220" s="233">
        <f t="shared" si="58"/>
        <v>0</v>
      </c>
      <c r="N220" s="267">
        <v>0</v>
      </c>
      <c r="O220" s="233">
        <f t="shared" si="62"/>
        <v>0</v>
      </c>
      <c r="P220" s="42"/>
    </row>
    <row r="221" spans="2:16" ht="15.75" hidden="1" outlineLevel="1">
      <c r="B221" s="2" t="str">
        <f t="shared" si="60"/>
        <v>b</v>
      </c>
      <c r="C221" s="240" t="s">
        <v>0</v>
      </c>
      <c r="D221" s="241" t="s">
        <v>12</v>
      </c>
      <c r="E221" s="233">
        <v>0</v>
      </c>
      <c r="F221" s="233">
        <v>0</v>
      </c>
      <c r="G221" s="233">
        <v>0</v>
      </c>
      <c r="H221" s="233">
        <v>0</v>
      </c>
      <c r="I221" s="233">
        <v>0</v>
      </c>
      <c r="J221" s="267">
        <v>0</v>
      </c>
      <c r="K221" s="288">
        <v>0</v>
      </c>
      <c r="L221" s="278">
        <f t="shared" si="61"/>
        <v>0</v>
      </c>
      <c r="M221" s="233">
        <f t="shared" si="58"/>
        <v>0</v>
      </c>
      <c r="N221" s="267">
        <v>0</v>
      </c>
      <c r="O221" s="233">
        <f t="shared" si="62"/>
        <v>0</v>
      </c>
      <c r="P221" s="42"/>
    </row>
    <row r="222" spans="2:16" ht="15.75" hidden="1" outlineLevel="1">
      <c r="B222" s="2" t="str">
        <f t="shared" si="60"/>
        <v>b</v>
      </c>
      <c r="C222" s="240" t="s">
        <v>0</v>
      </c>
      <c r="D222" s="241" t="s">
        <v>13</v>
      </c>
      <c r="E222" s="233">
        <v>0</v>
      </c>
      <c r="F222" s="233">
        <v>0</v>
      </c>
      <c r="G222" s="233">
        <v>0</v>
      </c>
      <c r="H222" s="233">
        <v>0</v>
      </c>
      <c r="I222" s="233">
        <v>0</v>
      </c>
      <c r="J222" s="267">
        <v>0</v>
      </c>
      <c r="K222" s="288">
        <v>0</v>
      </c>
      <c r="L222" s="278">
        <f t="shared" si="61"/>
        <v>0</v>
      </c>
      <c r="M222" s="233">
        <f t="shared" si="58"/>
        <v>0</v>
      </c>
      <c r="N222" s="267">
        <v>0</v>
      </c>
      <c r="O222" s="233">
        <f t="shared" si="62"/>
        <v>0</v>
      </c>
      <c r="P222" s="42"/>
    </row>
    <row r="223" spans="2:16" ht="18" hidden="1" outlineLevel="1">
      <c r="B223" s="2" t="str">
        <f t="shared" si="60"/>
        <v>a</v>
      </c>
      <c r="C223" s="231" t="s">
        <v>0</v>
      </c>
      <c r="D223" s="232" t="s">
        <v>14</v>
      </c>
      <c r="E223" s="233">
        <f t="shared" ref="E223:I223" si="72">E224+E225</f>
        <v>1</v>
      </c>
      <c r="F223" s="233">
        <f t="shared" si="72"/>
        <v>1</v>
      </c>
      <c r="G223" s="233">
        <f t="shared" si="72"/>
        <v>0.4204</v>
      </c>
      <c r="H223" s="233">
        <f t="shared" si="72"/>
        <v>1</v>
      </c>
      <c r="I223" s="233">
        <f t="shared" si="72"/>
        <v>1</v>
      </c>
      <c r="J223" s="267">
        <f>J224+J225</f>
        <v>1</v>
      </c>
      <c r="K223" s="288">
        <f>K224+K225</f>
        <v>1</v>
      </c>
      <c r="L223" s="278">
        <f t="shared" si="61"/>
        <v>0</v>
      </c>
      <c r="M223" s="233">
        <f t="shared" si="58"/>
        <v>0</v>
      </c>
      <c r="N223" s="267">
        <f t="shared" ref="N223" si="73">N224+N225</f>
        <v>1</v>
      </c>
      <c r="O223" s="233">
        <f t="shared" si="62"/>
        <v>0</v>
      </c>
      <c r="P223" s="42"/>
    </row>
    <row r="224" spans="2:16" ht="36" hidden="1" outlineLevel="1">
      <c r="B224" s="2" t="str">
        <f t="shared" si="60"/>
        <v>a</v>
      </c>
      <c r="C224" s="236" t="s">
        <v>0</v>
      </c>
      <c r="D224" s="237" t="s">
        <v>15</v>
      </c>
      <c r="E224" s="238">
        <v>1</v>
      </c>
      <c r="F224" s="238">
        <v>1</v>
      </c>
      <c r="G224" s="238">
        <v>0.4204</v>
      </c>
      <c r="H224" s="238">
        <v>1</v>
      </c>
      <c r="I224" s="238">
        <v>1</v>
      </c>
      <c r="J224" s="268">
        <v>1</v>
      </c>
      <c r="K224" s="289">
        <v>1</v>
      </c>
      <c r="L224" s="278">
        <f t="shared" si="61"/>
        <v>0</v>
      </c>
      <c r="M224" s="238">
        <f t="shared" si="58"/>
        <v>0</v>
      </c>
      <c r="N224" s="268">
        <v>1</v>
      </c>
      <c r="O224" s="238">
        <f t="shared" si="62"/>
        <v>0</v>
      </c>
      <c r="P224" s="42"/>
    </row>
    <row r="225" spans="2:16" ht="30" hidden="1" outlineLevel="1">
      <c r="B225" s="2" t="str">
        <f t="shared" si="60"/>
        <v>b</v>
      </c>
      <c r="C225" s="256" t="s">
        <v>0</v>
      </c>
      <c r="D225" s="257" t="s">
        <v>16</v>
      </c>
      <c r="E225" s="238">
        <v>0</v>
      </c>
      <c r="F225" s="238">
        <v>0</v>
      </c>
      <c r="G225" s="238">
        <v>0</v>
      </c>
      <c r="H225" s="238">
        <v>0</v>
      </c>
      <c r="I225" s="238">
        <v>0</v>
      </c>
      <c r="J225" s="268">
        <v>0</v>
      </c>
      <c r="K225" s="289">
        <v>0</v>
      </c>
      <c r="L225" s="278">
        <f t="shared" si="61"/>
        <v>0</v>
      </c>
      <c r="M225" s="238">
        <f t="shared" si="58"/>
        <v>0</v>
      </c>
      <c r="N225" s="268">
        <v>0</v>
      </c>
      <c r="O225" s="238">
        <f t="shared" si="62"/>
        <v>0</v>
      </c>
      <c r="P225" s="42"/>
    </row>
    <row r="226" spans="2:16" ht="15.75" hidden="1" outlineLevel="1">
      <c r="B226" s="2" t="str">
        <f t="shared" si="60"/>
        <v>b</v>
      </c>
      <c r="C226" s="243" t="s">
        <v>0</v>
      </c>
      <c r="D226" s="244" t="s">
        <v>17</v>
      </c>
      <c r="E226" s="230">
        <v>0</v>
      </c>
      <c r="F226" s="230">
        <v>0</v>
      </c>
      <c r="G226" s="230">
        <v>0</v>
      </c>
      <c r="H226" s="230">
        <v>0</v>
      </c>
      <c r="I226" s="230">
        <v>0</v>
      </c>
      <c r="J226" s="266">
        <v>0</v>
      </c>
      <c r="K226" s="287">
        <v>0</v>
      </c>
      <c r="L226" s="278">
        <f t="shared" si="61"/>
        <v>0</v>
      </c>
      <c r="M226" s="230">
        <f t="shared" si="58"/>
        <v>0</v>
      </c>
      <c r="N226" s="266">
        <v>0</v>
      </c>
      <c r="O226" s="230">
        <f t="shared" si="62"/>
        <v>0</v>
      </c>
      <c r="P226" s="42"/>
    </row>
    <row r="227" spans="2:16" ht="15.75" hidden="1" outlineLevel="1">
      <c r="B227" s="2" t="str">
        <f t="shared" si="60"/>
        <v>b</v>
      </c>
      <c r="C227" s="243" t="s">
        <v>0</v>
      </c>
      <c r="D227" s="244" t="s">
        <v>18</v>
      </c>
      <c r="E227" s="230">
        <v>0</v>
      </c>
      <c r="F227" s="230">
        <v>0</v>
      </c>
      <c r="G227" s="230">
        <v>0</v>
      </c>
      <c r="H227" s="230">
        <v>0</v>
      </c>
      <c r="I227" s="230">
        <v>0</v>
      </c>
      <c r="J227" s="266">
        <v>0</v>
      </c>
      <c r="K227" s="287">
        <v>0</v>
      </c>
      <c r="L227" s="278">
        <f t="shared" si="61"/>
        <v>0</v>
      </c>
      <c r="M227" s="230">
        <f t="shared" si="58"/>
        <v>0</v>
      </c>
      <c r="N227" s="266">
        <v>0</v>
      </c>
      <c r="O227" s="230">
        <f t="shared" si="62"/>
        <v>0</v>
      </c>
      <c r="P227" s="42"/>
    </row>
    <row r="228" spans="2:16" ht="15.75" hidden="1" outlineLevel="1">
      <c r="B228" s="2" t="str">
        <f t="shared" si="60"/>
        <v>b</v>
      </c>
      <c r="C228" s="243" t="s">
        <v>0</v>
      </c>
      <c r="D228" s="244" t="s">
        <v>19</v>
      </c>
      <c r="E228" s="230">
        <v>0</v>
      </c>
      <c r="F228" s="230">
        <v>0</v>
      </c>
      <c r="G228" s="230">
        <v>0</v>
      </c>
      <c r="H228" s="230">
        <v>0</v>
      </c>
      <c r="I228" s="230">
        <v>0</v>
      </c>
      <c r="J228" s="266">
        <v>0</v>
      </c>
      <c r="K228" s="287">
        <v>0</v>
      </c>
      <c r="L228" s="278">
        <f t="shared" si="61"/>
        <v>0</v>
      </c>
      <c r="M228" s="230">
        <f t="shared" si="58"/>
        <v>0</v>
      </c>
      <c r="N228" s="266">
        <v>0</v>
      </c>
      <c r="O228" s="230">
        <f t="shared" si="62"/>
        <v>0</v>
      </c>
      <c r="P228" s="42"/>
    </row>
    <row r="229" spans="2:16" ht="54" hidden="1" outlineLevel="1">
      <c r="B229" s="2" t="str">
        <f t="shared" si="60"/>
        <v>a</v>
      </c>
      <c r="C229" s="276" t="s">
        <v>43</v>
      </c>
      <c r="D229" s="277" t="s">
        <v>44</v>
      </c>
      <c r="E229" s="278">
        <f t="shared" ref="E229" si="74">E232+E242+E243+E244</f>
        <v>80</v>
      </c>
      <c r="F229" s="278">
        <f t="shared" ref="F229:I229" si="75">F232+F242+F243+F244</f>
        <v>92</v>
      </c>
      <c r="G229" s="278">
        <f t="shared" si="75"/>
        <v>56.818049999999999</v>
      </c>
      <c r="H229" s="278">
        <f t="shared" si="75"/>
        <v>96</v>
      </c>
      <c r="I229" s="278">
        <f t="shared" si="75"/>
        <v>96</v>
      </c>
      <c r="J229" s="264">
        <f>J232+J242+J243+J244</f>
        <v>96</v>
      </c>
      <c r="K229" s="285">
        <f>K232+K242+K243+K244</f>
        <v>96</v>
      </c>
      <c r="L229" s="278">
        <f t="shared" si="61"/>
        <v>0</v>
      </c>
      <c r="M229" s="278">
        <f t="shared" si="58"/>
        <v>0</v>
      </c>
      <c r="N229" s="264">
        <f t="shared" ref="N229" si="76">N232+N242+N243+N244</f>
        <v>96</v>
      </c>
      <c r="O229" s="278">
        <f t="shared" si="62"/>
        <v>0</v>
      </c>
      <c r="P229" s="42"/>
    </row>
    <row r="230" spans="2:16" ht="15.75" hidden="1" outlineLevel="1">
      <c r="B230" s="2" t="str">
        <f t="shared" si="60"/>
        <v>b</v>
      </c>
      <c r="C230" s="252" t="s">
        <v>0</v>
      </c>
      <c r="D230" s="253" t="s">
        <v>5</v>
      </c>
      <c r="E230" s="227">
        <v>0</v>
      </c>
      <c r="F230" s="227">
        <v>0</v>
      </c>
      <c r="G230" s="227">
        <v>0</v>
      </c>
      <c r="H230" s="227">
        <v>0</v>
      </c>
      <c r="I230" s="227">
        <v>0</v>
      </c>
      <c r="J230" s="265">
        <v>0</v>
      </c>
      <c r="K230" s="286">
        <v>0</v>
      </c>
      <c r="L230" s="278">
        <f t="shared" si="61"/>
        <v>0</v>
      </c>
      <c r="M230" s="227">
        <f t="shared" si="58"/>
        <v>0</v>
      </c>
      <c r="N230" s="265">
        <v>0</v>
      </c>
      <c r="O230" s="227">
        <f t="shared" si="62"/>
        <v>0</v>
      </c>
      <c r="P230" s="42"/>
    </row>
    <row r="231" spans="2:16" ht="15.75" hidden="1" outlineLevel="1">
      <c r="B231" s="2" t="str">
        <f t="shared" si="60"/>
        <v>b</v>
      </c>
      <c r="C231" s="252" t="s">
        <v>0</v>
      </c>
      <c r="D231" s="253" t="s">
        <v>6</v>
      </c>
      <c r="E231" s="227">
        <v>0</v>
      </c>
      <c r="F231" s="227">
        <v>0</v>
      </c>
      <c r="G231" s="227">
        <v>0</v>
      </c>
      <c r="H231" s="227">
        <v>0</v>
      </c>
      <c r="I231" s="227">
        <v>0</v>
      </c>
      <c r="J231" s="265">
        <v>0</v>
      </c>
      <c r="K231" s="286">
        <v>0</v>
      </c>
      <c r="L231" s="278">
        <f t="shared" si="61"/>
        <v>0</v>
      </c>
      <c r="M231" s="227">
        <f t="shared" si="58"/>
        <v>0</v>
      </c>
      <c r="N231" s="265">
        <v>0</v>
      </c>
      <c r="O231" s="227">
        <f t="shared" si="62"/>
        <v>0</v>
      </c>
      <c r="P231" s="42"/>
    </row>
    <row r="232" spans="2:16" ht="18" hidden="1" outlineLevel="1">
      <c r="B232" s="2" t="str">
        <f t="shared" si="60"/>
        <v>a</v>
      </c>
      <c r="C232" s="228" t="s">
        <v>0</v>
      </c>
      <c r="D232" s="229" t="s">
        <v>7</v>
      </c>
      <c r="E232" s="230">
        <f t="shared" ref="E232:I232" si="77">E233+E234+E235+E236+E237+E238+E239</f>
        <v>80</v>
      </c>
      <c r="F232" s="230">
        <f t="shared" si="77"/>
        <v>92</v>
      </c>
      <c r="G232" s="230">
        <f t="shared" si="77"/>
        <v>56.818049999999999</v>
      </c>
      <c r="H232" s="230">
        <f t="shared" si="77"/>
        <v>96</v>
      </c>
      <c r="I232" s="230">
        <f t="shared" si="77"/>
        <v>96</v>
      </c>
      <c r="J232" s="266">
        <f>J233+J234+J235+J236+J237+J238+J239</f>
        <v>96</v>
      </c>
      <c r="K232" s="287">
        <f>K233+K234+K235+K236+K237+K238+K239</f>
        <v>96</v>
      </c>
      <c r="L232" s="278">
        <f t="shared" si="61"/>
        <v>0</v>
      </c>
      <c r="M232" s="230">
        <f t="shared" si="58"/>
        <v>0</v>
      </c>
      <c r="N232" s="266">
        <f t="shared" ref="N232" si="78">N233+N234+N235+N236+N237+N238+N239</f>
        <v>96</v>
      </c>
      <c r="O232" s="230">
        <f t="shared" si="62"/>
        <v>0</v>
      </c>
      <c r="P232" s="42"/>
    </row>
    <row r="233" spans="2:16" ht="15.75" hidden="1" outlineLevel="1">
      <c r="B233" s="2" t="str">
        <f t="shared" si="60"/>
        <v>b</v>
      </c>
      <c r="C233" s="240" t="s">
        <v>0</v>
      </c>
      <c r="D233" s="241" t="s">
        <v>8</v>
      </c>
      <c r="E233" s="233">
        <v>0</v>
      </c>
      <c r="F233" s="233">
        <v>0</v>
      </c>
      <c r="G233" s="233">
        <v>0</v>
      </c>
      <c r="H233" s="233">
        <v>0</v>
      </c>
      <c r="I233" s="233">
        <v>0</v>
      </c>
      <c r="J233" s="267">
        <v>0</v>
      </c>
      <c r="K233" s="288">
        <v>0</v>
      </c>
      <c r="L233" s="278">
        <f t="shared" si="61"/>
        <v>0</v>
      </c>
      <c r="M233" s="233">
        <f t="shared" si="58"/>
        <v>0</v>
      </c>
      <c r="N233" s="267">
        <v>0</v>
      </c>
      <c r="O233" s="233">
        <f t="shared" si="62"/>
        <v>0</v>
      </c>
      <c r="P233" s="42"/>
    </row>
    <row r="234" spans="2:16" ht="18" hidden="1" outlineLevel="1">
      <c r="B234" s="2" t="str">
        <f t="shared" si="60"/>
        <v>a</v>
      </c>
      <c r="C234" s="231" t="s">
        <v>0</v>
      </c>
      <c r="D234" s="232" t="s">
        <v>9</v>
      </c>
      <c r="E234" s="233">
        <v>80</v>
      </c>
      <c r="F234" s="233">
        <v>92</v>
      </c>
      <c r="G234" s="233">
        <v>56.818049999999999</v>
      </c>
      <c r="H234" s="233">
        <v>96</v>
      </c>
      <c r="I234" s="233">
        <v>96</v>
      </c>
      <c r="J234" s="267">
        <v>96</v>
      </c>
      <c r="K234" s="288">
        <v>96</v>
      </c>
      <c r="L234" s="278">
        <f t="shared" si="61"/>
        <v>0</v>
      </c>
      <c r="M234" s="233">
        <f t="shared" si="58"/>
        <v>0</v>
      </c>
      <c r="N234" s="267">
        <v>96</v>
      </c>
      <c r="O234" s="233">
        <f t="shared" si="62"/>
        <v>0</v>
      </c>
      <c r="P234" s="42"/>
    </row>
    <row r="235" spans="2:16" ht="15.75" hidden="1" outlineLevel="1">
      <c r="B235" s="2" t="str">
        <f t="shared" si="60"/>
        <v>b</v>
      </c>
      <c r="C235" s="240" t="s">
        <v>0</v>
      </c>
      <c r="D235" s="241" t="s">
        <v>10</v>
      </c>
      <c r="E235" s="233">
        <v>0</v>
      </c>
      <c r="F235" s="233">
        <v>0</v>
      </c>
      <c r="G235" s="233">
        <v>0</v>
      </c>
      <c r="H235" s="233">
        <v>0</v>
      </c>
      <c r="I235" s="233">
        <v>0</v>
      </c>
      <c r="J235" s="267">
        <v>0</v>
      </c>
      <c r="K235" s="288">
        <v>0</v>
      </c>
      <c r="L235" s="278">
        <f t="shared" si="61"/>
        <v>0</v>
      </c>
      <c r="M235" s="233">
        <f t="shared" si="58"/>
        <v>0</v>
      </c>
      <c r="N235" s="267">
        <v>0</v>
      </c>
      <c r="O235" s="233">
        <f t="shared" si="62"/>
        <v>0</v>
      </c>
      <c r="P235" s="42"/>
    </row>
    <row r="236" spans="2:16" ht="15.75" hidden="1" outlineLevel="1">
      <c r="B236" s="2" t="str">
        <f t="shared" si="60"/>
        <v>b</v>
      </c>
      <c r="C236" s="240" t="s">
        <v>0</v>
      </c>
      <c r="D236" s="241" t="s">
        <v>11</v>
      </c>
      <c r="E236" s="233">
        <v>0</v>
      </c>
      <c r="F236" s="233">
        <v>0</v>
      </c>
      <c r="G236" s="233">
        <v>0</v>
      </c>
      <c r="H236" s="233">
        <v>0</v>
      </c>
      <c r="I236" s="233">
        <v>0</v>
      </c>
      <c r="J236" s="267">
        <v>0</v>
      </c>
      <c r="K236" s="288">
        <v>0</v>
      </c>
      <c r="L236" s="278">
        <f t="shared" si="61"/>
        <v>0</v>
      </c>
      <c r="M236" s="233">
        <f t="shared" si="58"/>
        <v>0</v>
      </c>
      <c r="N236" s="267">
        <v>0</v>
      </c>
      <c r="O236" s="233">
        <f t="shared" si="62"/>
        <v>0</v>
      </c>
      <c r="P236" s="42"/>
    </row>
    <row r="237" spans="2:16" ht="15.75" hidden="1" outlineLevel="1">
      <c r="B237" s="2" t="str">
        <f t="shared" si="60"/>
        <v>b</v>
      </c>
      <c r="C237" s="240" t="s">
        <v>0</v>
      </c>
      <c r="D237" s="241" t="s">
        <v>12</v>
      </c>
      <c r="E237" s="233">
        <v>0</v>
      </c>
      <c r="F237" s="233">
        <v>0</v>
      </c>
      <c r="G237" s="233">
        <v>0</v>
      </c>
      <c r="H237" s="233">
        <v>0</v>
      </c>
      <c r="I237" s="233">
        <v>0</v>
      </c>
      <c r="J237" s="267">
        <v>0</v>
      </c>
      <c r="K237" s="288">
        <v>0</v>
      </c>
      <c r="L237" s="278">
        <f t="shared" si="61"/>
        <v>0</v>
      </c>
      <c r="M237" s="233">
        <f t="shared" si="58"/>
        <v>0</v>
      </c>
      <c r="N237" s="267">
        <v>0</v>
      </c>
      <c r="O237" s="233">
        <f t="shared" si="62"/>
        <v>0</v>
      </c>
      <c r="P237" s="42"/>
    </row>
    <row r="238" spans="2:16" ht="15.75" hidden="1" outlineLevel="1">
      <c r="B238" s="2" t="str">
        <f t="shared" si="60"/>
        <v>b</v>
      </c>
      <c r="C238" s="240" t="s">
        <v>0</v>
      </c>
      <c r="D238" s="241" t="s">
        <v>13</v>
      </c>
      <c r="E238" s="233">
        <v>0</v>
      </c>
      <c r="F238" s="233">
        <v>0</v>
      </c>
      <c r="G238" s="233">
        <v>0</v>
      </c>
      <c r="H238" s="233">
        <v>0</v>
      </c>
      <c r="I238" s="233">
        <v>0</v>
      </c>
      <c r="J238" s="267">
        <v>0</v>
      </c>
      <c r="K238" s="288">
        <v>0</v>
      </c>
      <c r="L238" s="278">
        <f t="shared" si="61"/>
        <v>0</v>
      </c>
      <c r="M238" s="233">
        <f t="shared" si="58"/>
        <v>0</v>
      </c>
      <c r="N238" s="267">
        <v>0</v>
      </c>
      <c r="O238" s="233">
        <f t="shared" si="62"/>
        <v>0</v>
      </c>
      <c r="P238" s="42"/>
    </row>
    <row r="239" spans="2:16" ht="15.75" hidden="1" outlineLevel="1">
      <c r="B239" s="2" t="str">
        <f t="shared" si="60"/>
        <v>b</v>
      </c>
      <c r="C239" s="240" t="s">
        <v>0</v>
      </c>
      <c r="D239" s="241" t="s">
        <v>14</v>
      </c>
      <c r="E239" s="233">
        <f t="shared" ref="E239:I239" si="79">E240+E241</f>
        <v>0</v>
      </c>
      <c r="F239" s="233">
        <f t="shared" si="79"/>
        <v>0</v>
      </c>
      <c r="G239" s="233">
        <f t="shared" si="79"/>
        <v>0</v>
      </c>
      <c r="H239" s="233">
        <f t="shared" si="79"/>
        <v>0</v>
      </c>
      <c r="I239" s="233">
        <f t="shared" si="79"/>
        <v>0</v>
      </c>
      <c r="J239" s="267">
        <f>J240+J241</f>
        <v>0</v>
      </c>
      <c r="K239" s="288">
        <f>K240+K241</f>
        <v>0</v>
      </c>
      <c r="L239" s="278">
        <f t="shared" si="61"/>
        <v>0</v>
      </c>
      <c r="M239" s="233">
        <f t="shared" si="58"/>
        <v>0</v>
      </c>
      <c r="N239" s="267">
        <f t="shared" ref="N239" si="80">N240+N241</f>
        <v>0</v>
      </c>
      <c r="O239" s="233">
        <f t="shared" si="62"/>
        <v>0</v>
      </c>
      <c r="P239" s="42"/>
    </row>
    <row r="240" spans="2:16" ht="30" hidden="1" outlineLevel="1">
      <c r="B240" s="2" t="str">
        <f t="shared" si="60"/>
        <v>b</v>
      </c>
      <c r="C240" s="256" t="s">
        <v>0</v>
      </c>
      <c r="D240" s="257" t="s">
        <v>15</v>
      </c>
      <c r="E240" s="238">
        <v>0</v>
      </c>
      <c r="F240" s="238">
        <v>0</v>
      </c>
      <c r="G240" s="238">
        <v>0</v>
      </c>
      <c r="H240" s="238">
        <v>0</v>
      </c>
      <c r="I240" s="238">
        <v>0</v>
      </c>
      <c r="J240" s="268">
        <v>0</v>
      </c>
      <c r="K240" s="289">
        <v>0</v>
      </c>
      <c r="L240" s="278">
        <f t="shared" si="61"/>
        <v>0</v>
      </c>
      <c r="M240" s="238">
        <f t="shared" si="58"/>
        <v>0</v>
      </c>
      <c r="N240" s="268">
        <v>0</v>
      </c>
      <c r="O240" s="238">
        <f t="shared" si="62"/>
        <v>0</v>
      </c>
      <c r="P240" s="42"/>
    </row>
    <row r="241" spans="2:16" ht="30" hidden="1" outlineLevel="1">
      <c r="B241" s="2" t="str">
        <f t="shared" si="60"/>
        <v>b</v>
      </c>
      <c r="C241" s="256" t="s">
        <v>0</v>
      </c>
      <c r="D241" s="257" t="s">
        <v>16</v>
      </c>
      <c r="E241" s="238">
        <v>0</v>
      </c>
      <c r="F241" s="238">
        <v>0</v>
      </c>
      <c r="G241" s="238">
        <v>0</v>
      </c>
      <c r="H241" s="238">
        <v>0</v>
      </c>
      <c r="I241" s="238">
        <v>0</v>
      </c>
      <c r="J241" s="268">
        <v>0</v>
      </c>
      <c r="K241" s="289">
        <v>0</v>
      </c>
      <c r="L241" s="278">
        <f t="shared" si="61"/>
        <v>0</v>
      </c>
      <c r="M241" s="238">
        <f t="shared" si="58"/>
        <v>0</v>
      </c>
      <c r="N241" s="268">
        <v>0</v>
      </c>
      <c r="O241" s="238">
        <f t="shared" si="62"/>
        <v>0</v>
      </c>
      <c r="P241" s="42"/>
    </row>
    <row r="242" spans="2:16" ht="15.75" hidden="1" outlineLevel="1">
      <c r="B242" s="2" t="str">
        <f t="shared" si="60"/>
        <v>b</v>
      </c>
      <c r="C242" s="243" t="s">
        <v>0</v>
      </c>
      <c r="D242" s="244" t="s">
        <v>17</v>
      </c>
      <c r="E242" s="230">
        <v>0</v>
      </c>
      <c r="F242" s="230">
        <v>0</v>
      </c>
      <c r="G242" s="230">
        <v>0</v>
      </c>
      <c r="H242" s="230">
        <v>0</v>
      </c>
      <c r="I242" s="230">
        <v>0</v>
      </c>
      <c r="J242" s="266">
        <v>0</v>
      </c>
      <c r="K242" s="287">
        <v>0</v>
      </c>
      <c r="L242" s="278">
        <f t="shared" si="61"/>
        <v>0</v>
      </c>
      <c r="M242" s="230">
        <f t="shared" si="58"/>
        <v>0</v>
      </c>
      <c r="N242" s="266">
        <v>0</v>
      </c>
      <c r="O242" s="230">
        <f t="shared" si="62"/>
        <v>0</v>
      </c>
      <c r="P242" s="42"/>
    </row>
    <row r="243" spans="2:16" ht="15.75" hidden="1" outlineLevel="1">
      <c r="B243" s="2" t="str">
        <f t="shared" si="60"/>
        <v>b</v>
      </c>
      <c r="C243" s="243" t="s">
        <v>0</v>
      </c>
      <c r="D243" s="244" t="s">
        <v>18</v>
      </c>
      <c r="E243" s="230">
        <v>0</v>
      </c>
      <c r="F243" s="230">
        <v>0</v>
      </c>
      <c r="G243" s="230">
        <v>0</v>
      </c>
      <c r="H243" s="230">
        <v>0</v>
      </c>
      <c r="I243" s="230">
        <v>0</v>
      </c>
      <c r="J243" s="266">
        <v>0</v>
      </c>
      <c r="K243" s="287">
        <v>0</v>
      </c>
      <c r="L243" s="278">
        <f t="shared" si="61"/>
        <v>0</v>
      </c>
      <c r="M243" s="230">
        <f t="shared" si="58"/>
        <v>0</v>
      </c>
      <c r="N243" s="266">
        <v>0</v>
      </c>
      <c r="O243" s="230">
        <f t="shared" si="62"/>
        <v>0</v>
      </c>
      <c r="P243" s="42"/>
    </row>
    <row r="244" spans="2:16" ht="15.75" hidden="1" outlineLevel="1">
      <c r="B244" s="2" t="str">
        <f t="shared" si="60"/>
        <v>b</v>
      </c>
      <c r="C244" s="243" t="s">
        <v>0</v>
      </c>
      <c r="D244" s="244" t="s">
        <v>19</v>
      </c>
      <c r="E244" s="230">
        <v>0</v>
      </c>
      <c r="F244" s="230">
        <v>0</v>
      </c>
      <c r="G244" s="230">
        <v>0</v>
      </c>
      <c r="H244" s="230">
        <v>0</v>
      </c>
      <c r="I244" s="230">
        <v>0</v>
      </c>
      <c r="J244" s="266">
        <v>0</v>
      </c>
      <c r="K244" s="287">
        <v>0</v>
      </c>
      <c r="L244" s="278">
        <f t="shared" si="61"/>
        <v>0</v>
      </c>
      <c r="M244" s="230">
        <f t="shared" si="58"/>
        <v>0</v>
      </c>
      <c r="N244" s="266">
        <v>0</v>
      </c>
      <c r="O244" s="230">
        <f t="shared" si="62"/>
        <v>0</v>
      </c>
      <c r="P244" s="42"/>
    </row>
    <row r="245" spans="2:16" ht="54" hidden="1" outlineLevel="1">
      <c r="B245" s="2" t="str">
        <f t="shared" si="60"/>
        <v>a</v>
      </c>
      <c r="C245" s="276" t="s">
        <v>45</v>
      </c>
      <c r="D245" s="277" t="s">
        <v>46</v>
      </c>
      <c r="E245" s="278">
        <f t="shared" ref="E245" si="81">E248+E258+E259+E260</f>
        <v>46.9968</v>
      </c>
      <c r="F245" s="278">
        <f t="shared" ref="F245:I245" si="82">F248+F258+F259+F260</f>
        <v>49.1</v>
      </c>
      <c r="G245" s="278">
        <f t="shared" si="82"/>
        <v>37.492469999999997</v>
      </c>
      <c r="H245" s="278">
        <f t="shared" si="82"/>
        <v>66</v>
      </c>
      <c r="I245" s="278">
        <f t="shared" si="82"/>
        <v>66</v>
      </c>
      <c r="J245" s="264">
        <f>J248+J258+J259+J260</f>
        <v>66</v>
      </c>
      <c r="K245" s="285">
        <f>K248+K258+K259+K260</f>
        <v>66</v>
      </c>
      <c r="L245" s="278">
        <f t="shared" si="61"/>
        <v>0</v>
      </c>
      <c r="M245" s="278">
        <f t="shared" si="58"/>
        <v>0</v>
      </c>
      <c r="N245" s="264">
        <f t="shared" ref="N245" si="83">N248+N258+N259+N260</f>
        <v>66</v>
      </c>
      <c r="O245" s="278">
        <f t="shared" si="62"/>
        <v>0</v>
      </c>
      <c r="P245" s="42"/>
    </row>
    <row r="246" spans="2:16" ht="15.75" hidden="1" outlineLevel="1">
      <c r="B246" s="2" t="str">
        <f t="shared" si="60"/>
        <v>b</v>
      </c>
      <c r="C246" s="252" t="s">
        <v>0</v>
      </c>
      <c r="D246" s="253" t="s">
        <v>5</v>
      </c>
      <c r="E246" s="227">
        <v>0</v>
      </c>
      <c r="F246" s="227">
        <v>0</v>
      </c>
      <c r="G246" s="227">
        <v>0</v>
      </c>
      <c r="H246" s="227">
        <v>0</v>
      </c>
      <c r="I246" s="227">
        <v>0</v>
      </c>
      <c r="J246" s="265">
        <v>0</v>
      </c>
      <c r="K246" s="286">
        <v>0</v>
      </c>
      <c r="L246" s="278">
        <f t="shared" si="61"/>
        <v>0</v>
      </c>
      <c r="M246" s="227">
        <f t="shared" si="58"/>
        <v>0</v>
      </c>
      <c r="N246" s="265">
        <v>0</v>
      </c>
      <c r="O246" s="227">
        <f t="shared" si="62"/>
        <v>0</v>
      </c>
      <c r="P246" s="42"/>
    </row>
    <row r="247" spans="2:16" ht="15.75" hidden="1" outlineLevel="1">
      <c r="B247" s="2" t="str">
        <f t="shared" si="60"/>
        <v>b</v>
      </c>
      <c r="C247" s="252" t="s">
        <v>0</v>
      </c>
      <c r="D247" s="253" t="s">
        <v>6</v>
      </c>
      <c r="E247" s="227">
        <v>0</v>
      </c>
      <c r="F247" s="227">
        <v>0</v>
      </c>
      <c r="G247" s="227">
        <v>0</v>
      </c>
      <c r="H247" s="227">
        <v>0</v>
      </c>
      <c r="I247" s="227">
        <v>0</v>
      </c>
      <c r="J247" s="265">
        <v>0</v>
      </c>
      <c r="K247" s="286">
        <v>0</v>
      </c>
      <c r="L247" s="278">
        <f t="shared" si="61"/>
        <v>0</v>
      </c>
      <c r="M247" s="227">
        <f t="shared" si="58"/>
        <v>0</v>
      </c>
      <c r="N247" s="265">
        <v>0</v>
      </c>
      <c r="O247" s="227">
        <f t="shared" si="62"/>
        <v>0</v>
      </c>
      <c r="P247" s="42"/>
    </row>
    <row r="248" spans="2:16" ht="18" hidden="1" outlineLevel="1">
      <c r="B248" s="2" t="str">
        <f t="shared" si="60"/>
        <v>a</v>
      </c>
      <c r="C248" s="228" t="s">
        <v>0</v>
      </c>
      <c r="D248" s="229" t="s">
        <v>7</v>
      </c>
      <c r="E248" s="230">
        <f t="shared" ref="E248:I248" si="84">E249+E250+E251+E252+E253+E254+E255</f>
        <v>46.9968</v>
      </c>
      <c r="F248" s="230">
        <f t="shared" si="84"/>
        <v>49.1</v>
      </c>
      <c r="G248" s="230">
        <f t="shared" si="84"/>
        <v>37.492469999999997</v>
      </c>
      <c r="H248" s="230">
        <f t="shared" si="84"/>
        <v>66</v>
      </c>
      <c r="I248" s="230">
        <f t="shared" si="84"/>
        <v>66</v>
      </c>
      <c r="J248" s="266">
        <f>J249+J250+J251+J252+J253+J254+J255</f>
        <v>66</v>
      </c>
      <c r="K248" s="287">
        <f>K249+K250+K251+K252+K253+K254+K255</f>
        <v>66</v>
      </c>
      <c r="L248" s="278">
        <f t="shared" si="61"/>
        <v>0</v>
      </c>
      <c r="M248" s="230">
        <f t="shared" si="58"/>
        <v>0</v>
      </c>
      <c r="N248" s="266">
        <f t="shared" ref="N248" si="85">N249+N250+N251+N252+N253+N254+N255</f>
        <v>66</v>
      </c>
      <c r="O248" s="230">
        <f t="shared" si="62"/>
        <v>0</v>
      </c>
      <c r="P248" s="42"/>
    </row>
    <row r="249" spans="2:16" ht="15.75" hidden="1" outlineLevel="1">
      <c r="B249" s="2" t="str">
        <f t="shared" si="60"/>
        <v>b</v>
      </c>
      <c r="C249" s="240" t="s">
        <v>0</v>
      </c>
      <c r="D249" s="241" t="s">
        <v>8</v>
      </c>
      <c r="E249" s="233">
        <v>0</v>
      </c>
      <c r="F249" s="233">
        <v>0</v>
      </c>
      <c r="G249" s="233">
        <v>0</v>
      </c>
      <c r="H249" s="233">
        <v>0</v>
      </c>
      <c r="I249" s="233">
        <v>0</v>
      </c>
      <c r="J249" s="267">
        <v>0</v>
      </c>
      <c r="K249" s="288">
        <v>0</v>
      </c>
      <c r="L249" s="278">
        <f t="shared" si="61"/>
        <v>0</v>
      </c>
      <c r="M249" s="233">
        <f t="shared" si="58"/>
        <v>0</v>
      </c>
      <c r="N249" s="267">
        <v>0</v>
      </c>
      <c r="O249" s="233">
        <f t="shared" si="62"/>
        <v>0</v>
      </c>
      <c r="P249" s="42"/>
    </row>
    <row r="250" spans="2:16" ht="18" hidden="1" outlineLevel="1">
      <c r="B250" s="2" t="str">
        <f t="shared" si="60"/>
        <v>a</v>
      </c>
      <c r="C250" s="231" t="s">
        <v>0</v>
      </c>
      <c r="D250" s="232" t="s">
        <v>9</v>
      </c>
      <c r="E250" s="233">
        <v>46</v>
      </c>
      <c r="F250" s="233">
        <v>48</v>
      </c>
      <c r="G250" s="233">
        <v>36.495669999999997</v>
      </c>
      <c r="H250" s="233">
        <v>65</v>
      </c>
      <c r="I250" s="233">
        <v>65</v>
      </c>
      <c r="J250" s="267">
        <v>65</v>
      </c>
      <c r="K250" s="288">
        <v>65</v>
      </c>
      <c r="L250" s="278">
        <f t="shared" si="61"/>
        <v>0</v>
      </c>
      <c r="M250" s="233">
        <f t="shared" si="58"/>
        <v>0</v>
      </c>
      <c r="N250" s="267">
        <v>65</v>
      </c>
      <c r="O250" s="233">
        <f t="shared" si="62"/>
        <v>0</v>
      </c>
      <c r="P250" s="42"/>
    </row>
    <row r="251" spans="2:16" ht="15.75" hidden="1" outlineLevel="1">
      <c r="B251" s="2" t="str">
        <f t="shared" si="60"/>
        <v>b</v>
      </c>
      <c r="C251" s="240" t="s">
        <v>0</v>
      </c>
      <c r="D251" s="241" t="s">
        <v>10</v>
      </c>
      <c r="E251" s="233">
        <v>0</v>
      </c>
      <c r="F251" s="233">
        <v>0</v>
      </c>
      <c r="G251" s="233">
        <v>0</v>
      </c>
      <c r="H251" s="233">
        <v>0</v>
      </c>
      <c r="I251" s="233">
        <v>0</v>
      </c>
      <c r="J251" s="267">
        <v>0</v>
      </c>
      <c r="K251" s="288">
        <v>0</v>
      </c>
      <c r="L251" s="278">
        <f t="shared" si="61"/>
        <v>0</v>
      </c>
      <c r="M251" s="233">
        <f t="shared" si="58"/>
        <v>0</v>
      </c>
      <c r="N251" s="267">
        <v>0</v>
      </c>
      <c r="O251" s="233">
        <f t="shared" si="62"/>
        <v>0</v>
      </c>
      <c r="P251" s="42"/>
    </row>
    <row r="252" spans="2:16" ht="15.75" hidden="1" outlineLevel="1">
      <c r="B252" s="2" t="str">
        <f t="shared" si="60"/>
        <v>b</v>
      </c>
      <c r="C252" s="240" t="s">
        <v>0</v>
      </c>
      <c r="D252" s="241" t="s">
        <v>11</v>
      </c>
      <c r="E252" s="233">
        <v>0</v>
      </c>
      <c r="F252" s="233">
        <v>0</v>
      </c>
      <c r="G252" s="233">
        <v>0</v>
      </c>
      <c r="H252" s="233">
        <v>0</v>
      </c>
      <c r="I252" s="233">
        <v>0</v>
      </c>
      <c r="J252" s="267">
        <v>0</v>
      </c>
      <c r="K252" s="288">
        <v>0</v>
      </c>
      <c r="L252" s="278">
        <f t="shared" si="61"/>
        <v>0</v>
      </c>
      <c r="M252" s="233">
        <f t="shared" si="58"/>
        <v>0</v>
      </c>
      <c r="N252" s="267">
        <v>0</v>
      </c>
      <c r="O252" s="233">
        <f t="shared" si="62"/>
        <v>0</v>
      </c>
      <c r="P252" s="42"/>
    </row>
    <row r="253" spans="2:16" ht="15.75" hidden="1" outlineLevel="1">
      <c r="B253" s="2" t="str">
        <f t="shared" si="60"/>
        <v>b</v>
      </c>
      <c r="C253" s="240" t="s">
        <v>0</v>
      </c>
      <c r="D253" s="241" t="s">
        <v>12</v>
      </c>
      <c r="E253" s="233">
        <v>0</v>
      </c>
      <c r="F253" s="233">
        <v>0</v>
      </c>
      <c r="G253" s="233">
        <v>0</v>
      </c>
      <c r="H253" s="233">
        <v>0</v>
      </c>
      <c r="I253" s="233">
        <v>0</v>
      </c>
      <c r="J253" s="267">
        <v>0</v>
      </c>
      <c r="K253" s="288">
        <v>0</v>
      </c>
      <c r="L253" s="278">
        <f t="shared" si="61"/>
        <v>0</v>
      </c>
      <c r="M253" s="233">
        <f t="shared" si="58"/>
        <v>0</v>
      </c>
      <c r="N253" s="267">
        <v>0</v>
      </c>
      <c r="O253" s="233">
        <f t="shared" si="62"/>
        <v>0</v>
      </c>
      <c r="P253" s="42"/>
    </row>
    <row r="254" spans="2:16" ht="15.75" hidden="1" outlineLevel="1">
      <c r="B254" s="2" t="str">
        <f t="shared" si="60"/>
        <v>b</v>
      </c>
      <c r="C254" s="240" t="s">
        <v>0</v>
      </c>
      <c r="D254" s="241" t="s">
        <v>13</v>
      </c>
      <c r="E254" s="233">
        <v>0</v>
      </c>
      <c r="F254" s="233">
        <v>0</v>
      </c>
      <c r="G254" s="233">
        <v>0</v>
      </c>
      <c r="H254" s="233">
        <v>0</v>
      </c>
      <c r="I254" s="233">
        <v>0</v>
      </c>
      <c r="J254" s="267">
        <v>0</v>
      </c>
      <c r="K254" s="288">
        <v>0</v>
      </c>
      <c r="L254" s="278">
        <f t="shared" si="61"/>
        <v>0</v>
      </c>
      <c r="M254" s="233">
        <f t="shared" si="58"/>
        <v>0</v>
      </c>
      <c r="N254" s="267">
        <v>0</v>
      </c>
      <c r="O254" s="233">
        <f t="shared" si="62"/>
        <v>0</v>
      </c>
      <c r="P254" s="42"/>
    </row>
    <row r="255" spans="2:16" ht="18" hidden="1" outlineLevel="1">
      <c r="B255" s="2" t="str">
        <f t="shared" si="60"/>
        <v>a</v>
      </c>
      <c r="C255" s="231" t="s">
        <v>0</v>
      </c>
      <c r="D255" s="232" t="s">
        <v>14</v>
      </c>
      <c r="E255" s="233">
        <f t="shared" ref="E255:I255" si="86">E256+E257</f>
        <v>0.99679999999999991</v>
      </c>
      <c r="F255" s="233">
        <f t="shared" si="86"/>
        <v>1.1000000000000001</v>
      </c>
      <c r="G255" s="233">
        <f t="shared" si="86"/>
        <v>0.99679999999999991</v>
      </c>
      <c r="H255" s="233">
        <f t="shared" si="86"/>
        <v>1</v>
      </c>
      <c r="I255" s="233">
        <f t="shared" si="86"/>
        <v>1</v>
      </c>
      <c r="J255" s="267">
        <f>J256+J257</f>
        <v>1</v>
      </c>
      <c r="K255" s="288">
        <f>K256+K257</f>
        <v>1</v>
      </c>
      <c r="L255" s="278">
        <f t="shared" si="61"/>
        <v>0</v>
      </c>
      <c r="M255" s="233">
        <f t="shared" si="58"/>
        <v>0</v>
      </c>
      <c r="N255" s="267">
        <f t="shared" ref="N255" si="87">N256+N257</f>
        <v>1</v>
      </c>
      <c r="O255" s="233">
        <f t="shared" si="62"/>
        <v>0</v>
      </c>
      <c r="P255" s="42"/>
    </row>
    <row r="256" spans="2:16" ht="36" hidden="1" outlineLevel="1">
      <c r="B256" s="2" t="str">
        <f t="shared" si="60"/>
        <v>a</v>
      </c>
      <c r="C256" s="236" t="s">
        <v>0</v>
      </c>
      <c r="D256" s="237" t="s">
        <v>15</v>
      </c>
      <c r="E256" s="238">
        <v>0.99679999999999991</v>
      </c>
      <c r="F256" s="238">
        <v>1.1000000000000001</v>
      </c>
      <c r="G256" s="238">
        <v>0.99679999999999991</v>
      </c>
      <c r="H256" s="238">
        <v>1</v>
      </c>
      <c r="I256" s="238">
        <v>1</v>
      </c>
      <c r="J256" s="268">
        <v>1</v>
      </c>
      <c r="K256" s="289">
        <v>1</v>
      </c>
      <c r="L256" s="278">
        <f t="shared" si="61"/>
        <v>0</v>
      </c>
      <c r="M256" s="238">
        <f t="shared" si="58"/>
        <v>0</v>
      </c>
      <c r="N256" s="268">
        <v>1</v>
      </c>
      <c r="O256" s="238">
        <f t="shared" si="62"/>
        <v>0</v>
      </c>
      <c r="P256" s="42"/>
    </row>
    <row r="257" spans="2:16" ht="30" hidden="1" outlineLevel="1">
      <c r="B257" s="2" t="str">
        <f t="shared" si="60"/>
        <v>b</v>
      </c>
      <c r="C257" s="256" t="s">
        <v>0</v>
      </c>
      <c r="D257" s="257" t="s">
        <v>16</v>
      </c>
      <c r="E257" s="238">
        <v>0</v>
      </c>
      <c r="F257" s="238">
        <v>0</v>
      </c>
      <c r="G257" s="238">
        <v>0</v>
      </c>
      <c r="H257" s="238">
        <v>0</v>
      </c>
      <c r="I257" s="238">
        <v>0</v>
      </c>
      <c r="J257" s="268">
        <v>0</v>
      </c>
      <c r="K257" s="289">
        <v>0</v>
      </c>
      <c r="L257" s="278">
        <f t="shared" si="61"/>
        <v>0</v>
      </c>
      <c r="M257" s="238">
        <f t="shared" si="58"/>
        <v>0</v>
      </c>
      <c r="N257" s="268">
        <v>0</v>
      </c>
      <c r="O257" s="238">
        <f t="shared" si="62"/>
        <v>0</v>
      </c>
      <c r="P257" s="42"/>
    </row>
    <row r="258" spans="2:16" ht="15.75" hidden="1" outlineLevel="1">
      <c r="B258" s="2" t="str">
        <f t="shared" si="60"/>
        <v>b</v>
      </c>
      <c r="C258" s="243" t="s">
        <v>0</v>
      </c>
      <c r="D258" s="244" t="s">
        <v>17</v>
      </c>
      <c r="E258" s="230">
        <v>0</v>
      </c>
      <c r="F258" s="230">
        <v>0</v>
      </c>
      <c r="G258" s="230">
        <v>0</v>
      </c>
      <c r="H258" s="230">
        <v>0</v>
      </c>
      <c r="I258" s="230">
        <v>0</v>
      </c>
      <c r="J258" s="266">
        <v>0</v>
      </c>
      <c r="K258" s="287">
        <v>0</v>
      </c>
      <c r="L258" s="278">
        <f t="shared" si="61"/>
        <v>0</v>
      </c>
      <c r="M258" s="230">
        <f t="shared" si="58"/>
        <v>0</v>
      </c>
      <c r="N258" s="266">
        <v>0</v>
      </c>
      <c r="O258" s="230">
        <f t="shared" si="62"/>
        <v>0</v>
      </c>
      <c r="P258" s="42"/>
    </row>
    <row r="259" spans="2:16" ht="15.75" hidden="1" outlineLevel="1">
      <c r="B259" s="2" t="str">
        <f t="shared" si="60"/>
        <v>b</v>
      </c>
      <c r="C259" s="243" t="s">
        <v>0</v>
      </c>
      <c r="D259" s="244" t="s">
        <v>18</v>
      </c>
      <c r="E259" s="230">
        <v>0</v>
      </c>
      <c r="F259" s="230">
        <v>0</v>
      </c>
      <c r="G259" s="230">
        <v>0</v>
      </c>
      <c r="H259" s="230">
        <v>0</v>
      </c>
      <c r="I259" s="230">
        <v>0</v>
      </c>
      <c r="J259" s="266">
        <v>0</v>
      </c>
      <c r="K259" s="287">
        <v>0</v>
      </c>
      <c r="L259" s="278">
        <f t="shared" si="61"/>
        <v>0</v>
      </c>
      <c r="M259" s="230">
        <f t="shared" si="58"/>
        <v>0</v>
      </c>
      <c r="N259" s="266">
        <v>0</v>
      </c>
      <c r="O259" s="230">
        <f t="shared" si="62"/>
        <v>0</v>
      </c>
      <c r="P259" s="42"/>
    </row>
    <row r="260" spans="2:16" ht="15.75" hidden="1" outlineLevel="1">
      <c r="B260" s="2" t="str">
        <f t="shared" si="60"/>
        <v>b</v>
      </c>
      <c r="C260" s="243" t="s">
        <v>0</v>
      </c>
      <c r="D260" s="244" t="s">
        <v>19</v>
      </c>
      <c r="E260" s="230">
        <v>0</v>
      </c>
      <c r="F260" s="230">
        <v>0</v>
      </c>
      <c r="G260" s="230">
        <v>0</v>
      </c>
      <c r="H260" s="230">
        <v>0</v>
      </c>
      <c r="I260" s="230">
        <v>0</v>
      </c>
      <c r="J260" s="266">
        <v>0</v>
      </c>
      <c r="K260" s="287">
        <v>0</v>
      </c>
      <c r="L260" s="278">
        <f t="shared" si="61"/>
        <v>0</v>
      </c>
      <c r="M260" s="230">
        <f t="shared" si="58"/>
        <v>0</v>
      </c>
      <c r="N260" s="266">
        <v>0</v>
      </c>
      <c r="O260" s="230">
        <f t="shared" si="62"/>
        <v>0</v>
      </c>
      <c r="P260" s="42"/>
    </row>
    <row r="261" spans="2:16" ht="54" hidden="1" outlineLevel="1">
      <c r="B261" s="2" t="str">
        <f t="shared" si="60"/>
        <v>a</v>
      </c>
      <c r="C261" s="276" t="s">
        <v>47</v>
      </c>
      <c r="D261" s="277" t="s">
        <v>48</v>
      </c>
      <c r="E261" s="278">
        <f t="shared" ref="E261" si="88">E264+E274+E275+E276</f>
        <v>59</v>
      </c>
      <c r="F261" s="278">
        <f t="shared" ref="F261:I261" si="89">F264+F274+F275+F276</f>
        <v>209</v>
      </c>
      <c r="G261" s="278">
        <f t="shared" si="89"/>
        <v>72.955119999999994</v>
      </c>
      <c r="H261" s="278">
        <f t="shared" si="89"/>
        <v>121</v>
      </c>
      <c r="I261" s="278">
        <f t="shared" si="89"/>
        <v>121</v>
      </c>
      <c r="J261" s="264">
        <f>J264+J274+J275+J276</f>
        <v>121</v>
      </c>
      <c r="K261" s="285">
        <f>K264+K274+K275+K276</f>
        <v>121</v>
      </c>
      <c r="L261" s="278">
        <f t="shared" si="61"/>
        <v>0</v>
      </c>
      <c r="M261" s="278">
        <f t="shared" ref="M261:M324" si="90">J261-I261</f>
        <v>0</v>
      </c>
      <c r="N261" s="264">
        <f t="shared" ref="N261" si="91">N264+N274+N275+N276</f>
        <v>121</v>
      </c>
      <c r="O261" s="278">
        <f t="shared" si="62"/>
        <v>0</v>
      </c>
      <c r="P261" s="42"/>
    </row>
    <row r="262" spans="2:16" ht="15.75" hidden="1" outlineLevel="1">
      <c r="B262" s="2" t="str">
        <f t="shared" ref="B262:B325" si="92">IF((E262+F262+G262+I262++J262+M262+N262)&gt;0,"a","b")</f>
        <v>b</v>
      </c>
      <c r="C262" s="252" t="s">
        <v>0</v>
      </c>
      <c r="D262" s="253" t="s">
        <v>5</v>
      </c>
      <c r="E262" s="227">
        <v>0</v>
      </c>
      <c r="F262" s="227">
        <v>0</v>
      </c>
      <c r="G262" s="227">
        <v>0</v>
      </c>
      <c r="H262" s="227">
        <v>0</v>
      </c>
      <c r="I262" s="227">
        <v>0</v>
      </c>
      <c r="J262" s="265">
        <v>0</v>
      </c>
      <c r="K262" s="286">
        <v>0</v>
      </c>
      <c r="L262" s="278">
        <f t="shared" ref="L262:L325" si="93">K262-J262</f>
        <v>0</v>
      </c>
      <c r="M262" s="227">
        <f t="shared" si="90"/>
        <v>0</v>
      </c>
      <c r="N262" s="265">
        <v>0</v>
      </c>
      <c r="O262" s="227">
        <f t="shared" ref="O262:O325" si="94">N262-J262</f>
        <v>0</v>
      </c>
      <c r="P262" s="42"/>
    </row>
    <row r="263" spans="2:16" ht="15.75" hidden="1" outlineLevel="1">
      <c r="B263" s="2" t="str">
        <f t="shared" si="92"/>
        <v>b</v>
      </c>
      <c r="C263" s="252" t="s">
        <v>0</v>
      </c>
      <c r="D263" s="253" t="s">
        <v>6</v>
      </c>
      <c r="E263" s="227">
        <v>0</v>
      </c>
      <c r="F263" s="227">
        <v>0</v>
      </c>
      <c r="G263" s="227">
        <v>0</v>
      </c>
      <c r="H263" s="227">
        <v>0</v>
      </c>
      <c r="I263" s="227">
        <v>0</v>
      </c>
      <c r="J263" s="265">
        <v>0</v>
      </c>
      <c r="K263" s="286">
        <v>0</v>
      </c>
      <c r="L263" s="278">
        <f t="shared" si="93"/>
        <v>0</v>
      </c>
      <c r="M263" s="227">
        <f t="shared" si="90"/>
        <v>0</v>
      </c>
      <c r="N263" s="265">
        <v>0</v>
      </c>
      <c r="O263" s="227">
        <f t="shared" si="94"/>
        <v>0</v>
      </c>
      <c r="P263" s="42"/>
    </row>
    <row r="264" spans="2:16" ht="18" hidden="1" outlineLevel="1">
      <c r="B264" s="2" t="str">
        <f t="shared" si="92"/>
        <v>a</v>
      </c>
      <c r="C264" s="228" t="s">
        <v>0</v>
      </c>
      <c r="D264" s="229" t="s">
        <v>7</v>
      </c>
      <c r="E264" s="230">
        <f t="shared" ref="E264:I264" si="95">E265+E266+E267+E268+E269+E270+E271</f>
        <v>59</v>
      </c>
      <c r="F264" s="230">
        <f t="shared" si="95"/>
        <v>209</v>
      </c>
      <c r="G264" s="230">
        <f t="shared" si="95"/>
        <v>72.955119999999994</v>
      </c>
      <c r="H264" s="230">
        <f t="shared" si="95"/>
        <v>121</v>
      </c>
      <c r="I264" s="230">
        <f t="shared" si="95"/>
        <v>121</v>
      </c>
      <c r="J264" s="266">
        <f>J265+J266+J267+J268+J269+J270+J271</f>
        <v>121</v>
      </c>
      <c r="K264" s="287">
        <f>K265+K266+K267+K268+K269+K270+K271</f>
        <v>121</v>
      </c>
      <c r="L264" s="278">
        <f t="shared" si="93"/>
        <v>0</v>
      </c>
      <c r="M264" s="230">
        <f t="shared" si="90"/>
        <v>0</v>
      </c>
      <c r="N264" s="266">
        <f t="shared" ref="N264" si="96">N265+N266+N267+N268+N269+N270+N271</f>
        <v>121</v>
      </c>
      <c r="O264" s="230">
        <f t="shared" si="94"/>
        <v>0</v>
      </c>
      <c r="P264" s="42"/>
    </row>
    <row r="265" spans="2:16" ht="15.75" hidden="1" outlineLevel="1">
      <c r="B265" s="2" t="str">
        <f t="shared" si="92"/>
        <v>b</v>
      </c>
      <c r="C265" s="240" t="s">
        <v>0</v>
      </c>
      <c r="D265" s="241" t="s">
        <v>8</v>
      </c>
      <c r="E265" s="233">
        <v>0</v>
      </c>
      <c r="F265" s="233">
        <v>0</v>
      </c>
      <c r="G265" s="233">
        <v>0</v>
      </c>
      <c r="H265" s="233">
        <v>0</v>
      </c>
      <c r="I265" s="233">
        <v>0</v>
      </c>
      <c r="J265" s="267">
        <v>0</v>
      </c>
      <c r="K265" s="288">
        <v>0</v>
      </c>
      <c r="L265" s="278">
        <f t="shared" si="93"/>
        <v>0</v>
      </c>
      <c r="M265" s="233">
        <f t="shared" si="90"/>
        <v>0</v>
      </c>
      <c r="N265" s="267">
        <v>0</v>
      </c>
      <c r="O265" s="233">
        <f t="shared" si="94"/>
        <v>0</v>
      </c>
      <c r="P265" s="42"/>
    </row>
    <row r="266" spans="2:16" ht="18" hidden="1" outlineLevel="1">
      <c r="B266" s="2" t="str">
        <f t="shared" si="92"/>
        <v>a</v>
      </c>
      <c r="C266" s="231" t="s">
        <v>0</v>
      </c>
      <c r="D266" s="232" t="s">
        <v>9</v>
      </c>
      <c r="E266" s="233">
        <v>54</v>
      </c>
      <c r="F266" s="233">
        <v>203</v>
      </c>
      <c r="G266" s="233">
        <v>67.820759999999993</v>
      </c>
      <c r="H266" s="233">
        <v>115</v>
      </c>
      <c r="I266" s="233">
        <v>115</v>
      </c>
      <c r="J266" s="267">
        <v>115</v>
      </c>
      <c r="K266" s="288">
        <v>115</v>
      </c>
      <c r="L266" s="278">
        <f t="shared" si="93"/>
        <v>0</v>
      </c>
      <c r="M266" s="233">
        <f t="shared" si="90"/>
        <v>0</v>
      </c>
      <c r="N266" s="267">
        <v>115</v>
      </c>
      <c r="O266" s="233">
        <f t="shared" si="94"/>
        <v>0</v>
      </c>
      <c r="P266" s="42"/>
    </row>
    <row r="267" spans="2:16" ht="15.75" hidden="1" outlineLevel="1">
      <c r="B267" s="2" t="str">
        <f t="shared" si="92"/>
        <v>b</v>
      </c>
      <c r="C267" s="240" t="s">
        <v>0</v>
      </c>
      <c r="D267" s="241" t="s">
        <v>10</v>
      </c>
      <c r="E267" s="233">
        <v>0</v>
      </c>
      <c r="F267" s="233">
        <v>0</v>
      </c>
      <c r="G267" s="233">
        <v>0</v>
      </c>
      <c r="H267" s="233">
        <v>0</v>
      </c>
      <c r="I267" s="233">
        <v>0</v>
      </c>
      <c r="J267" s="267">
        <v>0</v>
      </c>
      <c r="K267" s="288">
        <v>0</v>
      </c>
      <c r="L267" s="278">
        <f t="shared" si="93"/>
        <v>0</v>
      </c>
      <c r="M267" s="233">
        <f t="shared" si="90"/>
        <v>0</v>
      </c>
      <c r="N267" s="267">
        <v>0</v>
      </c>
      <c r="O267" s="233">
        <f t="shared" si="94"/>
        <v>0</v>
      </c>
      <c r="P267" s="42"/>
    </row>
    <row r="268" spans="2:16" ht="15.75" hidden="1" outlineLevel="1">
      <c r="B268" s="2" t="str">
        <f t="shared" si="92"/>
        <v>b</v>
      </c>
      <c r="C268" s="240" t="s">
        <v>0</v>
      </c>
      <c r="D268" s="241" t="s">
        <v>11</v>
      </c>
      <c r="E268" s="233">
        <v>0</v>
      </c>
      <c r="F268" s="233">
        <v>0</v>
      </c>
      <c r="G268" s="233">
        <v>0</v>
      </c>
      <c r="H268" s="233">
        <v>0</v>
      </c>
      <c r="I268" s="233">
        <v>0</v>
      </c>
      <c r="J268" s="267">
        <v>0</v>
      </c>
      <c r="K268" s="288">
        <v>0</v>
      </c>
      <c r="L268" s="278">
        <f t="shared" si="93"/>
        <v>0</v>
      </c>
      <c r="M268" s="233">
        <f t="shared" si="90"/>
        <v>0</v>
      </c>
      <c r="N268" s="267">
        <v>0</v>
      </c>
      <c r="O268" s="233">
        <f t="shared" si="94"/>
        <v>0</v>
      </c>
      <c r="P268" s="42"/>
    </row>
    <row r="269" spans="2:16" ht="15.75" hidden="1" outlineLevel="1">
      <c r="B269" s="2" t="str">
        <f t="shared" si="92"/>
        <v>b</v>
      </c>
      <c r="C269" s="240" t="s">
        <v>0</v>
      </c>
      <c r="D269" s="241" t="s">
        <v>12</v>
      </c>
      <c r="E269" s="233">
        <v>0</v>
      </c>
      <c r="F269" s="233">
        <v>0</v>
      </c>
      <c r="G269" s="233">
        <v>0</v>
      </c>
      <c r="H269" s="233">
        <v>0</v>
      </c>
      <c r="I269" s="233">
        <v>0</v>
      </c>
      <c r="J269" s="267">
        <v>0</v>
      </c>
      <c r="K269" s="288">
        <v>0</v>
      </c>
      <c r="L269" s="278">
        <f t="shared" si="93"/>
        <v>0</v>
      </c>
      <c r="M269" s="233">
        <f t="shared" si="90"/>
        <v>0</v>
      </c>
      <c r="N269" s="267">
        <v>0</v>
      </c>
      <c r="O269" s="233">
        <f t="shared" si="94"/>
        <v>0</v>
      </c>
      <c r="P269" s="42"/>
    </row>
    <row r="270" spans="2:16" ht="15.75" hidden="1" outlineLevel="1">
      <c r="B270" s="2" t="str">
        <f t="shared" si="92"/>
        <v>b</v>
      </c>
      <c r="C270" s="240" t="s">
        <v>0</v>
      </c>
      <c r="D270" s="241" t="s">
        <v>13</v>
      </c>
      <c r="E270" s="233">
        <v>0</v>
      </c>
      <c r="F270" s="233">
        <v>0</v>
      </c>
      <c r="G270" s="233">
        <v>0</v>
      </c>
      <c r="H270" s="233">
        <v>0</v>
      </c>
      <c r="I270" s="233">
        <v>0</v>
      </c>
      <c r="J270" s="267">
        <v>0</v>
      </c>
      <c r="K270" s="288">
        <v>0</v>
      </c>
      <c r="L270" s="278">
        <f t="shared" si="93"/>
        <v>0</v>
      </c>
      <c r="M270" s="233">
        <f t="shared" si="90"/>
        <v>0</v>
      </c>
      <c r="N270" s="267">
        <v>0</v>
      </c>
      <c r="O270" s="233">
        <f t="shared" si="94"/>
        <v>0</v>
      </c>
      <c r="P270" s="42"/>
    </row>
    <row r="271" spans="2:16" ht="18" hidden="1" outlineLevel="1">
      <c r="B271" s="2" t="str">
        <f t="shared" si="92"/>
        <v>a</v>
      </c>
      <c r="C271" s="231" t="s">
        <v>0</v>
      </c>
      <c r="D271" s="232" t="s">
        <v>14</v>
      </c>
      <c r="E271" s="233">
        <f t="shared" ref="E271:I271" si="97">E272+E273</f>
        <v>5</v>
      </c>
      <c r="F271" s="233">
        <f t="shared" si="97"/>
        <v>6</v>
      </c>
      <c r="G271" s="233">
        <f t="shared" si="97"/>
        <v>5.13436</v>
      </c>
      <c r="H271" s="233">
        <f t="shared" si="97"/>
        <v>6</v>
      </c>
      <c r="I271" s="233">
        <f t="shared" si="97"/>
        <v>6</v>
      </c>
      <c r="J271" s="267">
        <f>J272+J273</f>
        <v>6</v>
      </c>
      <c r="K271" s="288">
        <f>K272+K273</f>
        <v>6</v>
      </c>
      <c r="L271" s="278">
        <f t="shared" si="93"/>
        <v>0</v>
      </c>
      <c r="M271" s="233">
        <f t="shared" si="90"/>
        <v>0</v>
      </c>
      <c r="N271" s="267">
        <f t="shared" ref="N271" si="98">N272+N273</f>
        <v>6</v>
      </c>
      <c r="O271" s="233">
        <f t="shared" si="94"/>
        <v>0</v>
      </c>
      <c r="P271" s="42"/>
    </row>
    <row r="272" spans="2:16" ht="36" hidden="1" outlineLevel="1">
      <c r="B272" s="2" t="str">
        <f t="shared" si="92"/>
        <v>a</v>
      </c>
      <c r="C272" s="236" t="s">
        <v>0</v>
      </c>
      <c r="D272" s="237" t="s">
        <v>15</v>
      </c>
      <c r="E272" s="238">
        <v>5</v>
      </c>
      <c r="F272" s="238">
        <v>6</v>
      </c>
      <c r="G272" s="238">
        <v>5.13436</v>
      </c>
      <c r="H272" s="238">
        <v>6</v>
      </c>
      <c r="I272" s="238">
        <v>6</v>
      </c>
      <c r="J272" s="268">
        <v>6</v>
      </c>
      <c r="K272" s="289">
        <v>6</v>
      </c>
      <c r="L272" s="278">
        <f t="shared" si="93"/>
        <v>0</v>
      </c>
      <c r="M272" s="238">
        <f t="shared" si="90"/>
        <v>0</v>
      </c>
      <c r="N272" s="268">
        <v>6</v>
      </c>
      <c r="O272" s="238">
        <f t="shared" si="94"/>
        <v>0</v>
      </c>
      <c r="P272" s="42"/>
    </row>
    <row r="273" spans="2:16" ht="30" hidden="1" outlineLevel="1">
      <c r="B273" s="2" t="str">
        <f t="shared" si="92"/>
        <v>b</v>
      </c>
      <c r="C273" s="256" t="s">
        <v>0</v>
      </c>
      <c r="D273" s="257" t="s">
        <v>16</v>
      </c>
      <c r="E273" s="238">
        <v>0</v>
      </c>
      <c r="F273" s="238">
        <v>0</v>
      </c>
      <c r="G273" s="238">
        <v>0</v>
      </c>
      <c r="H273" s="238">
        <v>0</v>
      </c>
      <c r="I273" s="238">
        <v>0</v>
      </c>
      <c r="J273" s="268">
        <v>0</v>
      </c>
      <c r="K273" s="289">
        <v>0</v>
      </c>
      <c r="L273" s="278">
        <f t="shared" si="93"/>
        <v>0</v>
      </c>
      <c r="M273" s="238">
        <f t="shared" si="90"/>
        <v>0</v>
      </c>
      <c r="N273" s="268">
        <v>0</v>
      </c>
      <c r="O273" s="238">
        <f t="shared" si="94"/>
        <v>0</v>
      </c>
      <c r="P273" s="42"/>
    </row>
    <row r="274" spans="2:16" ht="15.75" hidden="1" outlineLevel="1">
      <c r="B274" s="2" t="str">
        <f t="shared" si="92"/>
        <v>b</v>
      </c>
      <c r="C274" s="243" t="s">
        <v>0</v>
      </c>
      <c r="D274" s="244" t="s">
        <v>17</v>
      </c>
      <c r="E274" s="230">
        <v>0</v>
      </c>
      <c r="F274" s="230">
        <v>0</v>
      </c>
      <c r="G274" s="230">
        <v>0</v>
      </c>
      <c r="H274" s="230">
        <v>0</v>
      </c>
      <c r="I274" s="230">
        <v>0</v>
      </c>
      <c r="J274" s="266">
        <v>0</v>
      </c>
      <c r="K274" s="287">
        <v>0</v>
      </c>
      <c r="L274" s="278">
        <f t="shared" si="93"/>
        <v>0</v>
      </c>
      <c r="M274" s="230">
        <f t="shared" si="90"/>
        <v>0</v>
      </c>
      <c r="N274" s="266">
        <v>0</v>
      </c>
      <c r="O274" s="230">
        <f t="shared" si="94"/>
        <v>0</v>
      </c>
      <c r="P274" s="42"/>
    </row>
    <row r="275" spans="2:16" ht="15.75" hidden="1" outlineLevel="1">
      <c r="B275" s="2" t="str">
        <f t="shared" si="92"/>
        <v>b</v>
      </c>
      <c r="C275" s="243" t="s">
        <v>0</v>
      </c>
      <c r="D275" s="244" t="s">
        <v>18</v>
      </c>
      <c r="E275" s="230">
        <v>0</v>
      </c>
      <c r="F275" s="230">
        <v>0</v>
      </c>
      <c r="G275" s="230">
        <v>0</v>
      </c>
      <c r="H275" s="230">
        <v>0</v>
      </c>
      <c r="I275" s="230">
        <v>0</v>
      </c>
      <c r="J275" s="266">
        <v>0</v>
      </c>
      <c r="K275" s="287">
        <v>0</v>
      </c>
      <c r="L275" s="278">
        <f t="shared" si="93"/>
        <v>0</v>
      </c>
      <c r="M275" s="230">
        <f t="shared" si="90"/>
        <v>0</v>
      </c>
      <c r="N275" s="266">
        <v>0</v>
      </c>
      <c r="O275" s="230">
        <f t="shared" si="94"/>
        <v>0</v>
      </c>
      <c r="P275" s="42"/>
    </row>
    <row r="276" spans="2:16" ht="15.75" hidden="1" outlineLevel="1">
      <c r="B276" s="2" t="str">
        <f t="shared" si="92"/>
        <v>b</v>
      </c>
      <c r="C276" s="243" t="s">
        <v>0</v>
      </c>
      <c r="D276" s="244" t="s">
        <v>19</v>
      </c>
      <c r="E276" s="230">
        <v>0</v>
      </c>
      <c r="F276" s="230">
        <v>0</v>
      </c>
      <c r="G276" s="230">
        <v>0</v>
      </c>
      <c r="H276" s="230">
        <v>0</v>
      </c>
      <c r="I276" s="230">
        <v>0</v>
      </c>
      <c r="J276" s="266">
        <v>0</v>
      </c>
      <c r="K276" s="287">
        <v>0</v>
      </c>
      <c r="L276" s="278">
        <f t="shared" si="93"/>
        <v>0</v>
      </c>
      <c r="M276" s="230">
        <f t="shared" si="90"/>
        <v>0</v>
      </c>
      <c r="N276" s="266">
        <v>0</v>
      </c>
      <c r="O276" s="230">
        <f t="shared" si="94"/>
        <v>0</v>
      </c>
      <c r="P276" s="42"/>
    </row>
    <row r="277" spans="2:16" ht="54" hidden="1" outlineLevel="1">
      <c r="B277" s="2" t="str">
        <f t="shared" si="92"/>
        <v>a</v>
      </c>
      <c r="C277" s="276" t="s">
        <v>49</v>
      </c>
      <c r="D277" s="277" t="s">
        <v>50</v>
      </c>
      <c r="E277" s="278">
        <f t="shared" ref="E277" si="99">E280+E290+E291+E292</f>
        <v>42</v>
      </c>
      <c r="F277" s="278">
        <f t="shared" ref="F277:I277" si="100">F280+F290+F291+F292</f>
        <v>42</v>
      </c>
      <c r="G277" s="278">
        <f t="shared" si="100"/>
        <v>29.643709999999999</v>
      </c>
      <c r="H277" s="278">
        <f t="shared" si="100"/>
        <v>55</v>
      </c>
      <c r="I277" s="278">
        <f t="shared" si="100"/>
        <v>55</v>
      </c>
      <c r="J277" s="264">
        <f>J280+J290+J291+J292</f>
        <v>55</v>
      </c>
      <c r="K277" s="285">
        <f>K280+K290+K291+K292</f>
        <v>55</v>
      </c>
      <c r="L277" s="278">
        <f t="shared" si="93"/>
        <v>0</v>
      </c>
      <c r="M277" s="278">
        <f t="shared" si="90"/>
        <v>0</v>
      </c>
      <c r="N277" s="264">
        <f t="shared" ref="N277" si="101">N280+N290+N291+N292</f>
        <v>55</v>
      </c>
      <c r="O277" s="278">
        <f t="shared" si="94"/>
        <v>0</v>
      </c>
      <c r="P277" s="42"/>
    </row>
    <row r="278" spans="2:16" ht="15.75" hidden="1" outlineLevel="1">
      <c r="B278" s="2" t="str">
        <f t="shared" si="92"/>
        <v>b</v>
      </c>
      <c r="C278" s="252" t="s">
        <v>0</v>
      </c>
      <c r="D278" s="253" t="s">
        <v>5</v>
      </c>
      <c r="E278" s="227">
        <v>0</v>
      </c>
      <c r="F278" s="227">
        <v>0</v>
      </c>
      <c r="G278" s="227">
        <v>0</v>
      </c>
      <c r="H278" s="227">
        <v>0</v>
      </c>
      <c r="I278" s="227">
        <v>0</v>
      </c>
      <c r="J278" s="265">
        <v>0</v>
      </c>
      <c r="K278" s="286">
        <v>0</v>
      </c>
      <c r="L278" s="278">
        <f t="shared" si="93"/>
        <v>0</v>
      </c>
      <c r="M278" s="227">
        <f t="shared" si="90"/>
        <v>0</v>
      </c>
      <c r="N278" s="265">
        <v>0</v>
      </c>
      <c r="O278" s="227">
        <f t="shared" si="94"/>
        <v>0</v>
      </c>
      <c r="P278" s="42"/>
    </row>
    <row r="279" spans="2:16" ht="15.75" hidden="1" outlineLevel="1">
      <c r="B279" s="2" t="str">
        <f t="shared" si="92"/>
        <v>b</v>
      </c>
      <c r="C279" s="252" t="s">
        <v>0</v>
      </c>
      <c r="D279" s="253" t="s">
        <v>6</v>
      </c>
      <c r="E279" s="227">
        <v>0</v>
      </c>
      <c r="F279" s="227">
        <v>0</v>
      </c>
      <c r="G279" s="227">
        <v>0</v>
      </c>
      <c r="H279" s="227">
        <v>0</v>
      </c>
      <c r="I279" s="227">
        <v>0</v>
      </c>
      <c r="J279" s="265">
        <v>0</v>
      </c>
      <c r="K279" s="286">
        <v>0</v>
      </c>
      <c r="L279" s="278">
        <f t="shared" si="93"/>
        <v>0</v>
      </c>
      <c r="M279" s="227">
        <f t="shared" si="90"/>
        <v>0</v>
      </c>
      <c r="N279" s="265">
        <v>0</v>
      </c>
      <c r="O279" s="227">
        <f t="shared" si="94"/>
        <v>0</v>
      </c>
      <c r="P279" s="42"/>
    </row>
    <row r="280" spans="2:16" ht="18" hidden="1" outlineLevel="1">
      <c r="B280" s="2" t="str">
        <f t="shared" si="92"/>
        <v>a</v>
      </c>
      <c r="C280" s="228" t="s">
        <v>0</v>
      </c>
      <c r="D280" s="229" t="s">
        <v>7</v>
      </c>
      <c r="E280" s="230">
        <f t="shared" ref="E280:I280" si="102">E281+E282+E283+E284+E285+E286+E287</f>
        <v>42</v>
      </c>
      <c r="F280" s="230">
        <f t="shared" si="102"/>
        <v>42</v>
      </c>
      <c r="G280" s="230">
        <f t="shared" si="102"/>
        <v>29.643709999999999</v>
      </c>
      <c r="H280" s="230">
        <f t="shared" si="102"/>
        <v>55</v>
      </c>
      <c r="I280" s="230">
        <f t="shared" si="102"/>
        <v>55</v>
      </c>
      <c r="J280" s="266">
        <f>J281+J282+J283+J284+J285+J286+J287</f>
        <v>55</v>
      </c>
      <c r="K280" s="287">
        <f>K281+K282+K283+K284+K285+K286+K287</f>
        <v>55</v>
      </c>
      <c r="L280" s="278">
        <f t="shared" si="93"/>
        <v>0</v>
      </c>
      <c r="M280" s="230">
        <f t="shared" si="90"/>
        <v>0</v>
      </c>
      <c r="N280" s="266">
        <f t="shared" ref="N280" si="103">N281+N282+N283+N284+N285+N286+N287</f>
        <v>55</v>
      </c>
      <c r="O280" s="230">
        <f t="shared" si="94"/>
        <v>0</v>
      </c>
      <c r="P280" s="42"/>
    </row>
    <row r="281" spans="2:16" ht="15.75" hidden="1" outlineLevel="1">
      <c r="B281" s="2" t="str">
        <f t="shared" si="92"/>
        <v>b</v>
      </c>
      <c r="C281" s="240" t="s">
        <v>0</v>
      </c>
      <c r="D281" s="241" t="s">
        <v>8</v>
      </c>
      <c r="E281" s="233">
        <v>0</v>
      </c>
      <c r="F281" s="233">
        <v>0</v>
      </c>
      <c r="G281" s="233">
        <v>0</v>
      </c>
      <c r="H281" s="233">
        <v>0</v>
      </c>
      <c r="I281" s="233">
        <v>0</v>
      </c>
      <c r="J281" s="267">
        <v>0</v>
      </c>
      <c r="K281" s="288">
        <v>0</v>
      </c>
      <c r="L281" s="278">
        <f t="shared" si="93"/>
        <v>0</v>
      </c>
      <c r="M281" s="233">
        <f t="shared" si="90"/>
        <v>0</v>
      </c>
      <c r="N281" s="267">
        <v>0</v>
      </c>
      <c r="O281" s="233">
        <f t="shared" si="94"/>
        <v>0</v>
      </c>
      <c r="P281" s="42"/>
    </row>
    <row r="282" spans="2:16" ht="18" hidden="1" outlineLevel="1">
      <c r="B282" s="2" t="str">
        <f t="shared" si="92"/>
        <v>a</v>
      </c>
      <c r="C282" s="231" t="s">
        <v>0</v>
      </c>
      <c r="D282" s="232" t="s">
        <v>9</v>
      </c>
      <c r="E282" s="233">
        <v>41</v>
      </c>
      <c r="F282" s="233">
        <v>41</v>
      </c>
      <c r="G282" s="233">
        <v>28.738109999999999</v>
      </c>
      <c r="H282" s="233">
        <v>54</v>
      </c>
      <c r="I282" s="233">
        <v>54</v>
      </c>
      <c r="J282" s="267">
        <v>54</v>
      </c>
      <c r="K282" s="288">
        <v>54</v>
      </c>
      <c r="L282" s="278">
        <f t="shared" si="93"/>
        <v>0</v>
      </c>
      <c r="M282" s="233">
        <f t="shared" si="90"/>
        <v>0</v>
      </c>
      <c r="N282" s="267">
        <v>54</v>
      </c>
      <c r="O282" s="233">
        <f t="shared" si="94"/>
        <v>0</v>
      </c>
      <c r="P282" s="42"/>
    </row>
    <row r="283" spans="2:16" ht="15.75" hidden="1" outlineLevel="1">
      <c r="B283" s="2" t="str">
        <f t="shared" si="92"/>
        <v>b</v>
      </c>
      <c r="C283" s="240" t="s">
        <v>0</v>
      </c>
      <c r="D283" s="241" t="s">
        <v>10</v>
      </c>
      <c r="E283" s="233">
        <v>0</v>
      </c>
      <c r="F283" s="233">
        <v>0</v>
      </c>
      <c r="G283" s="233">
        <v>0</v>
      </c>
      <c r="H283" s="233">
        <v>0</v>
      </c>
      <c r="I283" s="233">
        <v>0</v>
      </c>
      <c r="J283" s="267">
        <v>0</v>
      </c>
      <c r="K283" s="288">
        <v>0</v>
      </c>
      <c r="L283" s="278">
        <f t="shared" si="93"/>
        <v>0</v>
      </c>
      <c r="M283" s="233">
        <f t="shared" si="90"/>
        <v>0</v>
      </c>
      <c r="N283" s="267">
        <v>0</v>
      </c>
      <c r="O283" s="233">
        <f t="shared" si="94"/>
        <v>0</v>
      </c>
      <c r="P283" s="42"/>
    </row>
    <row r="284" spans="2:16" ht="15.75" hidden="1" outlineLevel="1">
      <c r="B284" s="2" t="str">
        <f t="shared" si="92"/>
        <v>b</v>
      </c>
      <c r="C284" s="240" t="s">
        <v>0</v>
      </c>
      <c r="D284" s="241" t="s">
        <v>11</v>
      </c>
      <c r="E284" s="233">
        <v>0</v>
      </c>
      <c r="F284" s="233">
        <v>0</v>
      </c>
      <c r="G284" s="233">
        <v>0</v>
      </c>
      <c r="H284" s="233">
        <v>0</v>
      </c>
      <c r="I284" s="233">
        <v>0</v>
      </c>
      <c r="J284" s="267">
        <v>0</v>
      </c>
      <c r="K284" s="288">
        <v>0</v>
      </c>
      <c r="L284" s="278">
        <f t="shared" si="93"/>
        <v>0</v>
      </c>
      <c r="M284" s="233">
        <f t="shared" si="90"/>
        <v>0</v>
      </c>
      <c r="N284" s="267">
        <v>0</v>
      </c>
      <c r="O284" s="233">
        <f t="shared" si="94"/>
        <v>0</v>
      </c>
      <c r="P284" s="42"/>
    </row>
    <row r="285" spans="2:16" ht="15.75" hidden="1" outlineLevel="1">
      <c r="B285" s="2" t="str">
        <f t="shared" si="92"/>
        <v>b</v>
      </c>
      <c r="C285" s="240" t="s">
        <v>0</v>
      </c>
      <c r="D285" s="241" t="s">
        <v>12</v>
      </c>
      <c r="E285" s="233">
        <v>0</v>
      </c>
      <c r="F285" s="233">
        <v>0</v>
      </c>
      <c r="G285" s="233">
        <v>0</v>
      </c>
      <c r="H285" s="233">
        <v>0</v>
      </c>
      <c r="I285" s="233">
        <v>0</v>
      </c>
      <c r="J285" s="267">
        <v>0</v>
      </c>
      <c r="K285" s="288">
        <v>0</v>
      </c>
      <c r="L285" s="278">
        <f t="shared" si="93"/>
        <v>0</v>
      </c>
      <c r="M285" s="233">
        <f t="shared" si="90"/>
        <v>0</v>
      </c>
      <c r="N285" s="267">
        <v>0</v>
      </c>
      <c r="O285" s="233">
        <f t="shared" si="94"/>
        <v>0</v>
      </c>
      <c r="P285" s="42"/>
    </row>
    <row r="286" spans="2:16" ht="15.75" hidden="1" outlineLevel="1">
      <c r="B286" s="2" t="str">
        <f t="shared" si="92"/>
        <v>b</v>
      </c>
      <c r="C286" s="240" t="s">
        <v>0</v>
      </c>
      <c r="D286" s="241" t="s">
        <v>13</v>
      </c>
      <c r="E286" s="233">
        <v>0</v>
      </c>
      <c r="F286" s="233">
        <v>0</v>
      </c>
      <c r="G286" s="233">
        <v>0</v>
      </c>
      <c r="H286" s="233">
        <v>0</v>
      </c>
      <c r="I286" s="233">
        <v>0</v>
      </c>
      <c r="J286" s="267">
        <v>0</v>
      </c>
      <c r="K286" s="288">
        <v>0</v>
      </c>
      <c r="L286" s="278">
        <f t="shared" si="93"/>
        <v>0</v>
      </c>
      <c r="M286" s="233">
        <f t="shared" si="90"/>
        <v>0</v>
      </c>
      <c r="N286" s="267">
        <v>0</v>
      </c>
      <c r="O286" s="233">
        <f t="shared" si="94"/>
        <v>0</v>
      </c>
      <c r="P286" s="42"/>
    </row>
    <row r="287" spans="2:16" ht="18" hidden="1" outlineLevel="1">
      <c r="B287" s="2" t="str">
        <f t="shared" si="92"/>
        <v>a</v>
      </c>
      <c r="C287" s="231" t="s">
        <v>0</v>
      </c>
      <c r="D287" s="232" t="s">
        <v>14</v>
      </c>
      <c r="E287" s="233">
        <f t="shared" ref="E287:I287" si="104">E288+E289</f>
        <v>1</v>
      </c>
      <c r="F287" s="233">
        <f t="shared" si="104"/>
        <v>1</v>
      </c>
      <c r="G287" s="233">
        <f t="shared" si="104"/>
        <v>0.90560000000000007</v>
      </c>
      <c r="H287" s="233">
        <f t="shared" si="104"/>
        <v>1</v>
      </c>
      <c r="I287" s="233">
        <f t="shared" si="104"/>
        <v>1</v>
      </c>
      <c r="J287" s="267">
        <f>J288+J289</f>
        <v>1</v>
      </c>
      <c r="K287" s="288">
        <f>K288+K289</f>
        <v>1</v>
      </c>
      <c r="L287" s="278">
        <f t="shared" si="93"/>
        <v>0</v>
      </c>
      <c r="M287" s="233">
        <f t="shared" si="90"/>
        <v>0</v>
      </c>
      <c r="N287" s="267">
        <f t="shared" ref="N287" si="105">N288+N289</f>
        <v>1</v>
      </c>
      <c r="O287" s="233">
        <f t="shared" si="94"/>
        <v>0</v>
      </c>
      <c r="P287" s="42"/>
    </row>
    <row r="288" spans="2:16" ht="36" hidden="1" outlineLevel="1">
      <c r="B288" s="2" t="str">
        <f t="shared" si="92"/>
        <v>a</v>
      </c>
      <c r="C288" s="236" t="s">
        <v>0</v>
      </c>
      <c r="D288" s="237" t="s">
        <v>15</v>
      </c>
      <c r="E288" s="238">
        <v>1</v>
      </c>
      <c r="F288" s="238">
        <v>1</v>
      </c>
      <c r="G288" s="238">
        <v>0.90560000000000007</v>
      </c>
      <c r="H288" s="238">
        <v>1</v>
      </c>
      <c r="I288" s="238">
        <v>1</v>
      </c>
      <c r="J288" s="268">
        <v>1</v>
      </c>
      <c r="K288" s="289">
        <v>1</v>
      </c>
      <c r="L288" s="278">
        <f t="shared" si="93"/>
        <v>0</v>
      </c>
      <c r="M288" s="238">
        <f t="shared" si="90"/>
        <v>0</v>
      </c>
      <c r="N288" s="268">
        <v>1</v>
      </c>
      <c r="O288" s="238">
        <f t="shared" si="94"/>
        <v>0</v>
      </c>
      <c r="P288" s="42"/>
    </row>
    <row r="289" spans="2:16" ht="30" hidden="1" outlineLevel="1">
      <c r="B289" s="2" t="str">
        <f t="shared" si="92"/>
        <v>b</v>
      </c>
      <c r="C289" s="256" t="s">
        <v>0</v>
      </c>
      <c r="D289" s="257" t="s">
        <v>16</v>
      </c>
      <c r="E289" s="238">
        <v>0</v>
      </c>
      <c r="F289" s="238">
        <v>0</v>
      </c>
      <c r="G289" s="238">
        <v>0</v>
      </c>
      <c r="H289" s="238">
        <v>0</v>
      </c>
      <c r="I289" s="238">
        <v>0</v>
      </c>
      <c r="J289" s="268">
        <v>0</v>
      </c>
      <c r="K289" s="289">
        <v>0</v>
      </c>
      <c r="L289" s="278">
        <f t="shared" si="93"/>
        <v>0</v>
      </c>
      <c r="M289" s="238">
        <f t="shared" si="90"/>
        <v>0</v>
      </c>
      <c r="N289" s="268">
        <v>0</v>
      </c>
      <c r="O289" s="238">
        <f t="shared" si="94"/>
        <v>0</v>
      </c>
      <c r="P289" s="42"/>
    </row>
    <row r="290" spans="2:16" ht="15.75" hidden="1" outlineLevel="1">
      <c r="B290" s="2" t="str">
        <f t="shared" si="92"/>
        <v>b</v>
      </c>
      <c r="C290" s="243" t="s">
        <v>0</v>
      </c>
      <c r="D290" s="244" t="s">
        <v>17</v>
      </c>
      <c r="E290" s="230">
        <v>0</v>
      </c>
      <c r="F290" s="230">
        <v>0</v>
      </c>
      <c r="G290" s="230">
        <v>0</v>
      </c>
      <c r="H290" s="230">
        <v>0</v>
      </c>
      <c r="I290" s="230">
        <v>0</v>
      </c>
      <c r="J290" s="266">
        <v>0</v>
      </c>
      <c r="K290" s="287">
        <v>0</v>
      </c>
      <c r="L290" s="278">
        <f t="shared" si="93"/>
        <v>0</v>
      </c>
      <c r="M290" s="230">
        <f t="shared" si="90"/>
        <v>0</v>
      </c>
      <c r="N290" s="266">
        <v>0</v>
      </c>
      <c r="O290" s="230">
        <f t="shared" si="94"/>
        <v>0</v>
      </c>
      <c r="P290" s="42"/>
    </row>
    <row r="291" spans="2:16" ht="15.75" hidden="1" outlineLevel="1">
      <c r="B291" s="2" t="str">
        <f t="shared" si="92"/>
        <v>b</v>
      </c>
      <c r="C291" s="243" t="s">
        <v>0</v>
      </c>
      <c r="D291" s="244" t="s">
        <v>18</v>
      </c>
      <c r="E291" s="230">
        <v>0</v>
      </c>
      <c r="F291" s="230">
        <v>0</v>
      </c>
      <c r="G291" s="230">
        <v>0</v>
      </c>
      <c r="H291" s="230">
        <v>0</v>
      </c>
      <c r="I291" s="230">
        <v>0</v>
      </c>
      <c r="J291" s="266">
        <v>0</v>
      </c>
      <c r="K291" s="287">
        <v>0</v>
      </c>
      <c r="L291" s="278">
        <f t="shared" si="93"/>
        <v>0</v>
      </c>
      <c r="M291" s="230">
        <f t="shared" si="90"/>
        <v>0</v>
      </c>
      <c r="N291" s="266">
        <v>0</v>
      </c>
      <c r="O291" s="230">
        <f t="shared" si="94"/>
        <v>0</v>
      </c>
      <c r="P291" s="42"/>
    </row>
    <row r="292" spans="2:16" ht="15.75" hidden="1" outlineLevel="1">
      <c r="B292" s="2" t="str">
        <f t="shared" si="92"/>
        <v>b</v>
      </c>
      <c r="C292" s="243" t="s">
        <v>0</v>
      </c>
      <c r="D292" s="244" t="s">
        <v>19</v>
      </c>
      <c r="E292" s="230">
        <v>0</v>
      </c>
      <c r="F292" s="230">
        <v>0</v>
      </c>
      <c r="G292" s="230">
        <v>0</v>
      </c>
      <c r="H292" s="230">
        <v>0</v>
      </c>
      <c r="I292" s="230">
        <v>0</v>
      </c>
      <c r="J292" s="266">
        <v>0</v>
      </c>
      <c r="K292" s="287">
        <v>0</v>
      </c>
      <c r="L292" s="278">
        <f t="shared" si="93"/>
        <v>0</v>
      </c>
      <c r="M292" s="230">
        <f t="shared" si="90"/>
        <v>0</v>
      </c>
      <c r="N292" s="266">
        <v>0</v>
      </c>
      <c r="O292" s="230">
        <f t="shared" si="94"/>
        <v>0</v>
      </c>
      <c r="P292" s="42"/>
    </row>
    <row r="293" spans="2:16" ht="54" hidden="1" outlineLevel="1">
      <c r="B293" s="2" t="str">
        <f t="shared" si="92"/>
        <v>a</v>
      </c>
      <c r="C293" s="276" t="s">
        <v>51</v>
      </c>
      <c r="D293" s="277" t="s">
        <v>52</v>
      </c>
      <c r="E293" s="278">
        <f t="shared" ref="E293" si="106">E296+E306+E307+E308</f>
        <v>37</v>
      </c>
      <c r="F293" s="278">
        <f t="shared" ref="F293:I293" si="107">F296+F306+F307+F308</f>
        <v>44</v>
      </c>
      <c r="G293" s="278">
        <f t="shared" si="107"/>
        <v>38.593359999999997</v>
      </c>
      <c r="H293" s="278">
        <f t="shared" si="107"/>
        <v>63</v>
      </c>
      <c r="I293" s="278">
        <f t="shared" si="107"/>
        <v>63</v>
      </c>
      <c r="J293" s="264">
        <f>J296+J306+J307+J308</f>
        <v>63</v>
      </c>
      <c r="K293" s="285">
        <f>K296+K306+K307+K308</f>
        <v>63</v>
      </c>
      <c r="L293" s="278">
        <f t="shared" si="93"/>
        <v>0</v>
      </c>
      <c r="M293" s="278">
        <f t="shared" si="90"/>
        <v>0</v>
      </c>
      <c r="N293" s="264">
        <f t="shared" ref="N293" si="108">N296+N306+N307+N308</f>
        <v>63</v>
      </c>
      <c r="O293" s="278">
        <f t="shared" si="94"/>
        <v>0</v>
      </c>
      <c r="P293" s="42"/>
    </row>
    <row r="294" spans="2:16" ht="15.75" hidden="1" outlineLevel="1">
      <c r="B294" s="2" t="str">
        <f t="shared" si="92"/>
        <v>b</v>
      </c>
      <c r="C294" s="252" t="s">
        <v>0</v>
      </c>
      <c r="D294" s="253" t="s">
        <v>5</v>
      </c>
      <c r="E294" s="227">
        <v>0</v>
      </c>
      <c r="F294" s="227">
        <v>0</v>
      </c>
      <c r="G294" s="227">
        <v>0</v>
      </c>
      <c r="H294" s="227">
        <v>0</v>
      </c>
      <c r="I294" s="227">
        <v>0</v>
      </c>
      <c r="J294" s="265">
        <v>0</v>
      </c>
      <c r="K294" s="286">
        <v>0</v>
      </c>
      <c r="L294" s="278">
        <f t="shared" si="93"/>
        <v>0</v>
      </c>
      <c r="M294" s="227">
        <f t="shared" si="90"/>
        <v>0</v>
      </c>
      <c r="N294" s="265">
        <v>0</v>
      </c>
      <c r="O294" s="227">
        <f t="shared" si="94"/>
        <v>0</v>
      </c>
      <c r="P294" s="42"/>
    </row>
    <row r="295" spans="2:16" ht="15.75" hidden="1" outlineLevel="1">
      <c r="B295" s="2" t="str">
        <f t="shared" si="92"/>
        <v>b</v>
      </c>
      <c r="C295" s="252" t="s">
        <v>0</v>
      </c>
      <c r="D295" s="253" t="s">
        <v>6</v>
      </c>
      <c r="E295" s="227">
        <v>0</v>
      </c>
      <c r="F295" s="227">
        <v>0</v>
      </c>
      <c r="G295" s="227">
        <v>0</v>
      </c>
      <c r="H295" s="227">
        <v>0</v>
      </c>
      <c r="I295" s="227">
        <v>0</v>
      </c>
      <c r="J295" s="265">
        <v>0</v>
      </c>
      <c r="K295" s="286">
        <v>0</v>
      </c>
      <c r="L295" s="278">
        <f t="shared" si="93"/>
        <v>0</v>
      </c>
      <c r="M295" s="227">
        <f t="shared" si="90"/>
        <v>0</v>
      </c>
      <c r="N295" s="265">
        <v>0</v>
      </c>
      <c r="O295" s="227">
        <f t="shared" si="94"/>
        <v>0</v>
      </c>
      <c r="P295" s="42"/>
    </row>
    <row r="296" spans="2:16" ht="18" hidden="1" outlineLevel="1">
      <c r="B296" s="2" t="str">
        <f t="shared" si="92"/>
        <v>a</v>
      </c>
      <c r="C296" s="228" t="s">
        <v>0</v>
      </c>
      <c r="D296" s="229" t="s">
        <v>7</v>
      </c>
      <c r="E296" s="230">
        <f t="shared" ref="E296:I296" si="109">E297+E298+E299+E300+E301+E302+E303</f>
        <v>37</v>
      </c>
      <c r="F296" s="230">
        <f t="shared" si="109"/>
        <v>44</v>
      </c>
      <c r="G296" s="230">
        <f t="shared" si="109"/>
        <v>38.593359999999997</v>
      </c>
      <c r="H296" s="230">
        <f t="shared" si="109"/>
        <v>63</v>
      </c>
      <c r="I296" s="230">
        <f t="shared" si="109"/>
        <v>63</v>
      </c>
      <c r="J296" s="266">
        <f>J297+J298+J299+J300+J301+J302+J303</f>
        <v>63</v>
      </c>
      <c r="K296" s="287">
        <f>K297+K298+K299+K300+K301+K302+K303</f>
        <v>63</v>
      </c>
      <c r="L296" s="278">
        <f t="shared" si="93"/>
        <v>0</v>
      </c>
      <c r="M296" s="230">
        <f t="shared" si="90"/>
        <v>0</v>
      </c>
      <c r="N296" s="266">
        <f t="shared" ref="N296" si="110">N297+N298+N299+N300+N301+N302+N303</f>
        <v>63</v>
      </c>
      <c r="O296" s="230">
        <f t="shared" si="94"/>
        <v>0</v>
      </c>
      <c r="P296" s="42"/>
    </row>
    <row r="297" spans="2:16" ht="15.75" hidden="1" outlineLevel="1">
      <c r="B297" s="2" t="str">
        <f t="shared" si="92"/>
        <v>b</v>
      </c>
      <c r="C297" s="240" t="s">
        <v>0</v>
      </c>
      <c r="D297" s="241" t="s">
        <v>8</v>
      </c>
      <c r="E297" s="233">
        <v>0</v>
      </c>
      <c r="F297" s="233">
        <v>0</v>
      </c>
      <c r="G297" s="233">
        <v>0</v>
      </c>
      <c r="H297" s="233">
        <v>0</v>
      </c>
      <c r="I297" s="233">
        <v>0</v>
      </c>
      <c r="J297" s="267">
        <v>0</v>
      </c>
      <c r="K297" s="288">
        <v>0</v>
      </c>
      <c r="L297" s="278">
        <f t="shared" si="93"/>
        <v>0</v>
      </c>
      <c r="M297" s="233">
        <f t="shared" si="90"/>
        <v>0</v>
      </c>
      <c r="N297" s="267">
        <v>0</v>
      </c>
      <c r="O297" s="233">
        <f t="shared" si="94"/>
        <v>0</v>
      </c>
      <c r="P297" s="42"/>
    </row>
    <row r="298" spans="2:16" ht="18" hidden="1" outlineLevel="1">
      <c r="B298" s="2" t="str">
        <f t="shared" si="92"/>
        <v>a</v>
      </c>
      <c r="C298" s="231" t="s">
        <v>0</v>
      </c>
      <c r="D298" s="232" t="s">
        <v>9</v>
      </c>
      <c r="E298" s="233">
        <v>36</v>
      </c>
      <c r="F298" s="233">
        <v>43</v>
      </c>
      <c r="G298" s="233">
        <v>37.769179999999999</v>
      </c>
      <c r="H298" s="233">
        <v>62</v>
      </c>
      <c r="I298" s="233">
        <v>62</v>
      </c>
      <c r="J298" s="267">
        <v>62</v>
      </c>
      <c r="K298" s="288">
        <v>62</v>
      </c>
      <c r="L298" s="278">
        <f t="shared" si="93"/>
        <v>0</v>
      </c>
      <c r="M298" s="233">
        <f t="shared" si="90"/>
        <v>0</v>
      </c>
      <c r="N298" s="267">
        <v>62</v>
      </c>
      <c r="O298" s="233">
        <f t="shared" si="94"/>
        <v>0</v>
      </c>
      <c r="P298" s="42"/>
    </row>
    <row r="299" spans="2:16" ht="15.75" hidden="1" outlineLevel="1">
      <c r="B299" s="2" t="str">
        <f t="shared" si="92"/>
        <v>b</v>
      </c>
      <c r="C299" s="240" t="s">
        <v>0</v>
      </c>
      <c r="D299" s="241" t="s">
        <v>10</v>
      </c>
      <c r="E299" s="233">
        <v>0</v>
      </c>
      <c r="F299" s="233">
        <v>0</v>
      </c>
      <c r="G299" s="233">
        <v>0</v>
      </c>
      <c r="H299" s="233">
        <v>0</v>
      </c>
      <c r="I299" s="233">
        <v>0</v>
      </c>
      <c r="J299" s="267">
        <v>0</v>
      </c>
      <c r="K299" s="288">
        <v>0</v>
      </c>
      <c r="L299" s="278">
        <f t="shared" si="93"/>
        <v>0</v>
      </c>
      <c r="M299" s="233">
        <f t="shared" si="90"/>
        <v>0</v>
      </c>
      <c r="N299" s="267">
        <v>0</v>
      </c>
      <c r="O299" s="233">
        <f t="shared" si="94"/>
        <v>0</v>
      </c>
      <c r="P299" s="42"/>
    </row>
    <row r="300" spans="2:16" ht="15.75" hidden="1" outlineLevel="1">
      <c r="B300" s="2" t="str">
        <f t="shared" si="92"/>
        <v>b</v>
      </c>
      <c r="C300" s="240" t="s">
        <v>0</v>
      </c>
      <c r="D300" s="241" t="s">
        <v>11</v>
      </c>
      <c r="E300" s="233">
        <v>0</v>
      </c>
      <c r="F300" s="233">
        <v>0</v>
      </c>
      <c r="G300" s="233">
        <v>0</v>
      </c>
      <c r="H300" s="233">
        <v>0</v>
      </c>
      <c r="I300" s="233">
        <v>0</v>
      </c>
      <c r="J300" s="267">
        <v>0</v>
      </c>
      <c r="K300" s="288">
        <v>0</v>
      </c>
      <c r="L300" s="278">
        <f t="shared" si="93"/>
        <v>0</v>
      </c>
      <c r="M300" s="233">
        <f t="shared" si="90"/>
        <v>0</v>
      </c>
      <c r="N300" s="267">
        <v>0</v>
      </c>
      <c r="O300" s="233">
        <f t="shared" si="94"/>
        <v>0</v>
      </c>
      <c r="P300" s="42"/>
    </row>
    <row r="301" spans="2:16" ht="15.75" hidden="1" outlineLevel="1">
      <c r="B301" s="2" t="str">
        <f t="shared" si="92"/>
        <v>b</v>
      </c>
      <c r="C301" s="240" t="s">
        <v>0</v>
      </c>
      <c r="D301" s="241" t="s">
        <v>12</v>
      </c>
      <c r="E301" s="233">
        <v>0</v>
      </c>
      <c r="F301" s="233">
        <v>0</v>
      </c>
      <c r="G301" s="233">
        <v>0</v>
      </c>
      <c r="H301" s="233">
        <v>0</v>
      </c>
      <c r="I301" s="233">
        <v>0</v>
      </c>
      <c r="J301" s="267">
        <v>0</v>
      </c>
      <c r="K301" s="288">
        <v>0</v>
      </c>
      <c r="L301" s="278">
        <f t="shared" si="93"/>
        <v>0</v>
      </c>
      <c r="M301" s="233">
        <f t="shared" si="90"/>
        <v>0</v>
      </c>
      <c r="N301" s="267">
        <v>0</v>
      </c>
      <c r="O301" s="233">
        <f t="shared" si="94"/>
        <v>0</v>
      </c>
      <c r="P301" s="42"/>
    </row>
    <row r="302" spans="2:16" ht="15.75" hidden="1" outlineLevel="1">
      <c r="B302" s="2" t="str">
        <f t="shared" si="92"/>
        <v>b</v>
      </c>
      <c r="C302" s="240" t="s">
        <v>0</v>
      </c>
      <c r="D302" s="241" t="s">
        <v>13</v>
      </c>
      <c r="E302" s="233">
        <v>0</v>
      </c>
      <c r="F302" s="233">
        <v>0</v>
      </c>
      <c r="G302" s="233">
        <v>0</v>
      </c>
      <c r="H302" s="233">
        <v>0</v>
      </c>
      <c r="I302" s="233">
        <v>0</v>
      </c>
      <c r="J302" s="267">
        <v>0</v>
      </c>
      <c r="K302" s="288">
        <v>0</v>
      </c>
      <c r="L302" s="278">
        <f t="shared" si="93"/>
        <v>0</v>
      </c>
      <c r="M302" s="233">
        <f t="shared" si="90"/>
        <v>0</v>
      </c>
      <c r="N302" s="267">
        <v>0</v>
      </c>
      <c r="O302" s="233">
        <f t="shared" si="94"/>
        <v>0</v>
      </c>
      <c r="P302" s="42"/>
    </row>
    <row r="303" spans="2:16" ht="18" hidden="1" outlineLevel="1">
      <c r="B303" s="2" t="str">
        <f t="shared" si="92"/>
        <v>a</v>
      </c>
      <c r="C303" s="231" t="s">
        <v>0</v>
      </c>
      <c r="D303" s="232" t="s">
        <v>14</v>
      </c>
      <c r="E303" s="233">
        <f t="shared" ref="E303:I303" si="111">E304+E305</f>
        <v>1</v>
      </c>
      <c r="F303" s="233">
        <f t="shared" si="111"/>
        <v>1</v>
      </c>
      <c r="G303" s="233">
        <f t="shared" si="111"/>
        <v>0.82417999999999991</v>
      </c>
      <c r="H303" s="233">
        <f t="shared" si="111"/>
        <v>1</v>
      </c>
      <c r="I303" s="233">
        <f t="shared" si="111"/>
        <v>1</v>
      </c>
      <c r="J303" s="267">
        <f>J304+J305</f>
        <v>1</v>
      </c>
      <c r="K303" s="288">
        <f>K304+K305</f>
        <v>1</v>
      </c>
      <c r="L303" s="278">
        <f t="shared" si="93"/>
        <v>0</v>
      </c>
      <c r="M303" s="233">
        <f t="shared" si="90"/>
        <v>0</v>
      </c>
      <c r="N303" s="267">
        <f t="shared" ref="N303" si="112">N304+N305</f>
        <v>1</v>
      </c>
      <c r="O303" s="233">
        <f t="shared" si="94"/>
        <v>0</v>
      </c>
      <c r="P303" s="42"/>
    </row>
    <row r="304" spans="2:16" ht="36" hidden="1" outlineLevel="1">
      <c r="B304" s="2" t="str">
        <f t="shared" si="92"/>
        <v>a</v>
      </c>
      <c r="C304" s="236" t="s">
        <v>0</v>
      </c>
      <c r="D304" s="237" t="s">
        <v>15</v>
      </c>
      <c r="E304" s="238">
        <v>1</v>
      </c>
      <c r="F304" s="238">
        <v>1</v>
      </c>
      <c r="G304" s="238">
        <v>0.82417999999999991</v>
      </c>
      <c r="H304" s="238">
        <v>1</v>
      </c>
      <c r="I304" s="238">
        <v>1</v>
      </c>
      <c r="J304" s="268">
        <v>1</v>
      </c>
      <c r="K304" s="289">
        <v>1</v>
      </c>
      <c r="L304" s="278">
        <f t="shared" si="93"/>
        <v>0</v>
      </c>
      <c r="M304" s="238">
        <f t="shared" si="90"/>
        <v>0</v>
      </c>
      <c r="N304" s="268">
        <v>1</v>
      </c>
      <c r="O304" s="238">
        <f t="shared" si="94"/>
        <v>0</v>
      </c>
      <c r="P304" s="42"/>
    </row>
    <row r="305" spans="2:16" ht="30" hidden="1" outlineLevel="1">
      <c r="B305" s="2" t="str">
        <f t="shared" si="92"/>
        <v>b</v>
      </c>
      <c r="C305" s="256" t="s">
        <v>0</v>
      </c>
      <c r="D305" s="257" t="s">
        <v>16</v>
      </c>
      <c r="E305" s="238">
        <v>0</v>
      </c>
      <c r="F305" s="238">
        <v>0</v>
      </c>
      <c r="G305" s="238">
        <v>0</v>
      </c>
      <c r="H305" s="238">
        <v>0</v>
      </c>
      <c r="I305" s="238">
        <v>0</v>
      </c>
      <c r="J305" s="268">
        <v>0</v>
      </c>
      <c r="K305" s="289">
        <v>0</v>
      </c>
      <c r="L305" s="278">
        <f t="shared" si="93"/>
        <v>0</v>
      </c>
      <c r="M305" s="238">
        <f t="shared" si="90"/>
        <v>0</v>
      </c>
      <c r="N305" s="268">
        <v>0</v>
      </c>
      <c r="O305" s="238">
        <f t="shared" si="94"/>
        <v>0</v>
      </c>
      <c r="P305" s="42"/>
    </row>
    <row r="306" spans="2:16" ht="15.75" hidden="1" outlineLevel="1">
      <c r="B306" s="2" t="str">
        <f t="shared" si="92"/>
        <v>b</v>
      </c>
      <c r="C306" s="243" t="s">
        <v>0</v>
      </c>
      <c r="D306" s="244" t="s">
        <v>17</v>
      </c>
      <c r="E306" s="230">
        <v>0</v>
      </c>
      <c r="F306" s="230">
        <v>0</v>
      </c>
      <c r="G306" s="230">
        <v>0</v>
      </c>
      <c r="H306" s="230">
        <v>0</v>
      </c>
      <c r="I306" s="230">
        <v>0</v>
      </c>
      <c r="J306" s="266">
        <v>0</v>
      </c>
      <c r="K306" s="287">
        <v>0</v>
      </c>
      <c r="L306" s="278">
        <f t="shared" si="93"/>
        <v>0</v>
      </c>
      <c r="M306" s="230">
        <f t="shared" si="90"/>
        <v>0</v>
      </c>
      <c r="N306" s="266">
        <v>0</v>
      </c>
      <c r="O306" s="230">
        <f t="shared" si="94"/>
        <v>0</v>
      </c>
      <c r="P306" s="42"/>
    </row>
    <row r="307" spans="2:16" ht="15.75" hidden="1" outlineLevel="1">
      <c r="B307" s="2" t="str">
        <f t="shared" si="92"/>
        <v>b</v>
      </c>
      <c r="C307" s="243" t="s">
        <v>0</v>
      </c>
      <c r="D307" s="244" t="s">
        <v>18</v>
      </c>
      <c r="E307" s="230">
        <v>0</v>
      </c>
      <c r="F307" s="230">
        <v>0</v>
      </c>
      <c r="G307" s="230">
        <v>0</v>
      </c>
      <c r="H307" s="230">
        <v>0</v>
      </c>
      <c r="I307" s="230">
        <v>0</v>
      </c>
      <c r="J307" s="266">
        <v>0</v>
      </c>
      <c r="K307" s="287">
        <v>0</v>
      </c>
      <c r="L307" s="278">
        <f t="shared" si="93"/>
        <v>0</v>
      </c>
      <c r="M307" s="230">
        <f t="shared" si="90"/>
        <v>0</v>
      </c>
      <c r="N307" s="266">
        <v>0</v>
      </c>
      <c r="O307" s="230">
        <f t="shared" si="94"/>
        <v>0</v>
      </c>
      <c r="P307" s="42"/>
    </row>
    <row r="308" spans="2:16" ht="15.75" hidden="1" outlineLevel="1">
      <c r="B308" s="2" t="str">
        <f t="shared" si="92"/>
        <v>b</v>
      </c>
      <c r="C308" s="243" t="s">
        <v>0</v>
      </c>
      <c r="D308" s="244" t="s">
        <v>19</v>
      </c>
      <c r="E308" s="230">
        <v>0</v>
      </c>
      <c r="F308" s="230">
        <v>0</v>
      </c>
      <c r="G308" s="230">
        <v>0</v>
      </c>
      <c r="H308" s="230">
        <v>0</v>
      </c>
      <c r="I308" s="230">
        <v>0</v>
      </c>
      <c r="J308" s="266">
        <v>0</v>
      </c>
      <c r="K308" s="287">
        <v>0</v>
      </c>
      <c r="L308" s="278">
        <f t="shared" si="93"/>
        <v>0</v>
      </c>
      <c r="M308" s="230">
        <f t="shared" si="90"/>
        <v>0</v>
      </c>
      <c r="N308" s="266">
        <v>0</v>
      </c>
      <c r="O308" s="230">
        <f t="shared" si="94"/>
        <v>0</v>
      </c>
      <c r="P308" s="42"/>
    </row>
    <row r="309" spans="2:16" ht="36" hidden="1" outlineLevel="1">
      <c r="B309" s="2" t="str">
        <f t="shared" si="92"/>
        <v>a</v>
      </c>
      <c r="C309" s="276" t="s">
        <v>53</v>
      </c>
      <c r="D309" s="277" t="s">
        <v>54</v>
      </c>
      <c r="E309" s="278">
        <f t="shared" ref="E309" si="113">E312+E322+E323+E324</f>
        <v>22</v>
      </c>
      <c r="F309" s="278">
        <f t="shared" ref="F309:I309" si="114">F312+F322+F323+F324</f>
        <v>29</v>
      </c>
      <c r="G309" s="278">
        <f t="shared" si="114"/>
        <v>22.89424</v>
      </c>
      <c r="H309" s="278">
        <f t="shared" si="114"/>
        <v>40</v>
      </c>
      <c r="I309" s="278">
        <f t="shared" si="114"/>
        <v>40</v>
      </c>
      <c r="J309" s="264">
        <f>J312+J322+J323+J324</f>
        <v>40</v>
      </c>
      <c r="K309" s="285">
        <f>K312+K322+K323+K324</f>
        <v>40</v>
      </c>
      <c r="L309" s="278">
        <f t="shared" si="93"/>
        <v>0</v>
      </c>
      <c r="M309" s="278">
        <f t="shared" si="90"/>
        <v>0</v>
      </c>
      <c r="N309" s="264">
        <f t="shared" ref="N309" si="115">N312+N322+N323+N324</f>
        <v>40</v>
      </c>
      <c r="O309" s="278">
        <f t="shared" si="94"/>
        <v>0</v>
      </c>
      <c r="P309" s="42"/>
    </row>
    <row r="310" spans="2:16" ht="15.75" hidden="1" outlineLevel="1">
      <c r="B310" s="2" t="str">
        <f t="shared" si="92"/>
        <v>b</v>
      </c>
      <c r="C310" s="252" t="s">
        <v>0</v>
      </c>
      <c r="D310" s="253" t="s">
        <v>5</v>
      </c>
      <c r="E310" s="227">
        <v>0</v>
      </c>
      <c r="F310" s="227">
        <v>0</v>
      </c>
      <c r="G310" s="227">
        <v>0</v>
      </c>
      <c r="H310" s="227">
        <v>0</v>
      </c>
      <c r="I310" s="227">
        <v>0</v>
      </c>
      <c r="J310" s="265">
        <v>0</v>
      </c>
      <c r="K310" s="286">
        <v>0</v>
      </c>
      <c r="L310" s="278">
        <f t="shared" si="93"/>
        <v>0</v>
      </c>
      <c r="M310" s="227">
        <f t="shared" si="90"/>
        <v>0</v>
      </c>
      <c r="N310" s="265">
        <v>0</v>
      </c>
      <c r="O310" s="227">
        <f t="shared" si="94"/>
        <v>0</v>
      </c>
      <c r="P310" s="42"/>
    </row>
    <row r="311" spans="2:16" ht="15.75" hidden="1" outlineLevel="1">
      <c r="B311" s="2" t="str">
        <f t="shared" si="92"/>
        <v>b</v>
      </c>
      <c r="C311" s="252" t="s">
        <v>0</v>
      </c>
      <c r="D311" s="253" t="s">
        <v>6</v>
      </c>
      <c r="E311" s="227">
        <v>0</v>
      </c>
      <c r="F311" s="227">
        <v>0</v>
      </c>
      <c r="G311" s="227">
        <v>0</v>
      </c>
      <c r="H311" s="227">
        <v>0</v>
      </c>
      <c r="I311" s="227">
        <v>0</v>
      </c>
      <c r="J311" s="265">
        <v>0</v>
      </c>
      <c r="K311" s="286">
        <v>0</v>
      </c>
      <c r="L311" s="278">
        <f t="shared" si="93"/>
        <v>0</v>
      </c>
      <c r="M311" s="227">
        <f t="shared" si="90"/>
        <v>0</v>
      </c>
      <c r="N311" s="265">
        <v>0</v>
      </c>
      <c r="O311" s="227">
        <f t="shared" si="94"/>
        <v>0</v>
      </c>
      <c r="P311" s="42"/>
    </row>
    <row r="312" spans="2:16" ht="18" hidden="1" outlineLevel="1">
      <c r="B312" s="2" t="str">
        <f t="shared" si="92"/>
        <v>a</v>
      </c>
      <c r="C312" s="228" t="s">
        <v>0</v>
      </c>
      <c r="D312" s="229" t="s">
        <v>7</v>
      </c>
      <c r="E312" s="230">
        <f t="shared" ref="E312:I312" si="116">E313+E314+E315+E316+E317+E318+E319</f>
        <v>22</v>
      </c>
      <c r="F312" s="230">
        <f t="shared" si="116"/>
        <v>29</v>
      </c>
      <c r="G312" s="230">
        <f t="shared" si="116"/>
        <v>22.89424</v>
      </c>
      <c r="H312" s="230">
        <f t="shared" si="116"/>
        <v>40</v>
      </c>
      <c r="I312" s="230">
        <f t="shared" si="116"/>
        <v>40</v>
      </c>
      <c r="J312" s="266">
        <f>J313+J314+J315+J316+J317+J318+J319</f>
        <v>40</v>
      </c>
      <c r="K312" s="287">
        <f>K313+K314+K315+K316+K317+K318+K319</f>
        <v>40</v>
      </c>
      <c r="L312" s="278">
        <f t="shared" si="93"/>
        <v>0</v>
      </c>
      <c r="M312" s="230">
        <f t="shared" si="90"/>
        <v>0</v>
      </c>
      <c r="N312" s="266">
        <f t="shared" ref="N312" si="117">N313+N314+N315+N316+N317+N318+N319</f>
        <v>40</v>
      </c>
      <c r="O312" s="230">
        <f t="shared" si="94"/>
        <v>0</v>
      </c>
      <c r="P312" s="42"/>
    </row>
    <row r="313" spans="2:16" ht="15.75" hidden="1" outlineLevel="1">
      <c r="B313" s="2" t="str">
        <f t="shared" si="92"/>
        <v>b</v>
      </c>
      <c r="C313" s="240" t="s">
        <v>0</v>
      </c>
      <c r="D313" s="241" t="s">
        <v>8</v>
      </c>
      <c r="E313" s="233">
        <v>0</v>
      </c>
      <c r="F313" s="233">
        <v>0</v>
      </c>
      <c r="G313" s="233">
        <v>0</v>
      </c>
      <c r="H313" s="233">
        <v>0</v>
      </c>
      <c r="I313" s="233">
        <v>0</v>
      </c>
      <c r="J313" s="267">
        <v>0</v>
      </c>
      <c r="K313" s="288">
        <v>0</v>
      </c>
      <c r="L313" s="278">
        <f t="shared" si="93"/>
        <v>0</v>
      </c>
      <c r="M313" s="233">
        <f t="shared" si="90"/>
        <v>0</v>
      </c>
      <c r="N313" s="267">
        <v>0</v>
      </c>
      <c r="O313" s="233">
        <f t="shared" si="94"/>
        <v>0</v>
      </c>
      <c r="P313" s="42"/>
    </row>
    <row r="314" spans="2:16" ht="18" hidden="1" outlineLevel="1">
      <c r="B314" s="2" t="str">
        <f t="shared" si="92"/>
        <v>a</v>
      </c>
      <c r="C314" s="231" t="s">
        <v>0</v>
      </c>
      <c r="D314" s="232" t="s">
        <v>9</v>
      </c>
      <c r="E314" s="233">
        <v>21</v>
      </c>
      <c r="F314" s="233">
        <v>28</v>
      </c>
      <c r="G314" s="233">
        <v>22.62724</v>
      </c>
      <c r="H314" s="233">
        <v>39</v>
      </c>
      <c r="I314" s="233">
        <v>39</v>
      </c>
      <c r="J314" s="267">
        <v>39</v>
      </c>
      <c r="K314" s="288">
        <v>39</v>
      </c>
      <c r="L314" s="278">
        <f t="shared" si="93"/>
        <v>0</v>
      </c>
      <c r="M314" s="233">
        <f t="shared" si="90"/>
        <v>0</v>
      </c>
      <c r="N314" s="267">
        <v>39</v>
      </c>
      <c r="O314" s="233">
        <f t="shared" si="94"/>
        <v>0</v>
      </c>
      <c r="P314" s="42"/>
    </row>
    <row r="315" spans="2:16" ht="15.75" hidden="1" outlineLevel="1">
      <c r="B315" s="2" t="str">
        <f t="shared" si="92"/>
        <v>b</v>
      </c>
      <c r="C315" s="240" t="s">
        <v>0</v>
      </c>
      <c r="D315" s="241" t="s">
        <v>10</v>
      </c>
      <c r="E315" s="233">
        <v>0</v>
      </c>
      <c r="F315" s="233">
        <v>0</v>
      </c>
      <c r="G315" s="233">
        <v>0</v>
      </c>
      <c r="H315" s="233">
        <v>0</v>
      </c>
      <c r="I315" s="233">
        <v>0</v>
      </c>
      <c r="J315" s="267">
        <v>0</v>
      </c>
      <c r="K315" s="288">
        <v>0</v>
      </c>
      <c r="L315" s="278">
        <f t="shared" si="93"/>
        <v>0</v>
      </c>
      <c r="M315" s="233">
        <f t="shared" si="90"/>
        <v>0</v>
      </c>
      <c r="N315" s="267">
        <v>0</v>
      </c>
      <c r="O315" s="233">
        <f t="shared" si="94"/>
        <v>0</v>
      </c>
      <c r="P315" s="42"/>
    </row>
    <row r="316" spans="2:16" ht="15.75" hidden="1" outlineLevel="1">
      <c r="B316" s="2" t="str">
        <f t="shared" si="92"/>
        <v>b</v>
      </c>
      <c r="C316" s="240" t="s">
        <v>0</v>
      </c>
      <c r="D316" s="241" t="s">
        <v>11</v>
      </c>
      <c r="E316" s="233">
        <v>0</v>
      </c>
      <c r="F316" s="233">
        <v>0</v>
      </c>
      <c r="G316" s="233">
        <v>0</v>
      </c>
      <c r="H316" s="233">
        <v>0</v>
      </c>
      <c r="I316" s="233">
        <v>0</v>
      </c>
      <c r="J316" s="267">
        <v>0</v>
      </c>
      <c r="K316" s="288">
        <v>0</v>
      </c>
      <c r="L316" s="278">
        <f t="shared" si="93"/>
        <v>0</v>
      </c>
      <c r="M316" s="233">
        <f t="shared" si="90"/>
        <v>0</v>
      </c>
      <c r="N316" s="267">
        <v>0</v>
      </c>
      <c r="O316" s="233">
        <f t="shared" si="94"/>
        <v>0</v>
      </c>
      <c r="P316" s="42"/>
    </row>
    <row r="317" spans="2:16" ht="15.75" hidden="1" outlineLevel="1">
      <c r="B317" s="2" t="str">
        <f t="shared" si="92"/>
        <v>b</v>
      </c>
      <c r="C317" s="240" t="s">
        <v>0</v>
      </c>
      <c r="D317" s="241" t="s">
        <v>12</v>
      </c>
      <c r="E317" s="233">
        <v>0</v>
      </c>
      <c r="F317" s="233">
        <v>0</v>
      </c>
      <c r="G317" s="233">
        <v>0</v>
      </c>
      <c r="H317" s="233">
        <v>0</v>
      </c>
      <c r="I317" s="233">
        <v>0</v>
      </c>
      <c r="J317" s="267">
        <v>0</v>
      </c>
      <c r="K317" s="288">
        <v>0</v>
      </c>
      <c r="L317" s="278">
        <f t="shared" si="93"/>
        <v>0</v>
      </c>
      <c r="M317" s="233">
        <f t="shared" si="90"/>
        <v>0</v>
      </c>
      <c r="N317" s="267">
        <v>0</v>
      </c>
      <c r="O317" s="233">
        <f t="shared" si="94"/>
        <v>0</v>
      </c>
      <c r="P317" s="42"/>
    </row>
    <row r="318" spans="2:16" ht="15.75" hidden="1" outlineLevel="1">
      <c r="B318" s="2" t="str">
        <f t="shared" si="92"/>
        <v>b</v>
      </c>
      <c r="C318" s="240" t="s">
        <v>0</v>
      </c>
      <c r="D318" s="241" t="s">
        <v>13</v>
      </c>
      <c r="E318" s="233">
        <v>0</v>
      </c>
      <c r="F318" s="233">
        <v>0</v>
      </c>
      <c r="G318" s="233">
        <v>0</v>
      </c>
      <c r="H318" s="233">
        <v>0</v>
      </c>
      <c r="I318" s="233">
        <v>0</v>
      </c>
      <c r="J318" s="267">
        <v>0</v>
      </c>
      <c r="K318" s="288">
        <v>0</v>
      </c>
      <c r="L318" s="278">
        <f t="shared" si="93"/>
        <v>0</v>
      </c>
      <c r="M318" s="233">
        <f t="shared" si="90"/>
        <v>0</v>
      </c>
      <c r="N318" s="267">
        <v>0</v>
      </c>
      <c r="O318" s="233">
        <f t="shared" si="94"/>
        <v>0</v>
      </c>
      <c r="P318" s="42"/>
    </row>
    <row r="319" spans="2:16" ht="18" hidden="1" outlineLevel="1">
      <c r="B319" s="2" t="str">
        <f t="shared" si="92"/>
        <v>a</v>
      </c>
      <c r="C319" s="231" t="s">
        <v>0</v>
      </c>
      <c r="D319" s="232" t="s">
        <v>14</v>
      </c>
      <c r="E319" s="233">
        <f t="shared" ref="E319:I319" si="118">E320+E321</f>
        <v>1</v>
      </c>
      <c r="F319" s="233">
        <f t="shared" si="118"/>
        <v>1</v>
      </c>
      <c r="G319" s="233">
        <f t="shared" si="118"/>
        <v>0.26700000000000002</v>
      </c>
      <c r="H319" s="233">
        <f t="shared" si="118"/>
        <v>1</v>
      </c>
      <c r="I319" s="233">
        <f t="shared" si="118"/>
        <v>1</v>
      </c>
      <c r="J319" s="267">
        <f>J320+J321</f>
        <v>1</v>
      </c>
      <c r="K319" s="288">
        <f>K320+K321</f>
        <v>1</v>
      </c>
      <c r="L319" s="278">
        <f t="shared" si="93"/>
        <v>0</v>
      </c>
      <c r="M319" s="233">
        <f t="shared" si="90"/>
        <v>0</v>
      </c>
      <c r="N319" s="267">
        <f t="shared" ref="N319" si="119">N320+N321</f>
        <v>1</v>
      </c>
      <c r="O319" s="233">
        <f t="shared" si="94"/>
        <v>0</v>
      </c>
      <c r="P319" s="42"/>
    </row>
    <row r="320" spans="2:16" ht="36" hidden="1" outlineLevel="1">
      <c r="B320" s="2" t="str">
        <f t="shared" si="92"/>
        <v>a</v>
      </c>
      <c r="C320" s="236" t="s">
        <v>0</v>
      </c>
      <c r="D320" s="237" t="s">
        <v>15</v>
      </c>
      <c r="E320" s="238">
        <v>1</v>
      </c>
      <c r="F320" s="238">
        <v>1</v>
      </c>
      <c r="G320" s="238">
        <v>0.26700000000000002</v>
      </c>
      <c r="H320" s="238">
        <v>1</v>
      </c>
      <c r="I320" s="238">
        <v>1</v>
      </c>
      <c r="J320" s="268">
        <v>1</v>
      </c>
      <c r="K320" s="289">
        <v>1</v>
      </c>
      <c r="L320" s="278">
        <f t="shared" si="93"/>
        <v>0</v>
      </c>
      <c r="M320" s="238">
        <f t="shared" si="90"/>
        <v>0</v>
      </c>
      <c r="N320" s="268">
        <v>1</v>
      </c>
      <c r="O320" s="238">
        <f t="shared" si="94"/>
        <v>0</v>
      </c>
      <c r="P320" s="42"/>
    </row>
    <row r="321" spans="2:16" ht="30" hidden="1" outlineLevel="1">
      <c r="B321" s="2" t="str">
        <f t="shared" si="92"/>
        <v>b</v>
      </c>
      <c r="C321" s="256" t="s">
        <v>0</v>
      </c>
      <c r="D321" s="257" t="s">
        <v>16</v>
      </c>
      <c r="E321" s="238">
        <v>0</v>
      </c>
      <c r="F321" s="238">
        <v>0</v>
      </c>
      <c r="G321" s="238">
        <v>0</v>
      </c>
      <c r="H321" s="238">
        <v>0</v>
      </c>
      <c r="I321" s="238">
        <v>0</v>
      </c>
      <c r="J321" s="268">
        <v>0</v>
      </c>
      <c r="K321" s="289">
        <v>0</v>
      </c>
      <c r="L321" s="278">
        <f t="shared" si="93"/>
        <v>0</v>
      </c>
      <c r="M321" s="238">
        <f t="shared" si="90"/>
        <v>0</v>
      </c>
      <c r="N321" s="268">
        <v>0</v>
      </c>
      <c r="O321" s="238">
        <f t="shared" si="94"/>
        <v>0</v>
      </c>
      <c r="P321" s="42"/>
    </row>
    <row r="322" spans="2:16" ht="15.75" hidden="1" outlineLevel="1">
      <c r="B322" s="2" t="str">
        <f t="shared" si="92"/>
        <v>b</v>
      </c>
      <c r="C322" s="243" t="s">
        <v>0</v>
      </c>
      <c r="D322" s="244" t="s">
        <v>17</v>
      </c>
      <c r="E322" s="230">
        <v>0</v>
      </c>
      <c r="F322" s="230">
        <v>0</v>
      </c>
      <c r="G322" s="230">
        <v>0</v>
      </c>
      <c r="H322" s="230">
        <v>0</v>
      </c>
      <c r="I322" s="230">
        <v>0</v>
      </c>
      <c r="J322" s="266">
        <v>0</v>
      </c>
      <c r="K322" s="287">
        <v>0</v>
      </c>
      <c r="L322" s="278">
        <f t="shared" si="93"/>
        <v>0</v>
      </c>
      <c r="M322" s="230">
        <f t="shared" si="90"/>
        <v>0</v>
      </c>
      <c r="N322" s="266">
        <v>0</v>
      </c>
      <c r="O322" s="230">
        <f t="shared" si="94"/>
        <v>0</v>
      </c>
      <c r="P322" s="42"/>
    </row>
    <row r="323" spans="2:16" ht="15.75" hidden="1" outlineLevel="1">
      <c r="B323" s="2" t="str">
        <f t="shared" si="92"/>
        <v>b</v>
      </c>
      <c r="C323" s="243" t="s">
        <v>0</v>
      </c>
      <c r="D323" s="244" t="s">
        <v>18</v>
      </c>
      <c r="E323" s="230">
        <v>0</v>
      </c>
      <c r="F323" s="230">
        <v>0</v>
      </c>
      <c r="G323" s="230">
        <v>0</v>
      </c>
      <c r="H323" s="230">
        <v>0</v>
      </c>
      <c r="I323" s="230">
        <v>0</v>
      </c>
      <c r="J323" s="266">
        <v>0</v>
      </c>
      <c r="K323" s="287">
        <v>0</v>
      </c>
      <c r="L323" s="278">
        <f t="shared" si="93"/>
        <v>0</v>
      </c>
      <c r="M323" s="230">
        <f t="shared" si="90"/>
        <v>0</v>
      </c>
      <c r="N323" s="266">
        <v>0</v>
      </c>
      <c r="O323" s="230">
        <f t="shared" si="94"/>
        <v>0</v>
      </c>
      <c r="P323" s="42"/>
    </row>
    <row r="324" spans="2:16" ht="15.75" hidden="1" outlineLevel="1">
      <c r="B324" s="2" t="str">
        <f t="shared" si="92"/>
        <v>b</v>
      </c>
      <c r="C324" s="243" t="s">
        <v>0</v>
      </c>
      <c r="D324" s="244" t="s">
        <v>19</v>
      </c>
      <c r="E324" s="230">
        <v>0</v>
      </c>
      <c r="F324" s="230">
        <v>0</v>
      </c>
      <c r="G324" s="230">
        <v>0</v>
      </c>
      <c r="H324" s="230">
        <v>0</v>
      </c>
      <c r="I324" s="230">
        <v>0</v>
      </c>
      <c r="J324" s="266">
        <v>0</v>
      </c>
      <c r="K324" s="287">
        <v>0</v>
      </c>
      <c r="L324" s="278">
        <f t="shared" si="93"/>
        <v>0</v>
      </c>
      <c r="M324" s="230">
        <f t="shared" si="90"/>
        <v>0</v>
      </c>
      <c r="N324" s="266">
        <v>0</v>
      </c>
      <c r="O324" s="230">
        <f t="shared" si="94"/>
        <v>0</v>
      </c>
      <c r="P324" s="42"/>
    </row>
    <row r="325" spans="2:16" ht="54" hidden="1" outlineLevel="1">
      <c r="B325" s="2" t="str">
        <f t="shared" si="92"/>
        <v>a</v>
      </c>
      <c r="C325" s="276" t="s">
        <v>55</v>
      </c>
      <c r="D325" s="277" t="s">
        <v>56</v>
      </c>
      <c r="E325" s="278">
        <f t="shared" ref="E325" si="120">E328+E338+E339+E340</f>
        <v>20</v>
      </c>
      <c r="F325" s="278">
        <f t="shared" ref="F325:I325" si="121">F328+F338+F339+F340</f>
        <v>25</v>
      </c>
      <c r="G325" s="278">
        <f t="shared" si="121"/>
        <v>17.280669999999997</v>
      </c>
      <c r="H325" s="278">
        <f t="shared" si="121"/>
        <v>34</v>
      </c>
      <c r="I325" s="278">
        <f t="shared" si="121"/>
        <v>34</v>
      </c>
      <c r="J325" s="264">
        <f>J328+J338+J339+J340</f>
        <v>34</v>
      </c>
      <c r="K325" s="285">
        <f>K328+K338+K339+K340</f>
        <v>34</v>
      </c>
      <c r="L325" s="278">
        <f t="shared" si="93"/>
        <v>0</v>
      </c>
      <c r="M325" s="278">
        <f t="shared" ref="M325:M356" si="122">J325-I325</f>
        <v>0</v>
      </c>
      <c r="N325" s="264">
        <f t="shared" ref="N325" si="123">N328+N338+N339+N340</f>
        <v>34</v>
      </c>
      <c r="O325" s="278">
        <f t="shared" si="94"/>
        <v>0</v>
      </c>
      <c r="P325" s="42"/>
    </row>
    <row r="326" spans="2:16" ht="15.75" hidden="1" outlineLevel="1">
      <c r="B326" s="2" t="str">
        <f t="shared" ref="B326:B389" si="124">IF((E326+F326+G326+I326++J326+M326+N326)&gt;0,"a","b")</f>
        <v>b</v>
      </c>
      <c r="C326" s="252" t="s">
        <v>0</v>
      </c>
      <c r="D326" s="253" t="s">
        <v>5</v>
      </c>
      <c r="E326" s="227">
        <v>0</v>
      </c>
      <c r="F326" s="227">
        <v>0</v>
      </c>
      <c r="G326" s="227">
        <v>0</v>
      </c>
      <c r="H326" s="227">
        <v>0</v>
      </c>
      <c r="I326" s="227">
        <v>0</v>
      </c>
      <c r="J326" s="265">
        <v>0</v>
      </c>
      <c r="K326" s="286">
        <v>0</v>
      </c>
      <c r="L326" s="278">
        <f t="shared" ref="L326:L389" si="125">K326-J326</f>
        <v>0</v>
      </c>
      <c r="M326" s="227">
        <f t="shared" si="122"/>
        <v>0</v>
      </c>
      <c r="N326" s="265">
        <v>0</v>
      </c>
      <c r="O326" s="227">
        <f t="shared" ref="O326:O389" si="126">N326-J326</f>
        <v>0</v>
      </c>
      <c r="P326" s="42"/>
    </row>
    <row r="327" spans="2:16" ht="15.75" hidden="1" outlineLevel="1">
      <c r="B327" s="2" t="str">
        <f t="shared" si="124"/>
        <v>b</v>
      </c>
      <c r="C327" s="252" t="s">
        <v>0</v>
      </c>
      <c r="D327" s="253" t="s">
        <v>6</v>
      </c>
      <c r="E327" s="227">
        <v>0</v>
      </c>
      <c r="F327" s="227">
        <v>0</v>
      </c>
      <c r="G327" s="227">
        <v>0</v>
      </c>
      <c r="H327" s="227">
        <v>0</v>
      </c>
      <c r="I327" s="227">
        <v>0</v>
      </c>
      <c r="J327" s="265">
        <v>0</v>
      </c>
      <c r="K327" s="286">
        <v>0</v>
      </c>
      <c r="L327" s="278">
        <f t="shared" si="125"/>
        <v>0</v>
      </c>
      <c r="M327" s="227">
        <f t="shared" si="122"/>
        <v>0</v>
      </c>
      <c r="N327" s="265">
        <v>0</v>
      </c>
      <c r="O327" s="227">
        <f t="shared" si="126"/>
        <v>0</v>
      </c>
      <c r="P327" s="42"/>
    </row>
    <row r="328" spans="2:16" ht="18" hidden="1" outlineLevel="1">
      <c r="B328" s="2" t="str">
        <f t="shared" si="124"/>
        <v>a</v>
      </c>
      <c r="C328" s="228" t="s">
        <v>0</v>
      </c>
      <c r="D328" s="229" t="s">
        <v>7</v>
      </c>
      <c r="E328" s="230">
        <f t="shared" ref="E328:I328" si="127">E329+E330+E331+E332+E333+E334+E335</f>
        <v>20</v>
      </c>
      <c r="F328" s="230">
        <f t="shared" si="127"/>
        <v>25</v>
      </c>
      <c r="G328" s="230">
        <f t="shared" si="127"/>
        <v>17.280669999999997</v>
      </c>
      <c r="H328" s="230">
        <f t="shared" si="127"/>
        <v>34</v>
      </c>
      <c r="I328" s="230">
        <f t="shared" si="127"/>
        <v>34</v>
      </c>
      <c r="J328" s="266">
        <f>J329+J330+J331+J332+J333+J334+J335</f>
        <v>34</v>
      </c>
      <c r="K328" s="287">
        <f>K329+K330+K331+K332+K333+K334+K335</f>
        <v>34</v>
      </c>
      <c r="L328" s="278">
        <f t="shared" si="125"/>
        <v>0</v>
      </c>
      <c r="M328" s="230">
        <f t="shared" si="122"/>
        <v>0</v>
      </c>
      <c r="N328" s="266">
        <f t="shared" ref="N328" si="128">N329+N330+N331+N332+N333+N334+N335</f>
        <v>34</v>
      </c>
      <c r="O328" s="230">
        <f t="shared" si="126"/>
        <v>0</v>
      </c>
      <c r="P328" s="42"/>
    </row>
    <row r="329" spans="2:16" ht="15.75" hidden="1" outlineLevel="1">
      <c r="B329" s="2" t="str">
        <f t="shared" si="124"/>
        <v>b</v>
      </c>
      <c r="C329" s="240" t="s">
        <v>0</v>
      </c>
      <c r="D329" s="241" t="s">
        <v>8</v>
      </c>
      <c r="E329" s="233">
        <v>0</v>
      </c>
      <c r="F329" s="233">
        <v>0</v>
      </c>
      <c r="G329" s="233">
        <v>0</v>
      </c>
      <c r="H329" s="233">
        <v>0</v>
      </c>
      <c r="I329" s="233">
        <v>0</v>
      </c>
      <c r="J329" s="267">
        <v>0</v>
      </c>
      <c r="K329" s="288">
        <v>0</v>
      </c>
      <c r="L329" s="278">
        <f t="shared" si="125"/>
        <v>0</v>
      </c>
      <c r="M329" s="233">
        <f t="shared" si="122"/>
        <v>0</v>
      </c>
      <c r="N329" s="267">
        <v>0</v>
      </c>
      <c r="O329" s="233">
        <f t="shared" si="126"/>
        <v>0</v>
      </c>
      <c r="P329" s="42"/>
    </row>
    <row r="330" spans="2:16" ht="18" hidden="1" outlineLevel="1">
      <c r="B330" s="2" t="str">
        <f t="shared" si="124"/>
        <v>a</v>
      </c>
      <c r="C330" s="231" t="s">
        <v>0</v>
      </c>
      <c r="D330" s="232" t="s">
        <v>9</v>
      </c>
      <c r="E330" s="233">
        <v>20</v>
      </c>
      <c r="F330" s="233">
        <v>24.5</v>
      </c>
      <c r="G330" s="233">
        <v>16.987869999999997</v>
      </c>
      <c r="H330" s="233">
        <v>33</v>
      </c>
      <c r="I330" s="233">
        <v>33</v>
      </c>
      <c r="J330" s="267">
        <v>33</v>
      </c>
      <c r="K330" s="288">
        <v>33</v>
      </c>
      <c r="L330" s="278">
        <f t="shared" si="125"/>
        <v>0</v>
      </c>
      <c r="M330" s="233">
        <f t="shared" si="122"/>
        <v>0</v>
      </c>
      <c r="N330" s="267">
        <v>33</v>
      </c>
      <c r="O330" s="233">
        <f t="shared" si="126"/>
        <v>0</v>
      </c>
      <c r="P330" s="42"/>
    </row>
    <row r="331" spans="2:16" ht="15.75" hidden="1" outlineLevel="1">
      <c r="B331" s="2" t="str">
        <f t="shared" si="124"/>
        <v>b</v>
      </c>
      <c r="C331" s="240" t="s">
        <v>0</v>
      </c>
      <c r="D331" s="241" t="s">
        <v>10</v>
      </c>
      <c r="E331" s="233">
        <v>0</v>
      </c>
      <c r="F331" s="233">
        <v>0</v>
      </c>
      <c r="G331" s="233">
        <v>0</v>
      </c>
      <c r="H331" s="233">
        <v>0</v>
      </c>
      <c r="I331" s="233">
        <v>0</v>
      </c>
      <c r="J331" s="267">
        <v>0</v>
      </c>
      <c r="K331" s="288">
        <v>0</v>
      </c>
      <c r="L331" s="278">
        <f t="shared" si="125"/>
        <v>0</v>
      </c>
      <c r="M331" s="233">
        <f t="shared" si="122"/>
        <v>0</v>
      </c>
      <c r="N331" s="267">
        <v>0</v>
      </c>
      <c r="O331" s="233">
        <f t="shared" si="126"/>
        <v>0</v>
      </c>
      <c r="P331" s="42"/>
    </row>
    <row r="332" spans="2:16" ht="15.75" hidden="1" outlineLevel="1">
      <c r="B332" s="2" t="str">
        <f t="shared" si="124"/>
        <v>b</v>
      </c>
      <c r="C332" s="240" t="s">
        <v>0</v>
      </c>
      <c r="D332" s="241" t="s">
        <v>11</v>
      </c>
      <c r="E332" s="233">
        <v>0</v>
      </c>
      <c r="F332" s="233">
        <v>0</v>
      </c>
      <c r="G332" s="233">
        <v>0</v>
      </c>
      <c r="H332" s="233">
        <v>0</v>
      </c>
      <c r="I332" s="233">
        <v>0</v>
      </c>
      <c r="J332" s="267">
        <v>0</v>
      </c>
      <c r="K332" s="288">
        <v>0</v>
      </c>
      <c r="L332" s="278">
        <f t="shared" si="125"/>
        <v>0</v>
      </c>
      <c r="M332" s="233">
        <f t="shared" si="122"/>
        <v>0</v>
      </c>
      <c r="N332" s="267">
        <v>0</v>
      </c>
      <c r="O332" s="233">
        <f t="shared" si="126"/>
        <v>0</v>
      </c>
      <c r="P332" s="42"/>
    </row>
    <row r="333" spans="2:16" ht="15.75" hidden="1" outlineLevel="1">
      <c r="B333" s="2" t="str">
        <f t="shared" si="124"/>
        <v>b</v>
      </c>
      <c r="C333" s="240" t="s">
        <v>0</v>
      </c>
      <c r="D333" s="241" t="s">
        <v>12</v>
      </c>
      <c r="E333" s="233">
        <v>0</v>
      </c>
      <c r="F333" s="233">
        <v>0</v>
      </c>
      <c r="G333" s="233">
        <v>0</v>
      </c>
      <c r="H333" s="233">
        <v>0</v>
      </c>
      <c r="I333" s="233">
        <v>0</v>
      </c>
      <c r="J333" s="267">
        <v>0</v>
      </c>
      <c r="K333" s="288">
        <v>0</v>
      </c>
      <c r="L333" s="278">
        <f t="shared" si="125"/>
        <v>0</v>
      </c>
      <c r="M333" s="233">
        <f t="shared" si="122"/>
        <v>0</v>
      </c>
      <c r="N333" s="267">
        <v>0</v>
      </c>
      <c r="O333" s="233">
        <f t="shared" si="126"/>
        <v>0</v>
      </c>
      <c r="P333" s="42"/>
    </row>
    <row r="334" spans="2:16" ht="15.75" hidden="1" outlineLevel="1">
      <c r="B334" s="2" t="str">
        <f t="shared" si="124"/>
        <v>b</v>
      </c>
      <c r="C334" s="240" t="s">
        <v>0</v>
      </c>
      <c r="D334" s="241" t="s">
        <v>13</v>
      </c>
      <c r="E334" s="233">
        <v>0</v>
      </c>
      <c r="F334" s="233">
        <v>0</v>
      </c>
      <c r="G334" s="233">
        <v>0</v>
      </c>
      <c r="H334" s="233">
        <v>0</v>
      </c>
      <c r="I334" s="233">
        <v>0</v>
      </c>
      <c r="J334" s="267">
        <v>0</v>
      </c>
      <c r="K334" s="288">
        <v>0</v>
      </c>
      <c r="L334" s="278">
        <f t="shared" si="125"/>
        <v>0</v>
      </c>
      <c r="M334" s="233">
        <f t="shared" si="122"/>
        <v>0</v>
      </c>
      <c r="N334" s="267">
        <v>0</v>
      </c>
      <c r="O334" s="233">
        <f t="shared" si="126"/>
        <v>0</v>
      </c>
      <c r="P334" s="42"/>
    </row>
    <row r="335" spans="2:16" ht="18" hidden="1" outlineLevel="1">
      <c r="B335" s="2" t="str">
        <f t="shared" si="124"/>
        <v>a</v>
      </c>
      <c r="C335" s="231" t="s">
        <v>0</v>
      </c>
      <c r="D335" s="232" t="s">
        <v>14</v>
      </c>
      <c r="E335" s="233">
        <f t="shared" ref="E335:I335" si="129">E336+E337</f>
        <v>0</v>
      </c>
      <c r="F335" s="233">
        <f t="shared" si="129"/>
        <v>0.5</v>
      </c>
      <c r="G335" s="233">
        <f t="shared" si="129"/>
        <v>0.2928</v>
      </c>
      <c r="H335" s="233">
        <f t="shared" si="129"/>
        <v>1</v>
      </c>
      <c r="I335" s="233">
        <f t="shared" si="129"/>
        <v>1</v>
      </c>
      <c r="J335" s="267">
        <f>J336+J337</f>
        <v>1</v>
      </c>
      <c r="K335" s="288">
        <f>K336+K337</f>
        <v>1</v>
      </c>
      <c r="L335" s="278">
        <f t="shared" si="125"/>
        <v>0</v>
      </c>
      <c r="M335" s="233">
        <f t="shared" si="122"/>
        <v>0</v>
      </c>
      <c r="N335" s="267">
        <f t="shared" ref="N335" si="130">N336+N337</f>
        <v>1</v>
      </c>
      <c r="O335" s="233">
        <f t="shared" si="126"/>
        <v>0</v>
      </c>
      <c r="P335" s="42"/>
    </row>
    <row r="336" spans="2:16" ht="36" hidden="1" outlineLevel="1">
      <c r="B336" s="2" t="str">
        <f t="shared" si="124"/>
        <v>a</v>
      </c>
      <c r="C336" s="236" t="s">
        <v>0</v>
      </c>
      <c r="D336" s="237" t="s">
        <v>15</v>
      </c>
      <c r="E336" s="238">
        <v>0</v>
      </c>
      <c r="F336" s="238">
        <v>0.5</v>
      </c>
      <c r="G336" s="238">
        <v>0.2928</v>
      </c>
      <c r="H336" s="238">
        <v>1</v>
      </c>
      <c r="I336" s="238">
        <v>1</v>
      </c>
      <c r="J336" s="268">
        <v>1</v>
      </c>
      <c r="K336" s="289">
        <v>1</v>
      </c>
      <c r="L336" s="278">
        <f t="shared" si="125"/>
        <v>0</v>
      </c>
      <c r="M336" s="238">
        <f t="shared" si="122"/>
        <v>0</v>
      </c>
      <c r="N336" s="268">
        <v>1</v>
      </c>
      <c r="O336" s="238">
        <f t="shared" si="126"/>
        <v>0</v>
      </c>
      <c r="P336" s="42"/>
    </row>
    <row r="337" spans="2:16" ht="30" hidden="1" outlineLevel="1">
      <c r="B337" s="2" t="str">
        <f t="shared" si="124"/>
        <v>b</v>
      </c>
      <c r="C337" s="256" t="s">
        <v>0</v>
      </c>
      <c r="D337" s="257" t="s">
        <v>16</v>
      </c>
      <c r="E337" s="238">
        <v>0</v>
      </c>
      <c r="F337" s="238">
        <v>0</v>
      </c>
      <c r="G337" s="238">
        <v>0</v>
      </c>
      <c r="H337" s="238">
        <v>0</v>
      </c>
      <c r="I337" s="238">
        <v>0</v>
      </c>
      <c r="J337" s="268">
        <v>0</v>
      </c>
      <c r="K337" s="289">
        <v>0</v>
      </c>
      <c r="L337" s="278">
        <f t="shared" si="125"/>
        <v>0</v>
      </c>
      <c r="M337" s="238">
        <f t="shared" si="122"/>
        <v>0</v>
      </c>
      <c r="N337" s="268">
        <v>0</v>
      </c>
      <c r="O337" s="238">
        <f t="shared" si="126"/>
        <v>0</v>
      </c>
      <c r="P337" s="42"/>
    </row>
    <row r="338" spans="2:16" ht="15.75" hidden="1" outlineLevel="1">
      <c r="B338" s="2" t="str">
        <f t="shared" si="124"/>
        <v>b</v>
      </c>
      <c r="C338" s="243" t="s">
        <v>0</v>
      </c>
      <c r="D338" s="244" t="s">
        <v>17</v>
      </c>
      <c r="E338" s="230">
        <v>0</v>
      </c>
      <c r="F338" s="230">
        <v>0</v>
      </c>
      <c r="G338" s="230">
        <v>0</v>
      </c>
      <c r="H338" s="230">
        <v>0</v>
      </c>
      <c r="I338" s="230">
        <v>0</v>
      </c>
      <c r="J338" s="266">
        <v>0</v>
      </c>
      <c r="K338" s="287">
        <v>0</v>
      </c>
      <c r="L338" s="278">
        <f t="shared" si="125"/>
        <v>0</v>
      </c>
      <c r="M338" s="230">
        <f t="shared" si="122"/>
        <v>0</v>
      </c>
      <c r="N338" s="266">
        <v>0</v>
      </c>
      <c r="O338" s="230">
        <f t="shared" si="126"/>
        <v>0</v>
      </c>
      <c r="P338" s="42"/>
    </row>
    <row r="339" spans="2:16" ht="15.75" hidden="1" outlineLevel="1">
      <c r="B339" s="2" t="str">
        <f t="shared" si="124"/>
        <v>b</v>
      </c>
      <c r="C339" s="243" t="s">
        <v>0</v>
      </c>
      <c r="D339" s="244" t="s">
        <v>18</v>
      </c>
      <c r="E339" s="230">
        <v>0</v>
      </c>
      <c r="F339" s="230">
        <v>0</v>
      </c>
      <c r="G339" s="230">
        <v>0</v>
      </c>
      <c r="H339" s="230">
        <v>0</v>
      </c>
      <c r="I339" s="230">
        <v>0</v>
      </c>
      <c r="J339" s="266">
        <v>0</v>
      </c>
      <c r="K339" s="287">
        <v>0</v>
      </c>
      <c r="L339" s="278">
        <f t="shared" si="125"/>
        <v>0</v>
      </c>
      <c r="M339" s="230">
        <f t="shared" si="122"/>
        <v>0</v>
      </c>
      <c r="N339" s="266">
        <v>0</v>
      </c>
      <c r="O339" s="230">
        <f t="shared" si="126"/>
        <v>0</v>
      </c>
      <c r="P339" s="42"/>
    </row>
    <row r="340" spans="2:16" ht="15.75" hidden="1" outlineLevel="1">
      <c r="B340" s="2" t="str">
        <f t="shared" si="124"/>
        <v>b</v>
      </c>
      <c r="C340" s="243" t="s">
        <v>0</v>
      </c>
      <c r="D340" s="244" t="s">
        <v>19</v>
      </c>
      <c r="E340" s="230">
        <v>0</v>
      </c>
      <c r="F340" s="230">
        <v>0</v>
      </c>
      <c r="G340" s="230">
        <v>0</v>
      </c>
      <c r="H340" s="230">
        <v>0</v>
      </c>
      <c r="I340" s="230">
        <v>0</v>
      </c>
      <c r="J340" s="266">
        <v>0</v>
      </c>
      <c r="K340" s="287">
        <v>0</v>
      </c>
      <c r="L340" s="278">
        <f t="shared" si="125"/>
        <v>0</v>
      </c>
      <c r="M340" s="230">
        <f t="shared" si="122"/>
        <v>0</v>
      </c>
      <c r="N340" s="266">
        <v>0</v>
      </c>
      <c r="O340" s="230">
        <f t="shared" si="126"/>
        <v>0</v>
      </c>
      <c r="P340" s="42"/>
    </row>
    <row r="341" spans="2:16" ht="36" hidden="1" outlineLevel="1">
      <c r="B341" s="2" t="str">
        <f t="shared" si="124"/>
        <v>a</v>
      </c>
      <c r="C341" s="276" t="s">
        <v>57</v>
      </c>
      <c r="D341" s="277" t="s">
        <v>58</v>
      </c>
      <c r="E341" s="278">
        <f t="shared" ref="E341" si="131">E344+E354+E355+E356</f>
        <v>45</v>
      </c>
      <c r="F341" s="278">
        <f t="shared" ref="F341:I341" si="132">F344+F354+F355+F356</f>
        <v>51.3</v>
      </c>
      <c r="G341" s="278">
        <f t="shared" si="132"/>
        <v>41.88861</v>
      </c>
      <c r="H341" s="278">
        <f t="shared" si="132"/>
        <v>60</v>
      </c>
      <c r="I341" s="278">
        <f t="shared" si="132"/>
        <v>60</v>
      </c>
      <c r="J341" s="264">
        <f>J344+J354+J355+J356</f>
        <v>60</v>
      </c>
      <c r="K341" s="285">
        <f>K344+K354+K355+K356</f>
        <v>60</v>
      </c>
      <c r="L341" s="278">
        <f t="shared" si="125"/>
        <v>0</v>
      </c>
      <c r="M341" s="278">
        <f t="shared" si="122"/>
        <v>0</v>
      </c>
      <c r="N341" s="264">
        <f t="shared" ref="N341" si="133">N344+N354+N355+N356</f>
        <v>60</v>
      </c>
      <c r="O341" s="278">
        <f t="shared" si="126"/>
        <v>0</v>
      </c>
      <c r="P341" s="42"/>
    </row>
    <row r="342" spans="2:16" ht="15.75" hidden="1" outlineLevel="1">
      <c r="B342" s="2" t="str">
        <f t="shared" si="124"/>
        <v>b</v>
      </c>
      <c r="C342" s="252" t="s">
        <v>0</v>
      </c>
      <c r="D342" s="253" t="s">
        <v>5</v>
      </c>
      <c r="E342" s="227">
        <v>0</v>
      </c>
      <c r="F342" s="227">
        <v>0</v>
      </c>
      <c r="G342" s="227">
        <v>0</v>
      </c>
      <c r="H342" s="227">
        <v>0</v>
      </c>
      <c r="I342" s="227">
        <v>0</v>
      </c>
      <c r="J342" s="265">
        <v>0</v>
      </c>
      <c r="K342" s="286">
        <v>0</v>
      </c>
      <c r="L342" s="278">
        <f t="shared" si="125"/>
        <v>0</v>
      </c>
      <c r="M342" s="227">
        <f t="shared" si="122"/>
        <v>0</v>
      </c>
      <c r="N342" s="265">
        <v>0</v>
      </c>
      <c r="O342" s="227">
        <f t="shared" si="126"/>
        <v>0</v>
      </c>
      <c r="P342" s="42"/>
    </row>
    <row r="343" spans="2:16" ht="15.75" hidden="1" outlineLevel="1">
      <c r="B343" s="2" t="str">
        <f t="shared" si="124"/>
        <v>b</v>
      </c>
      <c r="C343" s="252" t="s">
        <v>0</v>
      </c>
      <c r="D343" s="253" t="s">
        <v>6</v>
      </c>
      <c r="E343" s="227">
        <v>0</v>
      </c>
      <c r="F343" s="227">
        <v>0</v>
      </c>
      <c r="G343" s="227">
        <v>0</v>
      </c>
      <c r="H343" s="227">
        <v>0</v>
      </c>
      <c r="I343" s="227">
        <v>0</v>
      </c>
      <c r="J343" s="265">
        <v>0</v>
      </c>
      <c r="K343" s="286">
        <v>0</v>
      </c>
      <c r="L343" s="278">
        <f t="shared" si="125"/>
        <v>0</v>
      </c>
      <c r="M343" s="227">
        <f t="shared" si="122"/>
        <v>0</v>
      </c>
      <c r="N343" s="265">
        <v>0</v>
      </c>
      <c r="O343" s="227">
        <f t="shared" si="126"/>
        <v>0</v>
      </c>
      <c r="P343" s="42"/>
    </row>
    <row r="344" spans="2:16" ht="18" hidden="1" outlineLevel="1">
      <c r="B344" s="2" t="str">
        <f t="shared" si="124"/>
        <v>a</v>
      </c>
      <c r="C344" s="228" t="s">
        <v>0</v>
      </c>
      <c r="D344" s="229" t="s">
        <v>7</v>
      </c>
      <c r="E344" s="230">
        <f t="shared" ref="E344:I344" si="134">E345+E346+E347+E348+E349+E350+E351</f>
        <v>45</v>
      </c>
      <c r="F344" s="230">
        <f t="shared" si="134"/>
        <v>51.3</v>
      </c>
      <c r="G344" s="230">
        <f t="shared" si="134"/>
        <v>41.88861</v>
      </c>
      <c r="H344" s="230">
        <f t="shared" si="134"/>
        <v>60</v>
      </c>
      <c r="I344" s="230">
        <f t="shared" si="134"/>
        <v>60</v>
      </c>
      <c r="J344" s="266">
        <f>J345+J346+J347+J348+J349+J350+J351</f>
        <v>60</v>
      </c>
      <c r="K344" s="287">
        <f>K345+K346+K347+K348+K349+K350+K351</f>
        <v>60</v>
      </c>
      <c r="L344" s="278">
        <f t="shared" si="125"/>
        <v>0</v>
      </c>
      <c r="M344" s="230">
        <f t="shared" si="122"/>
        <v>0</v>
      </c>
      <c r="N344" s="266">
        <f t="shared" ref="N344" si="135">N345+N346+N347+N348+N349+N350+N351</f>
        <v>60</v>
      </c>
      <c r="O344" s="230">
        <f t="shared" si="126"/>
        <v>0</v>
      </c>
      <c r="P344" s="42"/>
    </row>
    <row r="345" spans="2:16" ht="15.75" hidden="1" outlineLevel="1">
      <c r="B345" s="2" t="str">
        <f t="shared" si="124"/>
        <v>b</v>
      </c>
      <c r="C345" s="240" t="s">
        <v>0</v>
      </c>
      <c r="D345" s="241" t="s">
        <v>8</v>
      </c>
      <c r="E345" s="233">
        <v>0</v>
      </c>
      <c r="F345" s="233">
        <v>0</v>
      </c>
      <c r="G345" s="233">
        <v>0</v>
      </c>
      <c r="H345" s="233">
        <v>0</v>
      </c>
      <c r="I345" s="233">
        <v>0</v>
      </c>
      <c r="J345" s="267">
        <v>0</v>
      </c>
      <c r="K345" s="288">
        <v>0</v>
      </c>
      <c r="L345" s="278">
        <f t="shared" si="125"/>
        <v>0</v>
      </c>
      <c r="M345" s="233">
        <f t="shared" si="122"/>
        <v>0</v>
      </c>
      <c r="N345" s="267">
        <v>0</v>
      </c>
      <c r="O345" s="233">
        <f t="shared" si="126"/>
        <v>0</v>
      </c>
      <c r="P345" s="42"/>
    </row>
    <row r="346" spans="2:16" ht="18" hidden="1" outlineLevel="1">
      <c r="B346" s="2" t="str">
        <f t="shared" si="124"/>
        <v>a</v>
      </c>
      <c r="C346" s="231" t="s">
        <v>0</v>
      </c>
      <c r="D346" s="232" t="s">
        <v>9</v>
      </c>
      <c r="E346" s="233">
        <v>44</v>
      </c>
      <c r="F346" s="233">
        <v>50</v>
      </c>
      <c r="G346" s="233">
        <v>41.024999999999999</v>
      </c>
      <c r="H346" s="233">
        <v>59</v>
      </c>
      <c r="I346" s="233">
        <v>59</v>
      </c>
      <c r="J346" s="267">
        <v>59</v>
      </c>
      <c r="K346" s="288">
        <v>59</v>
      </c>
      <c r="L346" s="278">
        <f t="shared" si="125"/>
        <v>0</v>
      </c>
      <c r="M346" s="233">
        <f t="shared" si="122"/>
        <v>0</v>
      </c>
      <c r="N346" s="267">
        <v>59</v>
      </c>
      <c r="O346" s="233">
        <f t="shared" si="126"/>
        <v>0</v>
      </c>
      <c r="P346" s="42"/>
    </row>
    <row r="347" spans="2:16" ht="15.75" hidden="1" outlineLevel="1">
      <c r="B347" s="2" t="str">
        <f t="shared" si="124"/>
        <v>b</v>
      </c>
      <c r="C347" s="240" t="s">
        <v>0</v>
      </c>
      <c r="D347" s="241" t="s">
        <v>10</v>
      </c>
      <c r="E347" s="233">
        <v>0</v>
      </c>
      <c r="F347" s="233">
        <v>0</v>
      </c>
      <c r="G347" s="233">
        <v>0</v>
      </c>
      <c r="H347" s="233">
        <v>0</v>
      </c>
      <c r="I347" s="233">
        <v>0</v>
      </c>
      <c r="J347" s="267">
        <v>0</v>
      </c>
      <c r="K347" s="288">
        <v>0</v>
      </c>
      <c r="L347" s="278">
        <f t="shared" si="125"/>
        <v>0</v>
      </c>
      <c r="M347" s="233">
        <f t="shared" si="122"/>
        <v>0</v>
      </c>
      <c r="N347" s="267">
        <v>0</v>
      </c>
      <c r="O347" s="233">
        <f t="shared" si="126"/>
        <v>0</v>
      </c>
      <c r="P347" s="42"/>
    </row>
    <row r="348" spans="2:16" ht="15.75" hidden="1" outlineLevel="1">
      <c r="B348" s="2" t="str">
        <f t="shared" si="124"/>
        <v>b</v>
      </c>
      <c r="C348" s="240" t="s">
        <v>0</v>
      </c>
      <c r="D348" s="241" t="s">
        <v>11</v>
      </c>
      <c r="E348" s="233">
        <v>0</v>
      </c>
      <c r="F348" s="233">
        <v>0</v>
      </c>
      <c r="G348" s="233">
        <v>0</v>
      </c>
      <c r="H348" s="233">
        <v>0</v>
      </c>
      <c r="I348" s="233">
        <v>0</v>
      </c>
      <c r="J348" s="267">
        <v>0</v>
      </c>
      <c r="K348" s="288">
        <v>0</v>
      </c>
      <c r="L348" s="278">
        <f t="shared" si="125"/>
        <v>0</v>
      </c>
      <c r="M348" s="233">
        <f t="shared" si="122"/>
        <v>0</v>
      </c>
      <c r="N348" s="267">
        <v>0</v>
      </c>
      <c r="O348" s="233">
        <f t="shared" si="126"/>
        <v>0</v>
      </c>
      <c r="P348" s="42"/>
    </row>
    <row r="349" spans="2:16" ht="15.75" hidden="1" outlineLevel="1">
      <c r="B349" s="2" t="str">
        <f t="shared" si="124"/>
        <v>b</v>
      </c>
      <c r="C349" s="240" t="s">
        <v>0</v>
      </c>
      <c r="D349" s="241" t="s">
        <v>12</v>
      </c>
      <c r="E349" s="233">
        <v>0</v>
      </c>
      <c r="F349" s="233">
        <v>0</v>
      </c>
      <c r="G349" s="233">
        <v>0</v>
      </c>
      <c r="H349" s="233">
        <v>0</v>
      </c>
      <c r="I349" s="233">
        <v>0</v>
      </c>
      <c r="J349" s="267">
        <v>0</v>
      </c>
      <c r="K349" s="288">
        <v>0</v>
      </c>
      <c r="L349" s="278">
        <f t="shared" si="125"/>
        <v>0</v>
      </c>
      <c r="M349" s="233">
        <f t="shared" si="122"/>
        <v>0</v>
      </c>
      <c r="N349" s="267">
        <v>0</v>
      </c>
      <c r="O349" s="233">
        <f t="shared" si="126"/>
        <v>0</v>
      </c>
      <c r="P349" s="42"/>
    </row>
    <row r="350" spans="2:16" ht="15.75" hidden="1" outlineLevel="1">
      <c r="B350" s="2" t="str">
        <f t="shared" si="124"/>
        <v>b</v>
      </c>
      <c r="C350" s="240" t="s">
        <v>0</v>
      </c>
      <c r="D350" s="241" t="s">
        <v>13</v>
      </c>
      <c r="E350" s="233">
        <v>0</v>
      </c>
      <c r="F350" s="233">
        <v>0</v>
      </c>
      <c r="G350" s="233">
        <v>0</v>
      </c>
      <c r="H350" s="233">
        <v>0</v>
      </c>
      <c r="I350" s="233">
        <v>0</v>
      </c>
      <c r="J350" s="267">
        <v>0</v>
      </c>
      <c r="K350" s="288">
        <v>0</v>
      </c>
      <c r="L350" s="278">
        <f t="shared" si="125"/>
        <v>0</v>
      </c>
      <c r="M350" s="233">
        <f t="shared" si="122"/>
        <v>0</v>
      </c>
      <c r="N350" s="267">
        <v>0</v>
      </c>
      <c r="O350" s="233">
        <f t="shared" si="126"/>
        <v>0</v>
      </c>
      <c r="P350" s="42"/>
    </row>
    <row r="351" spans="2:16" ht="18" hidden="1" outlineLevel="1">
      <c r="B351" s="2" t="str">
        <f t="shared" si="124"/>
        <v>a</v>
      </c>
      <c r="C351" s="231" t="s">
        <v>0</v>
      </c>
      <c r="D351" s="232" t="s">
        <v>14</v>
      </c>
      <c r="E351" s="233">
        <f t="shared" ref="E351:I351" si="136">E352+E353</f>
        <v>1</v>
      </c>
      <c r="F351" s="233">
        <f t="shared" si="136"/>
        <v>1.3</v>
      </c>
      <c r="G351" s="233">
        <f t="shared" si="136"/>
        <v>0.86360999999999999</v>
      </c>
      <c r="H351" s="233">
        <f t="shared" si="136"/>
        <v>1</v>
      </c>
      <c r="I351" s="233">
        <f t="shared" si="136"/>
        <v>1</v>
      </c>
      <c r="J351" s="267">
        <f>J352+J353</f>
        <v>1</v>
      </c>
      <c r="K351" s="288">
        <f>K352+K353</f>
        <v>1</v>
      </c>
      <c r="L351" s="278">
        <f t="shared" si="125"/>
        <v>0</v>
      </c>
      <c r="M351" s="233">
        <f t="shared" si="122"/>
        <v>0</v>
      </c>
      <c r="N351" s="267">
        <f t="shared" ref="N351" si="137">N352+N353</f>
        <v>1</v>
      </c>
      <c r="O351" s="233">
        <f t="shared" si="126"/>
        <v>0</v>
      </c>
      <c r="P351" s="42"/>
    </row>
    <row r="352" spans="2:16" ht="36" hidden="1" outlineLevel="1">
      <c r="B352" s="2" t="str">
        <f t="shared" si="124"/>
        <v>a</v>
      </c>
      <c r="C352" s="236" t="s">
        <v>0</v>
      </c>
      <c r="D352" s="237" t="s">
        <v>15</v>
      </c>
      <c r="E352" s="238">
        <v>1</v>
      </c>
      <c r="F352" s="238">
        <v>1.3</v>
      </c>
      <c r="G352" s="238">
        <v>0.86360999999999999</v>
      </c>
      <c r="H352" s="238">
        <v>1</v>
      </c>
      <c r="I352" s="238">
        <v>1</v>
      </c>
      <c r="J352" s="268">
        <v>1</v>
      </c>
      <c r="K352" s="289">
        <v>1</v>
      </c>
      <c r="L352" s="278">
        <f t="shared" si="125"/>
        <v>0</v>
      </c>
      <c r="M352" s="238">
        <f t="shared" si="122"/>
        <v>0</v>
      </c>
      <c r="N352" s="268">
        <v>1</v>
      </c>
      <c r="O352" s="238">
        <f t="shared" si="126"/>
        <v>0</v>
      </c>
      <c r="P352" s="42"/>
    </row>
    <row r="353" spans="2:16" ht="30" hidden="1">
      <c r="B353" s="2" t="str">
        <f t="shared" si="124"/>
        <v>b</v>
      </c>
      <c r="C353" s="256" t="s">
        <v>0</v>
      </c>
      <c r="D353" s="257" t="s">
        <v>16</v>
      </c>
      <c r="E353" s="238">
        <v>0</v>
      </c>
      <c r="F353" s="238">
        <v>0</v>
      </c>
      <c r="G353" s="238">
        <v>0</v>
      </c>
      <c r="H353" s="238">
        <v>0</v>
      </c>
      <c r="I353" s="238">
        <v>0</v>
      </c>
      <c r="J353" s="268">
        <v>0</v>
      </c>
      <c r="K353" s="289">
        <v>0</v>
      </c>
      <c r="L353" s="278">
        <f t="shared" si="125"/>
        <v>0</v>
      </c>
      <c r="M353" s="238">
        <f t="shared" si="122"/>
        <v>0</v>
      </c>
      <c r="N353" s="268">
        <v>0</v>
      </c>
      <c r="O353" s="238">
        <f t="shared" si="126"/>
        <v>0</v>
      </c>
      <c r="P353" s="42"/>
    </row>
    <row r="354" spans="2:16" ht="15.75" hidden="1">
      <c r="B354" s="2" t="str">
        <f t="shared" si="124"/>
        <v>b</v>
      </c>
      <c r="C354" s="243" t="s">
        <v>0</v>
      </c>
      <c r="D354" s="244" t="s">
        <v>17</v>
      </c>
      <c r="E354" s="230">
        <v>0</v>
      </c>
      <c r="F354" s="230">
        <v>0</v>
      </c>
      <c r="G354" s="230">
        <v>0</v>
      </c>
      <c r="H354" s="230">
        <v>0</v>
      </c>
      <c r="I354" s="230">
        <v>0</v>
      </c>
      <c r="J354" s="266">
        <v>0</v>
      </c>
      <c r="K354" s="287">
        <v>0</v>
      </c>
      <c r="L354" s="278">
        <f t="shared" si="125"/>
        <v>0</v>
      </c>
      <c r="M354" s="230">
        <f t="shared" si="122"/>
        <v>0</v>
      </c>
      <c r="N354" s="266">
        <v>0</v>
      </c>
      <c r="O354" s="230">
        <f t="shared" si="126"/>
        <v>0</v>
      </c>
      <c r="P354" s="42"/>
    </row>
    <row r="355" spans="2:16" ht="15.75" hidden="1">
      <c r="B355" s="2" t="str">
        <f t="shared" si="124"/>
        <v>b</v>
      </c>
      <c r="C355" s="243" t="s">
        <v>0</v>
      </c>
      <c r="D355" s="244" t="s">
        <v>18</v>
      </c>
      <c r="E355" s="230">
        <v>0</v>
      </c>
      <c r="F355" s="230">
        <v>0</v>
      </c>
      <c r="G355" s="230">
        <v>0</v>
      </c>
      <c r="H355" s="230">
        <v>0</v>
      </c>
      <c r="I355" s="230">
        <v>0</v>
      </c>
      <c r="J355" s="266">
        <v>0</v>
      </c>
      <c r="K355" s="287">
        <v>0</v>
      </c>
      <c r="L355" s="278">
        <f t="shared" si="125"/>
        <v>0</v>
      </c>
      <c r="M355" s="230">
        <f t="shared" si="122"/>
        <v>0</v>
      </c>
      <c r="N355" s="266">
        <v>0</v>
      </c>
      <c r="O355" s="230">
        <f t="shared" si="126"/>
        <v>0</v>
      </c>
      <c r="P355" s="42"/>
    </row>
    <row r="356" spans="2:16" ht="15.75" hidden="1">
      <c r="B356" s="2" t="str">
        <f t="shared" si="124"/>
        <v>b</v>
      </c>
      <c r="C356" s="243" t="s">
        <v>0</v>
      </c>
      <c r="D356" s="244" t="s">
        <v>19</v>
      </c>
      <c r="E356" s="230">
        <v>0</v>
      </c>
      <c r="F356" s="230">
        <v>0</v>
      </c>
      <c r="G356" s="230">
        <v>0</v>
      </c>
      <c r="H356" s="230">
        <v>0</v>
      </c>
      <c r="I356" s="230">
        <v>0</v>
      </c>
      <c r="J356" s="266">
        <v>0</v>
      </c>
      <c r="K356" s="287">
        <v>0</v>
      </c>
      <c r="L356" s="278">
        <f t="shared" si="125"/>
        <v>0</v>
      </c>
      <c r="M356" s="230">
        <f t="shared" si="122"/>
        <v>0</v>
      </c>
      <c r="N356" s="266">
        <v>0</v>
      </c>
      <c r="O356" s="230">
        <f t="shared" si="126"/>
        <v>0</v>
      </c>
      <c r="P356" s="42"/>
    </row>
    <row r="357" spans="2:16" s="2" customFormat="1" ht="72" hidden="1" outlineLevel="1">
      <c r="B357" s="2" t="str">
        <f t="shared" si="124"/>
        <v>a</v>
      </c>
      <c r="C357" s="276" t="s">
        <v>224</v>
      </c>
      <c r="D357" s="277" t="s">
        <v>225</v>
      </c>
      <c r="E357" s="278">
        <f t="shared" ref="E357" si="138">E360+E370+E371+E372</f>
        <v>92</v>
      </c>
      <c r="F357" s="278">
        <f t="shared" ref="F357:M357" si="139">F360+F370+F371+F372</f>
        <v>0</v>
      </c>
      <c r="G357" s="278">
        <f t="shared" si="139"/>
        <v>0</v>
      </c>
      <c r="H357" s="278">
        <f t="shared" si="139"/>
        <v>0</v>
      </c>
      <c r="I357" s="278">
        <f t="shared" si="139"/>
        <v>0</v>
      </c>
      <c r="J357" s="264">
        <f t="shared" si="139"/>
        <v>0</v>
      </c>
      <c r="K357" s="285">
        <f t="shared" ref="K357" si="140">K360+K370+K371+K372</f>
        <v>0</v>
      </c>
      <c r="L357" s="278">
        <f t="shared" si="125"/>
        <v>0</v>
      </c>
      <c r="M357" s="278">
        <f t="shared" si="139"/>
        <v>0</v>
      </c>
      <c r="N357" s="264">
        <f t="shared" ref="N357" si="141">N360+N370+N371+N372</f>
        <v>0</v>
      </c>
      <c r="O357" s="278">
        <f t="shared" si="126"/>
        <v>0</v>
      </c>
      <c r="P357" s="42"/>
    </row>
    <row r="358" spans="2:16" s="2" customFormat="1" ht="15.75" hidden="1" outlineLevel="1">
      <c r="B358" s="2" t="str">
        <f t="shared" si="124"/>
        <v>b</v>
      </c>
      <c r="C358" s="252" t="s">
        <v>0</v>
      </c>
      <c r="D358" s="253" t="s">
        <v>5</v>
      </c>
      <c r="E358" s="227">
        <v>0</v>
      </c>
      <c r="F358" s="227">
        <v>0</v>
      </c>
      <c r="G358" s="227">
        <v>0</v>
      </c>
      <c r="H358" s="227">
        <v>0</v>
      </c>
      <c r="I358" s="227">
        <v>0</v>
      </c>
      <c r="J358" s="265">
        <v>0</v>
      </c>
      <c r="K358" s="286">
        <v>0</v>
      </c>
      <c r="L358" s="278">
        <f t="shared" si="125"/>
        <v>0</v>
      </c>
      <c r="M358" s="227">
        <v>0</v>
      </c>
      <c r="N358" s="265">
        <v>0</v>
      </c>
      <c r="O358" s="227">
        <f t="shared" si="126"/>
        <v>0</v>
      </c>
      <c r="P358" s="42"/>
    </row>
    <row r="359" spans="2:16" s="2" customFormat="1" ht="15.75" hidden="1" outlineLevel="1">
      <c r="B359" s="2" t="str">
        <f t="shared" si="124"/>
        <v>b</v>
      </c>
      <c r="C359" s="252" t="s">
        <v>0</v>
      </c>
      <c r="D359" s="253" t="s">
        <v>6</v>
      </c>
      <c r="E359" s="227">
        <v>0</v>
      </c>
      <c r="F359" s="227">
        <v>0</v>
      </c>
      <c r="G359" s="227">
        <v>0</v>
      </c>
      <c r="H359" s="227">
        <v>0</v>
      </c>
      <c r="I359" s="227">
        <v>0</v>
      </c>
      <c r="J359" s="265">
        <v>0</v>
      </c>
      <c r="K359" s="286">
        <v>0</v>
      </c>
      <c r="L359" s="278">
        <f t="shared" si="125"/>
        <v>0</v>
      </c>
      <c r="M359" s="227">
        <v>0</v>
      </c>
      <c r="N359" s="265">
        <v>0</v>
      </c>
      <c r="O359" s="227">
        <f t="shared" si="126"/>
        <v>0</v>
      </c>
      <c r="P359" s="42"/>
    </row>
    <row r="360" spans="2:16" s="2" customFormat="1" ht="18" hidden="1" outlineLevel="1">
      <c r="B360" s="2" t="str">
        <f t="shared" si="124"/>
        <v>a</v>
      </c>
      <c r="C360" s="228" t="s">
        <v>0</v>
      </c>
      <c r="D360" s="229" t="s">
        <v>7</v>
      </c>
      <c r="E360" s="230">
        <f t="shared" ref="E360" si="142">E361+E362+E363+E364+E365+E366+E367</f>
        <v>92</v>
      </c>
      <c r="F360" s="230">
        <f t="shared" ref="F360" si="143">F361+F362+F363+F364+F365+F366+F367</f>
        <v>0</v>
      </c>
      <c r="G360" s="230">
        <f t="shared" ref="G360" si="144">G361+G362+G363+G364+G365+G366+G367</f>
        <v>0</v>
      </c>
      <c r="H360" s="230">
        <f t="shared" ref="H360" si="145">H361+H362+H363+H364+H365+H366+H367</f>
        <v>0</v>
      </c>
      <c r="I360" s="230">
        <f t="shared" ref="I360" si="146">I361+I362+I363+I364+I365+I366+I367</f>
        <v>0</v>
      </c>
      <c r="J360" s="266">
        <f t="shared" ref="J360:K360" si="147">J361+J362+J363+J364+J365+J366+J367</f>
        <v>0</v>
      </c>
      <c r="K360" s="287">
        <f t="shared" si="147"/>
        <v>0</v>
      </c>
      <c r="L360" s="278">
        <f t="shared" si="125"/>
        <v>0</v>
      </c>
      <c r="M360" s="230">
        <f t="shared" ref="M360" si="148">M361+M362+M363+M364+M365+M366+M367</f>
        <v>0</v>
      </c>
      <c r="N360" s="266">
        <f t="shared" ref="N360" si="149">N361+N362+N363+N364+N365+N366+N367</f>
        <v>0</v>
      </c>
      <c r="O360" s="230">
        <f t="shared" si="126"/>
        <v>0</v>
      </c>
      <c r="P360" s="42"/>
    </row>
    <row r="361" spans="2:16" s="2" customFormat="1" ht="15.75" hidden="1" outlineLevel="1">
      <c r="B361" s="2" t="str">
        <f t="shared" si="124"/>
        <v>b</v>
      </c>
      <c r="C361" s="240" t="s">
        <v>0</v>
      </c>
      <c r="D361" s="241" t="s">
        <v>8</v>
      </c>
      <c r="E361" s="233">
        <v>0</v>
      </c>
      <c r="F361" s="233">
        <v>0</v>
      </c>
      <c r="G361" s="233">
        <v>0</v>
      </c>
      <c r="H361" s="233">
        <v>0</v>
      </c>
      <c r="I361" s="233">
        <v>0</v>
      </c>
      <c r="J361" s="267">
        <v>0</v>
      </c>
      <c r="K361" s="288">
        <v>0</v>
      </c>
      <c r="L361" s="278">
        <f t="shared" si="125"/>
        <v>0</v>
      </c>
      <c r="M361" s="233">
        <v>0</v>
      </c>
      <c r="N361" s="267">
        <v>0</v>
      </c>
      <c r="O361" s="233">
        <f t="shared" si="126"/>
        <v>0</v>
      </c>
      <c r="P361" s="42"/>
    </row>
    <row r="362" spans="2:16" s="2" customFormat="1" ht="18" hidden="1" outlineLevel="1">
      <c r="B362" s="2" t="str">
        <f t="shared" si="124"/>
        <v>a</v>
      </c>
      <c r="C362" s="231" t="s">
        <v>0</v>
      </c>
      <c r="D362" s="232" t="s">
        <v>9</v>
      </c>
      <c r="E362" s="233">
        <v>89</v>
      </c>
      <c r="F362" s="233">
        <v>0</v>
      </c>
      <c r="G362" s="233">
        <v>0</v>
      </c>
      <c r="H362" s="233">
        <v>0</v>
      </c>
      <c r="I362" s="233">
        <v>0</v>
      </c>
      <c r="J362" s="267">
        <v>0</v>
      </c>
      <c r="K362" s="288">
        <v>0</v>
      </c>
      <c r="L362" s="278">
        <f t="shared" si="125"/>
        <v>0</v>
      </c>
      <c r="M362" s="233">
        <v>0</v>
      </c>
      <c r="N362" s="267">
        <v>0</v>
      </c>
      <c r="O362" s="233">
        <f t="shared" si="126"/>
        <v>0</v>
      </c>
      <c r="P362" s="42"/>
    </row>
    <row r="363" spans="2:16" s="2" customFormat="1" ht="15.75" hidden="1" outlineLevel="1">
      <c r="B363" s="2" t="str">
        <f t="shared" si="124"/>
        <v>b</v>
      </c>
      <c r="C363" s="240" t="s">
        <v>0</v>
      </c>
      <c r="D363" s="241" t="s">
        <v>10</v>
      </c>
      <c r="E363" s="233">
        <v>0</v>
      </c>
      <c r="F363" s="233">
        <v>0</v>
      </c>
      <c r="G363" s="233">
        <v>0</v>
      </c>
      <c r="H363" s="233">
        <v>0</v>
      </c>
      <c r="I363" s="233">
        <v>0</v>
      </c>
      <c r="J363" s="267">
        <v>0</v>
      </c>
      <c r="K363" s="288">
        <v>0</v>
      </c>
      <c r="L363" s="278">
        <f t="shared" si="125"/>
        <v>0</v>
      </c>
      <c r="M363" s="233">
        <v>0</v>
      </c>
      <c r="N363" s="267">
        <v>0</v>
      </c>
      <c r="O363" s="233">
        <f t="shared" si="126"/>
        <v>0</v>
      </c>
      <c r="P363" s="42"/>
    </row>
    <row r="364" spans="2:16" s="2" customFormat="1" ht="15.75" hidden="1" outlineLevel="1">
      <c r="B364" s="2" t="str">
        <f t="shared" si="124"/>
        <v>b</v>
      </c>
      <c r="C364" s="240" t="s">
        <v>0</v>
      </c>
      <c r="D364" s="241" t="s">
        <v>11</v>
      </c>
      <c r="E364" s="233">
        <v>0</v>
      </c>
      <c r="F364" s="233">
        <v>0</v>
      </c>
      <c r="G364" s="233">
        <v>0</v>
      </c>
      <c r="H364" s="233">
        <v>0</v>
      </c>
      <c r="I364" s="233">
        <v>0</v>
      </c>
      <c r="J364" s="267">
        <v>0</v>
      </c>
      <c r="K364" s="288">
        <v>0</v>
      </c>
      <c r="L364" s="278">
        <f t="shared" si="125"/>
        <v>0</v>
      </c>
      <c r="M364" s="233">
        <v>0</v>
      </c>
      <c r="N364" s="267">
        <v>0</v>
      </c>
      <c r="O364" s="233">
        <f t="shared" si="126"/>
        <v>0</v>
      </c>
      <c r="P364" s="42"/>
    </row>
    <row r="365" spans="2:16" s="2" customFormat="1" ht="15.75" hidden="1" outlineLevel="1">
      <c r="B365" s="2" t="str">
        <f t="shared" si="124"/>
        <v>b</v>
      </c>
      <c r="C365" s="240" t="s">
        <v>0</v>
      </c>
      <c r="D365" s="241" t="s">
        <v>12</v>
      </c>
      <c r="E365" s="233">
        <v>0</v>
      </c>
      <c r="F365" s="233">
        <v>0</v>
      </c>
      <c r="G365" s="233">
        <v>0</v>
      </c>
      <c r="H365" s="233">
        <v>0</v>
      </c>
      <c r="I365" s="233">
        <v>0</v>
      </c>
      <c r="J365" s="267">
        <v>0</v>
      </c>
      <c r="K365" s="288">
        <v>0</v>
      </c>
      <c r="L365" s="278">
        <f t="shared" si="125"/>
        <v>0</v>
      </c>
      <c r="M365" s="233">
        <v>0</v>
      </c>
      <c r="N365" s="267">
        <v>0</v>
      </c>
      <c r="O365" s="233">
        <f t="shared" si="126"/>
        <v>0</v>
      </c>
      <c r="P365" s="42"/>
    </row>
    <row r="366" spans="2:16" s="2" customFormat="1" ht="15.75" hidden="1" outlineLevel="1">
      <c r="B366" s="2" t="str">
        <f t="shared" si="124"/>
        <v>a</v>
      </c>
      <c r="C366" s="240" t="s">
        <v>0</v>
      </c>
      <c r="D366" s="241" t="s">
        <v>13</v>
      </c>
      <c r="E366" s="233">
        <v>2</v>
      </c>
      <c r="F366" s="233">
        <v>0</v>
      </c>
      <c r="G366" s="233">
        <v>0</v>
      </c>
      <c r="H366" s="233">
        <v>0</v>
      </c>
      <c r="I366" s="233">
        <v>0</v>
      </c>
      <c r="J366" s="267">
        <v>0</v>
      </c>
      <c r="K366" s="288">
        <v>0</v>
      </c>
      <c r="L366" s="278">
        <f t="shared" si="125"/>
        <v>0</v>
      </c>
      <c r="M366" s="233">
        <v>0</v>
      </c>
      <c r="N366" s="267">
        <v>0</v>
      </c>
      <c r="O366" s="233">
        <f t="shared" si="126"/>
        <v>0</v>
      </c>
      <c r="P366" s="42"/>
    </row>
    <row r="367" spans="2:16" s="2" customFormat="1" ht="18" hidden="1" outlineLevel="1">
      <c r="B367" s="2" t="str">
        <f t="shared" si="124"/>
        <v>a</v>
      </c>
      <c r="C367" s="231" t="s">
        <v>0</v>
      </c>
      <c r="D367" s="232" t="s">
        <v>14</v>
      </c>
      <c r="E367" s="233">
        <f t="shared" ref="E367" si="150">E368+E369</f>
        <v>1</v>
      </c>
      <c r="F367" s="233">
        <f t="shared" ref="F367" si="151">F368+F369</f>
        <v>0</v>
      </c>
      <c r="G367" s="233">
        <f t="shared" ref="G367" si="152">G368+G369</f>
        <v>0</v>
      </c>
      <c r="H367" s="233">
        <f t="shared" ref="H367" si="153">H368+H369</f>
        <v>0</v>
      </c>
      <c r="I367" s="233">
        <f t="shared" ref="I367" si="154">I368+I369</f>
        <v>0</v>
      </c>
      <c r="J367" s="267">
        <f t="shared" ref="J367:K367" si="155">J368+J369</f>
        <v>0</v>
      </c>
      <c r="K367" s="288">
        <f t="shared" si="155"/>
        <v>0</v>
      </c>
      <c r="L367" s="278">
        <f t="shared" si="125"/>
        <v>0</v>
      </c>
      <c r="M367" s="233">
        <f t="shared" ref="M367" si="156">M368+M369</f>
        <v>0</v>
      </c>
      <c r="N367" s="267">
        <f t="shared" ref="N367" si="157">N368+N369</f>
        <v>0</v>
      </c>
      <c r="O367" s="233">
        <f t="shared" si="126"/>
        <v>0</v>
      </c>
      <c r="P367" s="42"/>
    </row>
    <row r="368" spans="2:16" s="2" customFormat="1" ht="36" hidden="1" outlineLevel="1">
      <c r="B368" s="2" t="str">
        <f t="shared" si="124"/>
        <v>a</v>
      </c>
      <c r="C368" s="236" t="s">
        <v>0</v>
      </c>
      <c r="D368" s="237" t="s">
        <v>15</v>
      </c>
      <c r="E368" s="238">
        <v>1</v>
      </c>
      <c r="F368" s="238">
        <v>0</v>
      </c>
      <c r="G368" s="238">
        <v>0</v>
      </c>
      <c r="H368" s="238">
        <v>0</v>
      </c>
      <c r="I368" s="238">
        <v>0</v>
      </c>
      <c r="J368" s="268">
        <v>0</v>
      </c>
      <c r="K368" s="289">
        <v>0</v>
      </c>
      <c r="L368" s="278">
        <f t="shared" si="125"/>
        <v>0</v>
      </c>
      <c r="M368" s="238">
        <v>0</v>
      </c>
      <c r="N368" s="268">
        <v>0</v>
      </c>
      <c r="O368" s="238">
        <f t="shared" si="126"/>
        <v>0</v>
      </c>
      <c r="P368" s="42"/>
    </row>
    <row r="369" spans="2:16" s="2" customFormat="1" ht="30" hidden="1">
      <c r="B369" s="2" t="str">
        <f t="shared" si="124"/>
        <v>b</v>
      </c>
      <c r="C369" s="256" t="s">
        <v>0</v>
      </c>
      <c r="D369" s="257" t="s">
        <v>16</v>
      </c>
      <c r="E369" s="238">
        <v>0</v>
      </c>
      <c r="F369" s="238">
        <v>0</v>
      </c>
      <c r="G369" s="238">
        <v>0</v>
      </c>
      <c r="H369" s="238">
        <v>0</v>
      </c>
      <c r="I369" s="238">
        <v>0</v>
      </c>
      <c r="J369" s="268">
        <v>0</v>
      </c>
      <c r="K369" s="289">
        <v>0</v>
      </c>
      <c r="L369" s="278">
        <f t="shared" si="125"/>
        <v>0</v>
      </c>
      <c r="M369" s="238">
        <v>0</v>
      </c>
      <c r="N369" s="268">
        <v>0</v>
      </c>
      <c r="O369" s="238">
        <f t="shared" si="126"/>
        <v>0</v>
      </c>
      <c r="P369" s="42"/>
    </row>
    <row r="370" spans="2:16" s="2" customFormat="1" ht="15.75" hidden="1">
      <c r="B370" s="2" t="str">
        <f t="shared" si="124"/>
        <v>b</v>
      </c>
      <c r="C370" s="243" t="s">
        <v>0</v>
      </c>
      <c r="D370" s="244" t="s">
        <v>17</v>
      </c>
      <c r="E370" s="230">
        <v>0</v>
      </c>
      <c r="F370" s="230">
        <v>0</v>
      </c>
      <c r="G370" s="230">
        <v>0</v>
      </c>
      <c r="H370" s="230">
        <v>0</v>
      </c>
      <c r="I370" s="230">
        <v>0</v>
      </c>
      <c r="J370" s="266">
        <v>0</v>
      </c>
      <c r="K370" s="287">
        <v>0</v>
      </c>
      <c r="L370" s="278">
        <f t="shared" si="125"/>
        <v>0</v>
      </c>
      <c r="M370" s="230">
        <v>0</v>
      </c>
      <c r="N370" s="266">
        <v>0</v>
      </c>
      <c r="O370" s="230">
        <f t="shared" si="126"/>
        <v>0</v>
      </c>
      <c r="P370" s="42"/>
    </row>
    <row r="371" spans="2:16" s="2" customFormat="1" ht="15.75" hidden="1">
      <c r="B371" s="2" t="str">
        <f t="shared" si="124"/>
        <v>b</v>
      </c>
      <c r="C371" s="243" t="s">
        <v>0</v>
      </c>
      <c r="D371" s="244" t="s">
        <v>18</v>
      </c>
      <c r="E371" s="230">
        <v>0</v>
      </c>
      <c r="F371" s="230">
        <v>0</v>
      </c>
      <c r="G371" s="230">
        <v>0</v>
      </c>
      <c r="H371" s="230">
        <v>0</v>
      </c>
      <c r="I371" s="230">
        <v>0</v>
      </c>
      <c r="J371" s="266">
        <v>0</v>
      </c>
      <c r="K371" s="287">
        <v>0</v>
      </c>
      <c r="L371" s="278">
        <f t="shared" si="125"/>
        <v>0</v>
      </c>
      <c r="M371" s="230">
        <v>0</v>
      </c>
      <c r="N371" s="266">
        <v>0</v>
      </c>
      <c r="O371" s="230">
        <f t="shared" si="126"/>
        <v>0</v>
      </c>
      <c r="P371" s="42"/>
    </row>
    <row r="372" spans="2:16" s="2" customFormat="1" ht="15.75" hidden="1">
      <c r="B372" s="2" t="str">
        <f t="shared" si="124"/>
        <v>b</v>
      </c>
      <c r="C372" s="243" t="s">
        <v>0</v>
      </c>
      <c r="D372" s="244" t="s">
        <v>19</v>
      </c>
      <c r="E372" s="230">
        <v>0</v>
      </c>
      <c r="F372" s="230">
        <v>0</v>
      </c>
      <c r="G372" s="230">
        <v>0</v>
      </c>
      <c r="H372" s="230">
        <v>0</v>
      </c>
      <c r="I372" s="230">
        <v>0</v>
      </c>
      <c r="J372" s="266">
        <v>0</v>
      </c>
      <c r="K372" s="287">
        <v>0</v>
      </c>
      <c r="L372" s="278">
        <f t="shared" si="125"/>
        <v>0</v>
      </c>
      <c r="M372" s="230">
        <v>0</v>
      </c>
      <c r="N372" s="266">
        <v>0</v>
      </c>
      <c r="O372" s="230">
        <f t="shared" si="126"/>
        <v>0</v>
      </c>
      <c r="P372" s="42"/>
    </row>
    <row r="373" spans="2:16" s="2" customFormat="1" ht="54" hidden="1" outlineLevel="1">
      <c r="B373" s="2" t="str">
        <f t="shared" si="124"/>
        <v>a</v>
      </c>
      <c r="C373" s="276" t="s">
        <v>226</v>
      </c>
      <c r="D373" s="277" t="s">
        <v>227</v>
      </c>
      <c r="E373" s="278">
        <f t="shared" ref="E373:M373" si="158">E376+E386+E387+E388</f>
        <v>152</v>
      </c>
      <c r="F373" s="278">
        <f t="shared" si="158"/>
        <v>0</v>
      </c>
      <c r="G373" s="278">
        <f t="shared" si="158"/>
        <v>0</v>
      </c>
      <c r="H373" s="278">
        <f t="shared" si="158"/>
        <v>0</v>
      </c>
      <c r="I373" s="278">
        <f t="shared" si="158"/>
        <v>0</v>
      </c>
      <c r="J373" s="264">
        <f t="shared" si="158"/>
        <v>0</v>
      </c>
      <c r="K373" s="285">
        <f t="shared" ref="K373" si="159">K376+K386+K387+K388</f>
        <v>0</v>
      </c>
      <c r="L373" s="278">
        <f t="shared" si="125"/>
        <v>0</v>
      </c>
      <c r="M373" s="278">
        <f t="shared" si="158"/>
        <v>0</v>
      </c>
      <c r="N373" s="264">
        <f t="shared" ref="N373" si="160">N376+N386+N387+N388</f>
        <v>0</v>
      </c>
      <c r="O373" s="278">
        <f t="shared" si="126"/>
        <v>0</v>
      </c>
      <c r="P373" s="42"/>
    </row>
    <row r="374" spans="2:16" s="2" customFormat="1" ht="15.75" hidden="1" outlineLevel="1">
      <c r="B374" s="2" t="str">
        <f t="shared" si="124"/>
        <v>b</v>
      </c>
      <c r="C374" s="252" t="s">
        <v>0</v>
      </c>
      <c r="D374" s="253" t="s">
        <v>5</v>
      </c>
      <c r="E374" s="227">
        <v>0</v>
      </c>
      <c r="F374" s="227">
        <v>0</v>
      </c>
      <c r="G374" s="227">
        <v>0</v>
      </c>
      <c r="H374" s="227">
        <v>0</v>
      </c>
      <c r="I374" s="227">
        <v>0</v>
      </c>
      <c r="J374" s="265">
        <v>0</v>
      </c>
      <c r="K374" s="286">
        <v>0</v>
      </c>
      <c r="L374" s="278">
        <f t="shared" si="125"/>
        <v>0</v>
      </c>
      <c r="M374" s="227">
        <v>0</v>
      </c>
      <c r="N374" s="265">
        <v>0</v>
      </c>
      <c r="O374" s="227">
        <f t="shared" si="126"/>
        <v>0</v>
      </c>
      <c r="P374" s="42"/>
    </row>
    <row r="375" spans="2:16" s="2" customFormat="1" ht="15.75" hidden="1" outlineLevel="1">
      <c r="B375" s="2" t="str">
        <f t="shared" si="124"/>
        <v>b</v>
      </c>
      <c r="C375" s="252" t="s">
        <v>0</v>
      </c>
      <c r="D375" s="253" t="s">
        <v>6</v>
      </c>
      <c r="E375" s="227">
        <v>0</v>
      </c>
      <c r="F375" s="227">
        <v>0</v>
      </c>
      <c r="G375" s="227">
        <v>0</v>
      </c>
      <c r="H375" s="227">
        <v>0</v>
      </c>
      <c r="I375" s="227">
        <v>0</v>
      </c>
      <c r="J375" s="265">
        <v>0</v>
      </c>
      <c r="K375" s="286">
        <v>0</v>
      </c>
      <c r="L375" s="278">
        <f t="shared" si="125"/>
        <v>0</v>
      </c>
      <c r="M375" s="227">
        <v>0</v>
      </c>
      <c r="N375" s="265">
        <v>0</v>
      </c>
      <c r="O375" s="227">
        <f t="shared" si="126"/>
        <v>0</v>
      </c>
      <c r="P375" s="42"/>
    </row>
    <row r="376" spans="2:16" s="2" customFormat="1" ht="18" hidden="1" outlineLevel="1">
      <c r="B376" s="2" t="str">
        <f t="shared" si="124"/>
        <v>a</v>
      </c>
      <c r="C376" s="228" t="s">
        <v>0</v>
      </c>
      <c r="D376" s="229" t="s">
        <v>7</v>
      </c>
      <c r="E376" s="230">
        <f t="shared" ref="E376" si="161">E377+E378+E379+E380+E381+E382+E383</f>
        <v>152</v>
      </c>
      <c r="F376" s="230">
        <f t="shared" ref="F376" si="162">F377+F378+F379+F380+F381+F382+F383</f>
        <v>0</v>
      </c>
      <c r="G376" s="230">
        <f t="shared" ref="G376" si="163">G377+G378+G379+G380+G381+G382+G383</f>
        <v>0</v>
      </c>
      <c r="H376" s="230">
        <f t="shared" ref="H376" si="164">H377+H378+H379+H380+H381+H382+H383</f>
        <v>0</v>
      </c>
      <c r="I376" s="230">
        <f t="shared" ref="I376" si="165">I377+I378+I379+I380+I381+I382+I383</f>
        <v>0</v>
      </c>
      <c r="J376" s="266">
        <f t="shared" ref="J376:K376" si="166">J377+J378+J379+J380+J381+J382+J383</f>
        <v>0</v>
      </c>
      <c r="K376" s="287">
        <f t="shared" si="166"/>
        <v>0</v>
      </c>
      <c r="L376" s="278">
        <f t="shared" si="125"/>
        <v>0</v>
      </c>
      <c r="M376" s="230">
        <f t="shared" ref="M376" si="167">M377+M378+M379+M380+M381+M382+M383</f>
        <v>0</v>
      </c>
      <c r="N376" s="266">
        <f t="shared" ref="N376" si="168">N377+N378+N379+N380+N381+N382+N383</f>
        <v>0</v>
      </c>
      <c r="O376" s="230">
        <f t="shared" si="126"/>
        <v>0</v>
      </c>
      <c r="P376" s="42"/>
    </row>
    <row r="377" spans="2:16" s="2" customFormat="1" ht="15.75" hidden="1" outlineLevel="1">
      <c r="B377" s="2" t="str">
        <f t="shared" si="124"/>
        <v>b</v>
      </c>
      <c r="C377" s="240" t="s">
        <v>0</v>
      </c>
      <c r="D377" s="241" t="s">
        <v>8</v>
      </c>
      <c r="E377" s="233">
        <v>0</v>
      </c>
      <c r="F377" s="233">
        <v>0</v>
      </c>
      <c r="G377" s="233">
        <v>0</v>
      </c>
      <c r="H377" s="233">
        <v>0</v>
      </c>
      <c r="I377" s="233">
        <v>0</v>
      </c>
      <c r="J377" s="267">
        <v>0</v>
      </c>
      <c r="K377" s="288">
        <v>0</v>
      </c>
      <c r="L377" s="278">
        <f t="shared" si="125"/>
        <v>0</v>
      </c>
      <c r="M377" s="233">
        <v>0</v>
      </c>
      <c r="N377" s="267">
        <v>0</v>
      </c>
      <c r="O377" s="233">
        <f t="shared" si="126"/>
        <v>0</v>
      </c>
      <c r="P377" s="42"/>
    </row>
    <row r="378" spans="2:16" s="2" customFormat="1" ht="18" hidden="1" outlineLevel="1">
      <c r="B378" s="2" t="str">
        <f t="shared" si="124"/>
        <v>a</v>
      </c>
      <c r="C378" s="231" t="s">
        <v>0</v>
      </c>
      <c r="D378" s="232" t="s">
        <v>9</v>
      </c>
      <c r="E378" s="233">
        <v>149</v>
      </c>
      <c r="F378" s="233">
        <v>0</v>
      </c>
      <c r="G378" s="233">
        <v>0</v>
      </c>
      <c r="H378" s="233">
        <v>0</v>
      </c>
      <c r="I378" s="233">
        <v>0</v>
      </c>
      <c r="J378" s="267">
        <v>0</v>
      </c>
      <c r="K378" s="288">
        <v>0</v>
      </c>
      <c r="L378" s="278">
        <f t="shared" si="125"/>
        <v>0</v>
      </c>
      <c r="M378" s="233">
        <v>0</v>
      </c>
      <c r="N378" s="267">
        <v>0</v>
      </c>
      <c r="O378" s="233">
        <f t="shared" si="126"/>
        <v>0</v>
      </c>
      <c r="P378" s="42"/>
    </row>
    <row r="379" spans="2:16" s="2" customFormat="1" ht="15.75" hidden="1" outlineLevel="1">
      <c r="B379" s="2" t="str">
        <f t="shared" si="124"/>
        <v>b</v>
      </c>
      <c r="C379" s="240" t="s">
        <v>0</v>
      </c>
      <c r="D379" s="241" t="s">
        <v>10</v>
      </c>
      <c r="E379" s="233">
        <v>0</v>
      </c>
      <c r="F379" s="233">
        <v>0</v>
      </c>
      <c r="G379" s="233">
        <v>0</v>
      </c>
      <c r="H379" s="233">
        <v>0</v>
      </c>
      <c r="I379" s="233">
        <v>0</v>
      </c>
      <c r="J379" s="267">
        <v>0</v>
      </c>
      <c r="K379" s="288">
        <v>0</v>
      </c>
      <c r="L379" s="278">
        <f t="shared" si="125"/>
        <v>0</v>
      </c>
      <c r="M379" s="233">
        <v>0</v>
      </c>
      <c r="N379" s="267">
        <v>0</v>
      </c>
      <c r="O379" s="233">
        <f t="shared" si="126"/>
        <v>0</v>
      </c>
      <c r="P379" s="42"/>
    </row>
    <row r="380" spans="2:16" s="2" customFormat="1" ht="15.75" hidden="1" outlineLevel="1">
      <c r="B380" s="2" t="str">
        <f t="shared" si="124"/>
        <v>b</v>
      </c>
      <c r="C380" s="240" t="s">
        <v>0</v>
      </c>
      <c r="D380" s="241" t="s">
        <v>11</v>
      </c>
      <c r="E380" s="233">
        <v>0</v>
      </c>
      <c r="F380" s="233">
        <v>0</v>
      </c>
      <c r="G380" s="233">
        <v>0</v>
      </c>
      <c r="H380" s="233">
        <v>0</v>
      </c>
      <c r="I380" s="233">
        <v>0</v>
      </c>
      <c r="J380" s="267">
        <v>0</v>
      </c>
      <c r="K380" s="288">
        <v>0</v>
      </c>
      <c r="L380" s="278">
        <f t="shared" si="125"/>
        <v>0</v>
      </c>
      <c r="M380" s="233">
        <v>0</v>
      </c>
      <c r="N380" s="267">
        <v>0</v>
      </c>
      <c r="O380" s="233">
        <f t="shared" si="126"/>
        <v>0</v>
      </c>
      <c r="P380" s="42"/>
    </row>
    <row r="381" spans="2:16" s="2" customFormat="1" ht="15.75" hidden="1" outlineLevel="1">
      <c r="B381" s="2" t="str">
        <f t="shared" si="124"/>
        <v>b</v>
      </c>
      <c r="C381" s="240" t="s">
        <v>0</v>
      </c>
      <c r="D381" s="241" t="s">
        <v>12</v>
      </c>
      <c r="E381" s="233">
        <v>0</v>
      </c>
      <c r="F381" s="233">
        <v>0</v>
      </c>
      <c r="G381" s="233">
        <v>0</v>
      </c>
      <c r="H381" s="233">
        <v>0</v>
      </c>
      <c r="I381" s="233">
        <v>0</v>
      </c>
      <c r="J381" s="267">
        <v>0</v>
      </c>
      <c r="K381" s="288">
        <v>0</v>
      </c>
      <c r="L381" s="278">
        <f t="shared" si="125"/>
        <v>0</v>
      </c>
      <c r="M381" s="233">
        <v>0</v>
      </c>
      <c r="N381" s="267">
        <v>0</v>
      </c>
      <c r="O381" s="233">
        <f t="shared" si="126"/>
        <v>0</v>
      </c>
      <c r="P381" s="42"/>
    </row>
    <row r="382" spans="2:16" s="2" customFormat="1" ht="15.75" hidden="1" outlineLevel="1">
      <c r="B382" s="2" t="str">
        <f t="shared" si="124"/>
        <v>a</v>
      </c>
      <c r="C382" s="240" t="s">
        <v>0</v>
      </c>
      <c r="D382" s="241" t="s">
        <v>13</v>
      </c>
      <c r="E382" s="233">
        <v>2</v>
      </c>
      <c r="F382" s="233">
        <v>0</v>
      </c>
      <c r="G382" s="233">
        <v>0</v>
      </c>
      <c r="H382" s="233">
        <v>0</v>
      </c>
      <c r="I382" s="233">
        <v>0</v>
      </c>
      <c r="J382" s="267">
        <v>0</v>
      </c>
      <c r="K382" s="288">
        <v>0</v>
      </c>
      <c r="L382" s="278">
        <f t="shared" si="125"/>
        <v>0</v>
      </c>
      <c r="M382" s="233">
        <v>0</v>
      </c>
      <c r="N382" s="267">
        <v>0</v>
      </c>
      <c r="O382" s="233">
        <f t="shared" si="126"/>
        <v>0</v>
      </c>
      <c r="P382" s="42"/>
    </row>
    <row r="383" spans="2:16" s="2" customFormat="1" ht="18" hidden="1" outlineLevel="1">
      <c r="B383" s="2" t="str">
        <f t="shared" si="124"/>
        <v>a</v>
      </c>
      <c r="C383" s="231" t="s">
        <v>0</v>
      </c>
      <c r="D383" s="232" t="s">
        <v>14</v>
      </c>
      <c r="E383" s="233">
        <f t="shared" ref="E383" si="169">E384+E385</f>
        <v>1</v>
      </c>
      <c r="F383" s="233">
        <f t="shared" ref="F383" si="170">F384+F385</f>
        <v>0</v>
      </c>
      <c r="G383" s="233">
        <f t="shared" ref="G383" si="171">G384+G385</f>
        <v>0</v>
      </c>
      <c r="H383" s="233">
        <f t="shared" ref="H383" si="172">H384+H385</f>
        <v>0</v>
      </c>
      <c r="I383" s="233">
        <f t="shared" ref="I383" si="173">I384+I385</f>
        <v>0</v>
      </c>
      <c r="J383" s="267">
        <f t="shared" ref="J383:K383" si="174">J384+J385</f>
        <v>0</v>
      </c>
      <c r="K383" s="288">
        <f t="shared" si="174"/>
        <v>0</v>
      </c>
      <c r="L383" s="278">
        <f t="shared" si="125"/>
        <v>0</v>
      </c>
      <c r="M383" s="233">
        <f t="shared" ref="M383" si="175">M384+M385</f>
        <v>0</v>
      </c>
      <c r="N383" s="267">
        <f t="shared" ref="N383" si="176">N384+N385</f>
        <v>0</v>
      </c>
      <c r="O383" s="233">
        <f t="shared" si="126"/>
        <v>0</v>
      </c>
      <c r="P383" s="42"/>
    </row>
    <row r="384" spans="2:16" s="2" customFormat="1" ht="36" hidden="1" outlineLevel="1">
      <c r="B384" s="2" t="str">
        <f t="shared" si="124"/>
        <v>a</v>
      </c>
      <c r="C384" s="236" t="s">
        <v>0</v>
      </c>
      <c r="D384" s="237" t="s">
        <v>15</v>
      </c>
      <c r="E384" s="238">
        <v>1</v>
      </c>
      <c r="F384" s="238">
        <v>0</v>
      </c>
      <c r="G384" s="238">
        <v>0</v>
      </c>
      <c r="H384" s="238">
        <v>0</v>
      </c>
      <c r="I384" s="238">
        <v>0</v>
      </c>
      <c r="J384" s="268">
        <v>0</v>
      </c>
      <c r="K384" s="289">
        <v>0</v>
      </c>
      <c r="L384" s="278">
        <f t="shared" si="125"/>
        <v>0</v>
      </c>
      <c r="M384" s="238">
        <v>0</v>
      </c>
      <c r="N384" s="268">
        <v>0</v>
      </c>
      <c r="O384" s="238">
        <f t="shared" si="126"/>
        <v>0</v>
      </c>
      <c r="P384" s="42"/>
    </row>
    <row r="385" spans="2:18" s="2" customFormat="1" ht="30" hidden="1">
      <c r="B385" s="2" t="str">
        <f t="shared" si="124"/>
        <v>b</v>
      </c>
      <c r="C385" s="256" t="s">
        <v>0</v>
      </c>
      <c r="D385" s="257" t="s">
        <v>16</v>
      </c>
      <c r="E385" s="238">
        <v>0</v>
      </c>
      <c r="F385" s="238">
        <v>0</v>
      </c>
      <c r="G385" s="238">
        <v>0</v>
      </c>
      <c r="H385" s="238">
        <v>0</v>
      </c>
      <c r="I385" s="238">
        <v>0</v>
      </c>
      <c r="J385" s="268">
        <v>0</v>
      </c>
      <c r="K385" s="289">
        <v>0</v>
      </c>
      <c r="L385" s="278">
        <f t="shared" si="125"/>
        <v>0</v>
      </c>
      <c r="M385" s="238">
        <v>0</v>
      </c>
      <c r="N385" s="268">
        <v>0</v>
      </c>
      <c r="O385" s="238">
        <f t="shared" si="126"/>
        <v>0</v>
      </c>
      <c r="P385" s="42"/>
    </row>
    <row r="386" spans="2:18" s="2" customFormat="1" ht="15.75" hidden="1">
      <c r="B386" s="2" t="str">
        <f t="shared" si="124"/>
        <v>b</v>
      </c>
      <c r="C386" s="243" t="s">
        <v>0</v>
      </c>
      <c r="D386" s="244" t="s">
        <v>17</v>
      </c>
      <c r="E386" s="230">
        <v>0</v>
      </c>
      <c r="F386" s="230">
        <v>0</v>
      </c>
      <c r="G386" s="230">
        <v>0</v>
      </c>
      <c r="H386" s="230">
        <v>0</v>
      </c>
      <c r="I386" s="230">
        <v>0</v>
      </c>
      <c r="J386" s="266">
        <v>0</v>
      </c>
      <c r="K386" s="287">
        <v>0</v>
      </c>
      <c r="L386" s="278">
        <f t="shared" si="125"/>
        <v>0</v>
      </c>
      <c r="M386" s="230">
        <v>0</v>
      </c>
      <c r="N386" s="266">
        <v>0</v>
      </c>
      <c r="O386" s="230">
        <f t="shared" si="126"/>
        <v>0</v>
      </c>
      <c r="P386" s="42"/>
    </row>
    <row r="387" spans="2:18" s="2" customFormat="1" ht="15.75" hidden="1">
      <c r="B387" s="2" t="str">
        <f t="shared" si="124"/>
        <v>b</v>
      </c>
      <c r="C387" s="243" t="s">
        <v>0</v>
      </c>
      <c r="D387" s="244" t="s">
        <v>18</v>
      </c>
      <c r="E387" s="230">
        <v>0</v>
      </c>
      <c r="F387" s="230">
        <v>0</v>
      </c>
      <c r="G387" s="230">
        <v>0</v>
      </c>
      <c r="H387" s="230">
        <v>0</v>
      </c>
      <c r="I387" s="230">
        <v>0</v>
      </c>
      <c r="J387" s="266">
        <v>0</v>
      </c>
      <c r="K387" s="287">
        <v>0</v>
      </c>
      <c r="L387" s="278">
        <f t="shared" si="125"/>
        <v>0</v>
      </c>
      <c r="M387" s="230">
        <v>0</v>
      </c>
      <c r="N387" s="266">
        <v>0</v>
      </c>
      <c r="O387" s="230">
        <f t="shared" si="126"/>
        <v>0</v>
      </c>
      <c r="P387" s="42"/>
    </row>
    <row r="388" spans="2:18" s="2" customFormat="1" ht="15.75" hidden="1">
      <c r="B388" s="2" t="str">
        <f t="shared" si="124"/>
        <v>b</v>
      </c>
      <c r="C388" s="243" t="s">
        <v>0</v>
      </c>
      <c r="D388" s="244" t="s">
        <v>19</v>
      </c>
      <c r="E388" s="230">
        <v>0</v>
      </c>
      <c r="F388" s="230">
        <v>0</v>
      </c>
      <c r="G388" s="230">
        <v>0</v>
      </c>
      <c r="H388" s="230">
        <v>0</v>
      </c>
      <c r="I388" s="230">
        <v>0</v>
      </c>
      <c r="J388" s="266">
        <v>0</v>
      </c>
      <c r="K388" s="287">
        <v>0</v>
      </c>
      <c r="L388" s="278">
        <f t="shared" si="125"/>
        <v>0</v>
      </c>
      <c r="M388" s="230">
        <v>0</v>
      </c>
      <c r="N388" s="266">
        <v>0</v>
      </c>
      <c r="O388" s="230">
        <f t="shared" si="126"/>
        <v>0</v>
      </c>
      <c r="P388" s="42"/>
    </row>
    <row r="389" spans="2:18" ht="54" hidden="1">
      <c r="B389" s="2" t="str">
        <f t="shared" si="124"/>
        <v>a</v>
      </c>
      <c r="C389" s="222" t="s">
        <v>59</v>
      </c>
      <c r="D389" s="223" t="s">
        <v>60</v>
      </c>
      <c r="E389" s="224">
        <f t="shared" ref="E389:K389" si="177">E392+E402+E403+E404</f>
        <v>1100</v>
      </c>
      <c r="F389" s="224">
        <f t="shared" si="177"/>
        <v>1100</v>
      </c>
      <c r="G389" s="224">
        <f t="shared" si="177"/>
        <v>733.8362699999999</v>
      </c>
      <c r="H389" s="224">
        <f t="shared" si="177"/>
        <v>1100</v>
      </c>
      <c r="I389" s="224">
        <f t="shared" si="177"/>
        <v>1100</v>
      </c>
      <c r="J389" s="264">
        <f t="shared" si="177"/>
        <v>1100</v>
      </c>
      <c r="K389" s="285">
        <f t="shared" si="177"/>
        <v>1100</v>
      </c>
      <c r="L389" s="278">
        <f t="shared" si="125"/>
        <v>0</v>
      </c>
      <c r="M389" s="224">
        <f t="shared" ref="M389:M452" si="178">J389-I389</f>
        <v>0</v>
      </c>
      <c r="N389" s="264">
        <f>N392+N402+N403+N404</f>
        <v>1100</v>
      </c>
      <c r="O389" s="247">
        <f t="shared" si="126"/>
        <v>0</v>
      </c>
      <c r="P389" s="43"/>
      <c r="Q389" s="271" t="s">
        <v>538</v>
      </c>
    </row>
    <row r="390" spans="2:18" ht="18" hidden="1">
      <c r="B390" s="2" t="str">
        <f t="shared" ref="B390:B453" si="179">IF((E390+F390+G390+I390++J390+M390+N390)&gt;0,"a","b")</f>
        <v>a</v>
      </c>
      <c r="C390" s="225" t="s">
        <v>0</v>
      </c>
      <c r="D390" s="226" t="s">
        <v>5</v>
      </c>
      <c r="E390" s="227">
        <v>37</v>
      </c>
      <c r="F390" s="227">
        <v>37</v>
      </c>
      <c r="G390" s="227">
        <v>37</v>
      </c>
      <c r="H390" s="227">
        <v>37</v>
      </c>
      <c r="I390" s="227">
        <v>37</v>
      </c>
      <c r="J390" s="265">
        <f>37</f>
        <v>37</v>
      </c>
      <c r="K390" s="286">
        <f>37</f>
        <v>37</v>
      </c>
      <c r="L390" s="278">
        <f t="shared" ref="L390:L453" si="180">K390-J390</f>
        <v>0</v>
      </c>
      <c r="M390" s="227">
        <f t="shared" si="178"/>
        <v>0</v>
      </c>
      <c r="N390" s="265">
        <f>37</f>
        <v>37</v>
      </c>
      <c r="O390" s="227">
        <f t="shared" ref="O390:O453" si="181">N390-J390</f>
        <v>0</v>
      </c>
      <c r="P390" s="43"/>
      <c r="Q390" s="271"/>
    </row>
    <row r="391" spans="2:18" ht="18" hidden="1">
      <c r="B391" s="2" t="str">
        <f t="shared" si="179"/>
        <v>a</v>
      </c>
      <c r="C391" s="225" t="s">
        <v>0</v>
      </c>
      <c r="D391" s="226" t="s">
        <v>6</v>
      </c>
      <c r="E391" s="227">
        <v>6</v>
      </c>
      <c r="F391" s="227">
        <v>6</v>
      </c>
      <c r="G391" s="227">
        <v>6</v>
      </c>
      <c r="H391" s="227">
        <v>6</v>
      </c>
      <c r="I391" s="227">
        <v>6</v>
      </c>
      <c r="J391" s="265">
        <v>6</v>
      </c>
      <c r="K391" s="286">
        <v>6</v>
      </c>
      <c r="L391" s="278">
        <f t="shared" si="180"/>
        <v>0</v>
      </c>
      <c r="M391" s="227">
        <f t="shared" si="178"/>
        <v>0</v>
      </c>
      <c r="N391" s="265">
        <v>6</v>
      </c>
      <c r="O391" s="227">
        <f t="shared" si="181"/>
        <v>0</v>
      </c>
      <c r="P391" s="43"/>
      <c r="Q391" s="271"/>
    </row>
    <row r="392" spans="2:18" ht="18" hidden="1">
      <c r="B392" s="2" t="str">
        <f t="shared" si="179"/>
        <v>a</v>
      </c>
      <c r="C392" s="228" t="s">
        <v>0</v>
      </c>
      <c r="D392" s="229" t="s">
        <v>7</v>
      </c>
      <c r="E392" s="230">
        <f t="shared" ref="E392:K392" si="182">E393+E394+E395+E396+E397+E398+E399</f>
        <v>1088</v>
      </c>
      <c r="F392" s="230">
        <f t="shared" si="182"/>
        <v>1088</v>
      </c>
      <c r="G392" s="230">
        <f t="shared" si="182"/>
        <v>732.04326999999989</v>
      </c>
      <c r="H392" s="230">
        <f t="shared" si="182"/>
        <v>1094</v>
      </c>
      <c r="I392" s="230">
        <f t="shared" si="182"/>
        <v>1095</v>
      </c>
      <c r="J392" s="266">
        <f t="shared" si="182"/>
        <v>1095</v>
      </c>
      <c r="K392" s="287">
        <f t="shared" si="182"/>
        <v>1095</v>
      </c>
      <c r="L392" s="278">
        <f t="shared" si="180"/>
        <v>0</v>
      </c>
      <c r="M392" s="230">
        <f t="shared" si="178"/>
        <v>0</v>
      </c>
      <c r="N392" s="266">
        <f>N393+N394+N395+N396+N397+N398+N399</f>
        <v>1095</v>
      </c>
      <c r="O392" s="230">
        <f t="shared" si="181"/>
        <v>0</v>
      </c>
      <c r="P392" s="43"/>
      <c r="Q392" s="271"/>
    </row>
    <row r="393" spans="2:18" ht="18" hidden="1">
      <c r="B393" s="2" t="str">
        <f t="shared" si="179"/>
        <v>a</v>
      </c>
      <c r="C393" s="231" t="s">
        <v>0</v>
      </c>
      <c r="D393" s="232" t="s">
        <v>8</v>
      </c>
      <c r="E393" s="233">
        <v>806</v>
      </c>
      <c r="F393" s="233">
        <v>802</v>
      </c>
      <c r="G393" s="233">
        <v>575.93432999999993</v>
      </c>
      <c r="H393" s="233">
        <v>806</v>
      </c>
      <c r="I393" s="233">
        <v>810</v>
      </c>
      <c r="J393" s="267">
        <f>810</f>
        <v>810</v>
      </c>
      <c r="K393" s="288">
        <f>810</f>
        <v>810</v>
      </c>
      <c r="L393" s="278">
        <f t="shared" si="180"/>
        <v>0</v>
      </c>
      <c r="M393" s="233">
        <f t="shared" si="178"/>
        <v>0</v>
      </c>
      <c r="N393" s="267">
        <f>810</f>
        <v>810</v>
      </c>
      <c r="O393" s="233">
        <f t="shared" si="181"/>
        <v>0</v>
      </c>
      <c r="P393" s="43"/>
      <c r="Q393" s="271"/>
      <c r="R393" s="5">
        <f>N393-1000</f>
        <v>-190</v>
      </c>
    </row>
    <row r="394" spans="2:18" ht="18" hidden="1">
      <c r="B394" s="2" t="str">
        <f t="shared" si="179"/>
        <v>a</v>
      </c>
      <c r="C394" s="231" t="s">
        <v>0</v>
      </c>
      <c r="D394" s="232" t="s">
        <v>9</v>
      </c>
      <c r="E394" s="233">
        <v>261</v>
      </c>
      <c r="F394" s="233">
        <v>261</v>
      </c>
      <c r="G394" s="233">
        <v>137.2432</v>
      </c>
      <c r="H394" s="233">
        <v>272</v>
      </c>
      <c r="I394" s="233">
        <v>270</v>
      </c>
      <c r="J394" s="267">
        <f>270</f>
        <v>270</v>
      </c>
      <c r="K394" s="288">
        <f>270</f>
        <v>270</v>
      </c>
      <c r="L394" s="278">
        <f t="shared" si="180"/>
        <v>0</v>
      </c>
      <c r="M394" s="233">
        <f t="shared" si="178"/>
        <v>0</v>
      </c>
      <c r="N394" s="267">
        <f>270</f>
        <v>270</v>
      </c>
      <c r="O394" s="233">
        <f t="shared" si="181"/>
        <v>0</v>
      </c>
      <c r="P394" s="43"/>
      <c r="Q394" s="271"/>
    </row>
    <row r="395" spans="2:18" ht="15.75" hidden="1">
      <c r="B395" s="2" t="str">
        <f t="shared" si="179"/>
        <v>b</v>
      </c>
      <c r="C395" s="240" t="s">
        <v>0</v>
      </c>
      <c r="D395" s="241" t="s">
        <v>10</v>
      </c>
      <c r="E395" s="233">
        <v>0</v>
      </c>
      <c r="F395" s="233">
        <v>0</v>
      </c>
      <c r="G395" s="233">
        <v>0</v>
      </c>
      <c r="H395" s="233">
        <v>0</v>
      </c>
      <c r="I395" s="233">
        <v>0</v>
      </c>
      <c r="J395" s="267">
        <v>0</v>
      </c>
      <c r="K395" s="288">
        <v>0</v>
      </c>
      <c r="L395" s="278">
        <f t="shared" si="180"/>
        <v>0</v>
      </c>
      <c r="M395" s="233">
        <f t="shared" si="178"/>
        <v>0</v>
      </c>
      <c r="N395" s="267">
        <v>0</v>
      </c>
      <c r="O395" s="233">
        <f t="shared" si="181"/>
        <v>0</v>
      </c>
      <c r="P395" s="42"/>
    </row>
    <row r="396" spans="2:18" ht="15.75" hidden="1">
      <c r="B396" s="2" t="str">
        <f t="shared" si="179"/>
        <v>b</v>
      </c>
      <c r="C396" s="240" t="s">
        <v>0</v>
      </c>
      <c r="D396" s="241" t="s">
        <v>11</v>
      </c>
      <c r="E396" s="233">
        <v>0</v>
      </c>
      <c r="F396" s="233">
        <v>0</v>
      </c>
      <c r="G396" s="233">
        <v>0</v>
      </c>
      <c r="H396" s="233">
        <v>0</v>
      </c>
      <c r="I396" s="233">
        <v>0</v>
      </c>
      <c r="J396" s="267">
        <v>0</v>
      </c>
      <c r="K396" s="288">
        <v>0</v>
      </c>
      <c r="L396" s="278">
        <f t="shared" si="180"/>
        <v>0</v>
      </c>
      <c r="M396" s="233">
        <f t="shared" si="178"/>
        <v>0</v>
      </c>
      <c r="N396" s="267">
        <v>0</v>
      </c>
      <c r="O396" s="233">
        <f t="shared" si="181"/>
        <v>0</v>
      </c>
      <c r="P396" s="42"/>
    </row>
    <row r="397" spans="2:18" ht="15.75" hidden="1">
      <c r="B397" s="2" t="str">
        <f t="shared" si="179"/>
        <v>b</v>
      </c>
      <c r="C397" s="240" t="s">
        <v>0</v>
      </c>
      <c r="D397" s="241" t="s">
        <v>12</v>
      </c>
      <c r="E397" s="233">
        <v>0</v>
      </c>
      <c r="F397" s="233">
        <v>0</v>
      </c>
      <c r="G397" s="233">
        <v>0</v>
      </c>
      <c r="H397" s="233">
        <v>0</v>
      </c>
      <c r="I397" s="233">
        <v>0</v>
      </c>
      <c r="J397" s="267">
        <v>0</v>
      </c>
      <c r="K397" s="288">
        <v>0</v>
      </c>
      <c r="L397" s="278">
        <f t="shared" si="180"/>
        <v>0</v>
      </c>
      <c r="M397" s="233">
        <f t="shared" si="178"/>
        <v>0</v>
      </c>
      <c r="N397" s="267">
        <v>0</v>
      </c>
      <c r="O397" s="233">
        <f t="shared" si="181"/>
        <v>0</v>
      </c>
      <c r="P397" s="42"/>
    </row>
    <row r="398" spans="2:18" ht="18" hidden="1">
      <c r="B398" s="2" t="str">
        <f t="shared" si="179"/>
        <v>a</v>
      </c>
      <c r="C398" s="231" t="s">
        <v>0</v>
      </c>
      <c r="D398" s="232" t="s">
        <v>13</v>
      </c>
      <c r="E398" s="233">
        <v>13</v>
      </c>
      <c r="F398" s="233">
        <v>17</v>
      </c>
      <c r="G398" s="233">
        <v>15.222950000000001</v>
      </c>
      <c r="H398" s="233">
        <v>8</v>
      </c>
      <c r="I398" s="233">
        <v>10</v>
      </c>
      <c r="J398" s="267">
        <v>10</v>
      </c>
      <c r="K398" s="288">
        <v>10</v>
      </c>
      <c r="L398" s="278">
        <f t="shared" si="180"/>
        <v>0</v>
      </c>
      <c r="M398" s="233">
        <f t="shared" si="178"/>
        <v>0</v>
      </c>
      <c r="N398" s="267">
        <v>10</v>
      </c>
      <c r="O398" s="233">
        <f t="shared" si="181"/>
        <v>0</v>
      </c>
      <c r="P398" s="43"/>
      <c r="Q398" s="271"/>
    </row>
    <row r="399" spans="2:18" ht="18" hidden="1">
      <c r="B399" s="2" t="str">
        <f t="shared" si="179"/>
        <v>a</v>
      </c>
      <c r="C399" s="231" t="s">
        <v>0</v>
      </c>
      <c r="D399" s="232" t="s">
        <v>14</v>
      </c>
      <c r="E399" s="233">
        <f t="shared" ref="E399" si="183">E400+E401</f>
        <v>8</v>
      </c>
      <c r="F399" s="233">
        <f t="shared" ref="F399:I399" si="184">F400+F401</f>
        <v>8</v>
      </c>
      <c r="G399" s="233">
        <f t="shared" si="184"/>
        <v>3.6427899999999998</v>
      </c>
      <c r="H399" s="233">
        <f t="shared" si="184"/>
        <v>8</v>
      </c>
      <c r="I399" s="233">
        <f t="shared" si="184"/>
        <v>5</v>
      </c>
      <c r="J399" s="267">
        <f>J400+J401</f>
        <v>5</v>
      </c>
      <c r="K399" s="288">
        <f>K400+K401</f>
        <v>5</v>
      </c>
      <c r="L399" s="278">
        <f t="shared" si="180"/>
        <v>0</v>
      </c>
      <c r="M399" s="233">
        <f t="shared" si="178"/>
        <v>0</v>
      </c>
      <c r="N399" s="267">
        <f>N400+N401</f>
        <v>5</v>
      </c>
      <c r="O399" s="233">
        <f t="shared" si="181"/>
        <v>0</v>
      </c>
      <c r="P399" s="43"/>
      <c r="Q399" s="271"/>
    </row>
    <row r="400" spans="2:18" ht="36" hidden="1">
      <c r="B400" s="2" t="str">
        <f t="shared" si="179"/>
        <v>a</v>
      </c>
      <c r="C400" s="236" t="s">
        <v>0</v>
      </c>
      <c r="D400" s="237" t="s">
        <v>15</v>
      </c>
      <c r="E400" s="238">
        <v>8</v>
      </c>
      <c r="F400" s="238">
        <v>8</v>
      </c>
      <c r="G400" s="238">
        <v>3.6427899999999998</v>
      </c>
      <c r="H400" s="238">
        <v>8</v>
      </c>
      <c r="I400" s="238">
        <v>5</v>
      </c>
      <c r="J400" s="268">
        <v>5</v>
      </c>
      <c r="K400" s="289">
        <v>5</v>
      </c>
      <c r="L400" s="278">
        <f t="shared" si="180"/>
        <v>0</v>
      </c>
      <c r="M400" s="238">
        <f t="shared" si="178"/>
        <v>0</v>
      </c>
      <c r="N400" s="268">
        <v>5</v>
      </c>
      <c r="O400" s="238">
        <f t="shared" si="181"/>
        <v>0</v>
      </c>
      <c r="P400" s="43"/>
      <c r="Q400" s="271"/>
    </row>
    <row r="401" spans="2:18" ht="30" hidden="1">
      <c r="B401" s="2" t="str">
        <f t="shared" si="179"/>
        <v>b</v>
      </c>
      <c r="C401" s="256" t="s">
        <v>0</v>
      </c>
      <c r="D401" s="257" t="s">
        <v>16</v>
      </c>
      <c r="E401" s="238">
        <v>0</v>
      </c>
      <c r="F401" s="238">
        <v>0</v>
      </c>
      <c r="G401" s="238">
        <v>0</v>
      </c>
      <c r="H401" s="238">
        <v>0</v>
      </c>
      <c r="I401" s="238">
        <v>0</v>
      </c>
      <c r="J401" s="268">
        <v>0</v>
      </c>
      <c r="K401" s="289">
        <v>0</v>
      </c>
      <c r="L401" s="278">
        <f t="shared" si="180"/>
        <v>0</v>
      </c>
      <c r="M401" s="238">
        <f t="shared" si="178"/>
        <v>0</v>
      </c>
      <c r="N401" s="268">
        <v>0</v>
      </c>
      <c r="O401" s="238">
        <f t="shared" si="181"/>
        <v>0</v>
      </c>
      <c r="P401" s="42"/>
    </row>
    <row r="402" spans="2:18" ht="18" hidden="1">
      <c r="B402" s="2" t="str">
        <f t="shared" si="179"/>
        <v>a</v>
      </c>
      <c r="C402" s="228" t="s">
        <v>0</v>
      </c>
      <c r="D402" s="229" t="s">
        <v>17</v>
      </c>
      <c r="E402" s="230">
        <v>12</v>
      </c>
      <c r="F402" s="230">
        <v>12</v>
      </c>
      <c r="G402" s="230">
        <v>1.7929999999999999</v>
      </c>
      <c r="H402" s="230">
        <v>6</v>
      </c>
      <c r="I402" s="230">
        <v>5</v>
      </c>
      <c r="J402" s="266">
        <v>5</v>
      </c>
      <c r="K402" s="287">
        <v>5</v>
      </c>
      <c r="L402" s="278">
        <f t="shared" si="180"/>
        <v>0</v>
      </c>
      <c r="M402" s="230">
        <f t="shared" si="178"/>
        <v>0</v>
      </c>
      <c r="N402" s="266">
        <v>5</v>
      </c>
      <c r="O402" s="230">
        <f t="shared" si="181"/>
        <v>0</v>
      </c>
      <c r="P402" s="43"/>
      <c r="Q402" s="271"/>
    </row>
    <row r="403" spans="2:18" ht="15.75" hidden="1">
      <c r="B403" s="2" t="str">
        <f t="shared" si="179"/>
        <v>b</v>
      </c>
      <c r="C403" s="243" t="s">
        <v>0</v>
      </c>
      <c r="D403" s="244" t="s">
        <v>18</v>
      </c>
      <c r="E403" s="230">
        <v>0</v>
      </c>
      <c r="F403" s="230">
        <v>0</v>
      </c>
      <c r="G403" s="230">
        <v>0</v>
      </c>
      <c r="H403" s="230">
        <v>0</v>
      </c>
      <c r="I403" s="230">
        <v>0</v>
      </c>
      <c r="J403" s="266">
        <v>0</v>
      </c>
      <c r="K403" s="287">
        <v>0</v>
      </c>
      <c r="L403" s="278">
        <f t="shared" si="180"/>
        <v>0</v>
      </c>
      <c r="M403" s="230">
        <f t="shared" si="178"/>
        <v>0</v>
      </c>
      <c r="N403" s="266">
        <v>0</v>
      </c>
      <c r="O403" s="230">
        <f t="shared" si="181"/>
        <v>0</v>
      </c>
      <c r="P403" s="42"/>
    </row>
    <row r="404" spans="2:18" ht="15.75" hidden="1">
      <c r="B404" s="2" t="str">
        <f t="shared" si="179"/>
        <v>b</v>
      </c>
      <c r="C404" s="243" t="s">
        <v>0</v>
      </c>
      <c r="D404" s="244" t="s">
        <v>19</v>
      </c>
      <c r="E404" s="230">
        <v>0</v>
      </c>
      <c r="F404" s="230">
        <v>0</v>
      </c>
      <c r="G404" s="230">
        <v>0</v>
      </c>
      <c r="H404" s="230">
        <v>0</v>
      </c>
      <c r="I404" s="230">
        <v>0</v>
      </c>
      <c r="J404" s="266">
        <v>0</v>
      </c>
      <c r="K404" s="287">
        <v>0</v>
      </c>
      <c r="L404" s="278">
        <f t="shared" si="180"/>
        <v>0</v>
      </c>
      <c r="M404" s="230">
        <f t="shared" si="178"/>
        <v>0</v>
      </c>
      <c r="N404" s="266">
        <v>0</v>
      </c>
      <c r="O404" s="230">
        <f t="shared" si="181"/>
        <v>0</v>
      </c>
      <c r="P404" s="42"/>
    </row>
    <row r="405" spans="2:18" ht="36">
      <c r="B405" s="2" t="str">
        <f t="shared" si="179"/>
        <v>a</v>
      </c>
      <c r="C405" s="222" t="s">
        <v>61</v>
      </c>
      <c r="D405" s="223" t="s">
        <v>62</v>
      </c>
      <c r="E405" s="224">
        <f t="shared" ref="E405" si="185">E408+E418+E419+E420</f>
        <v>2600</v>
      </c>
      <c r="F405" s="224">
        <f t="shared" ref="F405:I405" si="186">F408+F418+F419+F420</f>
        <v>2599.1</v>
      </c>
      <c r="G405" s="224">
        <f t="shared" si="186"/>
        <v>2034.7869000000001</v>
      </c>
      <c r="H405" s="224">
        <f t="shared" si="186"/>
        <v>2600</v>
      </c>
      <c r="I405" s="224">
        <f t="shared" si="186"/>
        <v>2600</v>
      </c>
      <c r="J405" s="264">
        <f>J408+J418+J419+J420</f>
        <v>4553</v>
      </c>
      <c r="K405" s="285">
        <f>K408+K418+K419+K420</f>
        <v>4953</v>
      </c>
      <c r="L405" s="278">
        <f t="shared" si="180"/>
        <v>400</v>
      </c>
      <c r="M405" s="224">
        <f t="shared" si="178"/>
        <v>1953</v>
      </c>
      <c r="N405" s="264">
        <f t="shared" ref="N405" si="187">N408+N418+N419+N420</f>
        <v>5830</v>
      </c>
      <c r="O405" s="248">
        <f t="shared" si="181"/>
        <v>1277</v>
      </c>
      <c r="P405" s="43" t="s">
        <v>586</v>
      </c>
      <c r="Q405" s="273" t="s">
        <v>578</v>
      </c>
      <c r="R405" s="2" t="s">
        <v>233</v>
      </c>
    </row>
    <row r="406" spans="2:18" ht="18">
      <c r="B406" s="2" t="str">
        <f t="shared" si="179"/>
        <v>a</v>
      </c>
      <c r="C406" s="225" t="s">
        <v>0</v>
      </c>
      <c r="D406" s="226" t="s">
        <v>5</v>
      </c>
      <c r="E406" s="227">
        <v>62</v>
      </c>
      <c r="F406" s="227">
        <v>62</v>
      </c>
      <c r="G406" s="227">
        <v>62</v>
      </c>
      <c r="H406" s="227">
        <v>62</v>
      </c>
      <c r="I406" s="227">
        <v>62</v>
      </c>
      <c r="J406" s="269">
        <f>62+108</f>
        <v>170</v>
      </c>
      <c r="K406" s="290">
        <f>62+108</f>
        <v>170</v>
      </c>
      <c r="L406" s="278">
        <f t="shared" si="180"/>
        <v>0</v>
      </c>
      <c r="M406" s="227">
        <f t="shared" si="178"/>
        <v>108</v>
      </c>
      <c r="N406" s="269">
        <v>170</v>
      </c>
      <c r="O406" s="227">
        <f t="shared" si="181"/>
        <v>0</v>
      </c>
      <c r="P406" s="307" t="s">
        <v>535</v>
      </c>
      <c r="Q406" s="271"/>
    </row>
    <row r="407" spans="2:18" ht="18">
      <c r="B407" s="2" t="str">
        <f t="shared" si="179"/>
        <v>a</v>
      </c>
      <c r="C407" s="225" t="s">
        <v>0</v>
      </c>
      <c r="D407" s="226" t="s">
        <v>6</v>
      </c>
      <c r="E407" s="227">
        <v>59</v>
      </c>
      <c r="F407" s="227">
        <v>59</v>
      </c>
      <c r="G407" s="227">
        <v>59</v>
      </c>
      <c r="H407" s="227">
        <v>59</v>
      </c>
      <c r="I407" s="227">
        <v>59</v>
      </c>
      <c r="J407" s="269">
        <v>59</v>
      </c>
      <c r="K407" s="290">
        <v>59</v>
      </c>
      <c r="L407" s="278">
        <f t="shared" si="180"/>
        <v>0</v>
      </c>
      <c r="M407" s="227">
        <f t="shared" si="178"/>
        <v>0</v>
      </c>
      <c r="N407" s="269">
        <v>59</v>
      </c>
      <c r="O407" s="227">
        <f t="shared" si="181"/>
        <v>0</v>
      </c>
      <c r="P407" s="307"/>
      <c r="Q407" s="271"/>
    </row>
    <row r="408" spans="2:18" ht="18">
      <c r="B408" s="2" t="str">
        <f t="shared" si="179"/>
        <v>a</v>
      </c>
      <c r="C408" s="228" t="s">
        <v>0</v>
      </c>
      <c r="D408" s="229" t="s">
        <v>7</v>
      </c>
      <c r="E408" s="230">
        <f t="shared" ref="E408" si="188">E409+E410+E411+E412+E413+E414+E415</f>
        <v>2585</v>
      </c>
      <c r="F408" s="230">
        <f t="shared" ref="F408:I408" si="189">F409+F410+F411+F412+F413+F414+F415</f>
        <v>2584.1</v>
      </c>
      <c r="G408" s="230">
        <f t="shared" si="189"/>
        <v>2034.7869000000001</v>
      </c>
      <c r="H408" s="230">
        <f t="shared" si="189"/>
        <v>2590</v>
      </c>
      <c r="I408" s="230">
        <f t="shared" si="189"/>
        <v>2590</v>
      </c>
      <c r="J408" s="266">
        <f>J409+J410+J411+J412+J413+J414+J415</f>
        <v>4543</v>
      </c>
      <c r="K408" s="287">
        <f>K409+K410+K411+K412+K413+K414+K415</f>
        <v>4943</v>
      </c>
      <c r="L408" s="278">
        <f t="shared" si="180"/>
        <v>400</v>
      </c>
      <c r="M408" s="230">
        <f t="shared" si="178"/>
        <v>1953</v>
      </c>
      <c r="N408" s="266">
        <f t="shared" ref="N408" si="190">N409+N410+N411+N412+N413+N414+N415</f>
        <v>5471</v>
      </c>
      <c r="O408" s="230">
        <f t="shared" si="181"/>
        <v>928</v>
      </c>
      <c r="P408" s="307"/>
      <c r="Q408" s="271"/>
    </row>
    <row r="409" spans="2:18" ht="18">
      <c r="B409" s="2" t="str">
        <f t="shared" si="179"/>
        <v>a</v>
      </c>
      <c r="C409" s="231" t="s">
        <v>0</v>
      </c>
      <c r="D409" s="232" t="s">
        <v>8</v>
      </c>
      <c r="E409" s="233">
        <v>1440</v>
      </c>
      <c r="F409" s="233">
        <v>1440</v>
      </c>
      <c r="G409" s="233">
        <v>1081.34203</v>
      </c>
      <c r="H409" s="233">
        <v>1440</v>
      </c>
      <c r="I409" s="233">
        <v>1440</v>
      </c>
      <c r="J409" s="267">
        <f>1440+1953</f>
        <v>3393</v>
      </c>
      <c r="K409" s="290">
        <f>1440+1953+400</f>
        <v>3793</v>
      </c>
      <c r="L409" s="278">
        <f t="shared" si="180"/>
        <v>400</v>
      </c>
      <c r="M409" s="233">
        <f t="shared" si="178"/>
        <v>1953</v>
      </c>
      <c r="N409" s="267">
        <v>3814</v>
      </c>
      <c r="O409" s="233">
        <f t="shared" si="181"/>
        <v>421</v>
      </c>
      <c r="P409" s="307"/>
      <c r="Q409" s="271"/>
    </row>
    <row r="410" spans="2:18" ht="18">
      <c r="B410" s="2" t="str">
        <f t="shared" si="179"/>
        <v>a</v>
      </c>
      <c r="C410" s="231" t="s">
        <v>0</v>
      </c>
      <c r="D410" s="232" t="s">
        <v>9</v>
      </c>
      <c r="E410" s="233">
        <v>1109</v>
      </c>
      <c r="F410" s="233">
        <v>1108.0999999999999</v>
      </c>
      <c r="G410" s="233">
        <v>929.77340000000004</v>
      </c>
      <c r="H410" s="233">
        <v>1112</v>
      </c>
      <c r="I410" s="233">
        <v>1110</v>
      </c>
      <c r="J410" s="267">
        <v>1110</v>
      </c>
      <c r="K410" s="288">
        <v>1110</v>
      </c>
      <c r="L410" s="278">
        <f t="shared" si="180"/>
        <v>0</v>
      </c>
      <c r="M410" s="233">
        <f t="shared" si="178"/>
        <v>0</v>
      </c>
      <c r="N410" s="267">
        <v>1578</v>
      </c>
      <c r="O410" s="233">
        <f t="shared" si="181"/>
        <v>468</v>
      </c>
      <c r="P410" s="307"/>
      <c r="Q410" s="271"/>
    </row>
    <row r="411" spans="2:18" ht="15.75" hidden="1">
      <c r="B411" s="2" t="str">
        <f t="shared" si="179"/>
        <v>b</v>
      </c>
      <c r="C411" s="240" t="s">
        <v>0</v>
      </c>
      <c r="D411" s="241" t="s">
        <v>10</v>
      </c>
      <c r="E411" s="233">
        <v>0</v>
      </c>
      <c r="F411" s="233">
        <v>0</v>
      </c>
      <c r="G411" s="233">
        <v>0</v>
      </c>
      <c r="H411" s="233">
        <v>0</v>
      </c>
      <c r="I411" s="233">
        <v>0</v>
      </c>
      <c r="J411" s="267">
        <v>0</v>
      </c>
      <c r="K411" s="288">
        <v>0</v>
      </c>
      <c r="L411" s="278">
        <f t="shared" si="180"/>
        <v>0</v>
      </c>
      <c r="M411" s="233">
        <f t="shared" si="178"/>
        <v>0</v>
      </c>
      <c r="N411" s="267">
        <v>0</v>
      </c>
      <c r="O411" s="233">
        <f t="shared" si="181"/>
        <v>0</v>
      </c>
      <c r="P411" s="307"/>
    </row>
    <row r="412" spans="2:18" ht="15.75" hidden="1">
      <c r="B412" s="2" t="str">
        <f t="shared" si="179"/>
        <v>b</v>
      </c>
      <c r="C412" s="240" t="s">
        <v>0</v>
      </c>
      <c r="D412" s="241" t="s">
        <v>11</v>
      </c>
      <c r="E412" s="233">
        <v>0</v>
      </c>
      <c r="F412" s="233">
        <v>0</v>
      </c>
      <c r="G412" s="233">
        <v>0</v>
      </c>
      <c r="H412" s="233">
        <v>0</v>
      </c>
      <c r="I412" s="233">
        <v>0</v>
      </c>
      <c r="J412" s="267">
        <v>0</v>
      </c>
      <c r="K412" s="288">
        <v>0</v>
      </c>
      <c r="L412" s="278">
        <f t="shared" si="180"/>
        <v>0</v>
      </c>
      <c r="M412" s="233">
        <f t="shared" si="178"/>
        <v>0</v>
      </c>
      <c r="N412" s="267">
        <v>0</v>
      </c>
      <c r="O412" s="233">
        <f t="shared" si="181"/>
        <v>0</v>
      </c>
      <c r="P412" s="307"/>
    </row>
    <row r="413" spans="2:18" ht="15.75" hidden="1">
      <c r="B413" s="2" t="str">
        <f t="shared" si="179"/>
        <v>b</v>
      </c>
      <c r="C413" s="240" t="s">
        <v>0</v>
      </c>
      <c r="D413" s="241" t="s">
        <v>12</v>
      </c>
      <c r="E413" s="233">
        <v>0</v>
      </c>
      <c r="F413" s="233">
        <v>0</v>
      </c>
      <c r="G413" s="233">
        <v>0</v>
      </c>
      <c r="H413" s="233">
        <v>0</v>
      </c>
      <c r="I413" s="233">
        <v>0</v>
      </c>
      <c r="J413" s="267">
        <v>0</v>
      </c>
      <c r="K413" s="288">
        <v>0</v>
      </c>
      <c r="L413" s="278">
        <f t="shared" si="180"/>
        <v>0</v>
      </c>
      <c r="M413" s="233">
        <f t="shared" si="178"/>
        <v>0</v>
      </c>
      <c r="N413" s="267">
        <v>0</v>
      </c>
      <c r="O413" s="233">
        <f t="shared" si="181"/>
        <v>0</v>
      </c>
      <c r="P413" s="307"/>
    </row>
    <row r="414" spans="2:18" ht="18">
      <c r="B414" s="2" t="str">
        <f t="shared" si="179"/>
        <v>a</v>
      </c>
      <c r="C414" s="231" t="s">
        <v>0</v>
      </c>
      <c r="D414" s="232" t="s">
        <v>13</v>
      </c>
      <c r="E414" s="233">
        <v>24</v>
      </c>
      <c r="F414" s="233">
        <v>24</v>
      </c>
      <c r="G414" s="233">
        <v>17.356669999999998</v>
      </c>
      <c r="H414" s="233">
        <v>30</v>
      </c>
      <c r="I414" s="233">
        <v>30</v>
      </c>
      <c r="J414" s="267">
        <v>30</v>
      </c>
      <c r="K414" s="288">
        <v>30</v>
      </c>
      <c r="L414" s="278">
        <f t="shared" si="180"/>
        <v>0</v>
      </c>
      <c r="M414" s="233">
        <f t="shared" si="178"/>
        <v>0</v>
      </c>
      <c r="N414" s="267">
        <v>64</v>
      </c>
      <c r="O414" s="233">
        <f t="shared" si="181"/>
        <v>34</v>
      </c>
      <c r="P414" s="307"/>
      <c r="Q414" s="271"/>
    </row>
    <row r="415" spans="2:18" ht="18">
      <c r="B415" s="2" t="str">
        <f t="shared" si="179"/>
        <v>a</v>
      </c>
      <c r="C415" s="231" t="s">
        <v>0</v>
      </c>
      <c r="D415" s="232" t="s">
        <v>14</v>
      </c>
      <c r="E415" s="233">
        <f t="shared" ref="E415" si="191">E416+E417</f>
        <v>12</v>
      </c>
      <c r="F415" s="233">
        <f t="shared" ref="F415:I415" si="192">F416+F417</f>
        <v>12</v>
      </c>
      <c r="G415" s="233">
        <f t="shared" si="192"/>
        <v>6.3148000000000009</v>
      </c>
      <c r="H415" s="233">
        <f t="shared" si="192"/>
        <v>8</v>
      </c>
      <c r="I415" s="233">
        <f t="shared" si="192"/>
        <v>10</v>
      </c>
      <c r="J415" s="267">
        <f>J416+J417</f>
        <v>10</v>
      </c>
      <c r="K415" s="288">
        <f>K416+K417</f>
        <v>10</v>
      </c>
      <c r="L415" s="278">
        <f t="shared" si="180"/>
        <v>0</v>
      </c>
      <c r="M415" s="233">
        <f t="shared" si="178"/>
        <v>0</v>
      </c>
      <c r="N415" s="267">
        <f t="shared" ref="N415" si="193">N416+N417</f>
        <v>15</v>
      </c>
      <c r="O415" s="233">
        <f t="shared" si="181"/>
        <v>5</v>
      </c>
      <c r="P415" s="307"/>
      <c r="Q415" s="271"/>
    </row>
    <row r="416" spans="2:18" ht="36">
      <c r="B416" s="2" t="str">
        <f t="shared" si="179"/>
        <v>a</v>
      </c>
      <c r="C416" s="236" t="s">
        <v>0</v>
      </c>
      <c r="D416" s="237" t="s">
        <v>15</v>
      </c>
      <c r="E416" s="238">
        <v>12</v>
      </c>
      <c r="F416" s="238">
        <v>12</v>
      </c>
      <c r="G416" s="238">
        <v>6.3148000000000009</v>
      </c>
      <c r="H416" s="238">
        <v>8</v>
      </c>
      <c r="I416" s="238">
        <v>10</v>
      </c>
      <c r="J416" s="268">
        <v>10</v>
      </c>
      <c r="K416" s="289">
        <v>10</v>
      </c>
      <c r="L416" s="278">
        <f t="shared" si="180"/>
        <v>0</v>
      </c>
      <c r="M416" s="238">
        <f t="shared" si="178"/>
        <v>0</v>
      </c>
      <c r="N416" s="268">
        <v>15</v>
      </c>
      <c r="O416" s="238">
        <f t="shared" si="181"/>
        <v>5</v>
      </c>
      <c r="P416" s="307"/>
      <c r="Q416" s="271"/>
    </row>
    <row r="417" spans="2:17" ht="30" hidden="1">
      <c r="B417" s="2" t="str">
        <f t="shared" si="179"/>
        <v>b</v>
      </c>
      <c r="C417" s="256" t="s">
        <v>0</v>
      </c>
      <c r="D417" s="257" t="s">
        <v>16</v>
      </c>
      <c r="E417" s="238">
        <v>0</v>
      </c>
      <c r="F417" s="238">
        <v>0</v>
      </c>
      <c r="G417" s="238">
        <v>0</v>
      </c>
      <c r="H417" s="238">
        <v>0</v>
      </c>
      <c r="I417" s="238">
        <v>0</v>
      </c>
      <c r="J417" s="268">
        <v>0</v>
      </c>
      <c r="K417" s="289">
        <v>0</v>
      </c>
      <c r="L417" s="278">
        <f t="shared" si="180"/>
        <v>0</v>
      </c>
      <c r="M417" s="238">
        <f t="shared" si="178"/>
        <v>0</v>
      </c>
      <c r="N417" s="268">
        <v>0</v>
      </c>
      <c r="O417" s="238">
        <f t="shared" si="181"/>
        <v>0</v>
      </c>
      <c r="P417" s="307"/>
    </row>
    <row r="418" spans="2:17" ht="18">
      <c r="B418" s="2" t="str">
        <f t="shared" si="179"/>
        <v>a</v>
      </c>
      <c r="C418" s="228" t="s">
        <v>0</v>
      </c>
      <c r="D418" s="229" t="s">
        <v>17</v>
      </c>
      <c r="E418" s="230">
        <v>15</v>
      </c>
      <c r="F418" s="230">
        <v>15</v>
      </c>
      <c r="G418" s="230">
        <v>0</v>
      </c>
      <c r="H418" s="230">
        <v>10</v>
      </c>
      <c r="I418" s="230">
        <v>10</v>
      </c>
      <c r="J418" s="266">
        <v>10</v>
      </c>
      <c r="K418" s="287">
        <v>10</v>
      </c>
      <c r="L418" s="278">
        <f t="shared" si="180"/>
        <v>0</v>
      </c>
      <c r="M418" s="230">
        <f t="shared" si="178"/>
        <v>0</v>
      </c>
      <c r="N418" s="266">
        <v>359</v>
      </c>
      <c r="O418" s="230">
        <f t="shared" si="181"/>
        <v>349</v>
      </c>
      <c r="P418" s="307"/>
      <c r="Q418" s="271"/>
    </row>
    <row r="419" spans="2:17" ht="15.75" hidden="1">
      <c r="B419" s="2" t="str">
        <f t="shared" si="179"/>
        <v>b</v>
      </c>
      <c r="C419" s="243" t="s">
        <v>0</v>
      </c>
      <c r="D419" s="244" t="s">
        <v>18</v>
      </c>
      <c r="E419" s="230">
        <v>0</v>
      </c>
      <c r="F419" s="230">
        <v>0</v>
      </c>
      <c r="G419" s="230">
        <v>0</v>
      </c>
      <c r="H419" s="230">
        <v>0</v>
      </c>
      <c r="I419" s="230">
        <v>0</v>
      </c>
      <c r="J419" s="266">
        <v>0</v>
      </c>
      <c r="K419" s="287">
        <v>0</v>
      </c>
      <c r="L419" s="278">
        <f t="shared" si="180"/>
        <v>0</v>
      </c>
      <c r="M419" s="230">
        <f t="shared" si="178"/>
        <v>0</v>
      </c>
      <c r="N419" s="266">
        <v>0</v>
      </c>
      <c r="O419" s="230">
        <f t="shared" si="181"/>
        <v>0</v>
      </c>
      <c r="P419" s="42"/>
    </row>
    <row r="420" spans="2:17" ht="15.75" hidden="1">
      <c r="B420" s="2" t="str">
        <f t="shared" si="179"/>
        <v>b</v>
      </c>
      <c r="C420" s="243" t="s">
        <v>0</v>
      </c>
      <c r="D420" s="244" t="s">
        <v>19</v>
      </c>
      <c r="E420" s="230">
        <v>0</v>
      </c>
      <c r="F420" s="230">
        <v>0</v>
      </c>
      <c r="G420" s="230">
        <v>0</v>
      </c>
      <c r="H420" s="230">
        <v>0</v>
      </c>
      <c r="I420" s="230">
        <v>0</v>
      </c>
      <c r="J420" s="266">
        <v>0</v>
      </c>
      <c r="K420" s="287">
        <v>0</v>
      </c>
      <c r="L420" s="278">
        <f t="shared" si="180"/>
        <v>0</v>
      </c>
      <c r="M420" s="230">
        <f t="shared" si="178"/>
        <v>0</v>
      </c>
      <c r="N420" s="266">
        <v>0</v>
      </c>
      <c r="O420" s="230">
        <f t="shared" si="181"/>
        <v>0</v>
      </c>
      <c r="P420" s="42"/>
    </row>
    <row r="421" spans="2:17" ht="75" hidden="1">
      <c r="B421" s="2" t="str">
        <f t="shared" si="179"/>
        <v>a</v>
      </c>
      <c r="C421" s="222" t="s">
        <v>63</v>
      </c>
      <c r="D421" s="249" t="s">
        <v>601</v>
      </c>
      <c r="E421" s="224">
        <f t="shared" ref="E421" si="194">E424+E434+E435+E436</f>
        <v>685</v>
      </c>
      <c r="F421" s="224">
        <f t="shared" ref="F421:I421" si="195">F424+F434+F435+F436</f>
        <v>682.85</v>
      </c>
      <c r="G421" s="224">
        <f t="shared" si="195"/>
        <v>305.38540999999998</v>
      </c>
      <c r="H421" s="224">
        <f t="shared" si="195"/>
        <v>1700</v>
      </c>
      <c r="I421" s="224">
        <f t="shared" si="195"/>
        <v>690</v>
      </c>
      <c r="J421" s="264">
        <f>J424+J434+J435+J436</f>
        <v>4215</v>
      </c>
      <c r="K421" s="285">
        <f>K424+K434+K435+K436</f>
        <v>4215</v>
      </c>
      <c r="L421" s="278">
        <f t="shared" si="180"/>
        <v>0</v>
      </c>
      <c r="M421" s="224">
        <f t="shared" si="178"/>
        <v>3525</v>
      </c>
      <c r="N421" s="264">
        <f>N424+N434+N435+N436</f>
        <v>4515</v>
      </c>
      <c r="O421" s="224">
        <f t="shared" si="181"/>
        <v>300</v>
      </c>
      <c r="P421" s="43" t="s">
        <v>570</v>
      </c>
      <c r="Q421" s="273" t="s">
        <v>571</v>
      </c>
    </row>
    <row r="422" spans="2:17" ht="18" hidden="1">
      <c r="B422" s="2" t="str">
        <f t="shared" si="179"/>
        <v>a</v>
      </c>
      <c r="C422" s="225" t="s">
        <v>0</v>
      </c>
      <c r="D422" s="226" t="s">
        <v>5</v>
      </c>
      <c r="E422" s="227">
        <v>8</v>
      </c>
      <c r="F422" s="227">
        <v>8</v>
      </c>
      <c r="G422" s="227">
        <v>8</v>
      </c>
      <c r="H422" s="227">
        <v>8</v>
      </c>
      <c r="I422" s="227">
        <v>8</v>
      </c>
      <c r="J422" s="265">
        <f>8+130+43-8</f>
        <v>173</v>
      </c>
      <c r="K422" s="286">
        <f>8+130+43-8</f>
        <v>173</v>
      </c>
      <c r="L422" s="278">
        <f t="shared" si="180"/>
        <v>0</v>
      </c>
      <c r="M422" s="227">
        <f t="shared" si="178"/>
        <v>165</v>
      </c>
      <c r="N422" s="265">
        <f>8+130+43-8</f>
        <v>173</v>
      </c>
      <c r="O422" s="227">
        <f t="shared" si="181"/>
        <v>0</v>
      </c>
      <c r="P422" s="43" t="s">
        <v>606</v>
      </c>
      <c r="Q422" s="271"/>
    </row>
    <row r="423" spans="2:17" ht="18" hidden="1">
      <c r="B423" s="2" t="str">
        <f t="shared" si="179"/>
        <v>a</v>
      </c>
      <c r="C423" s="225" t="s">
        <v>0</v>
      </c>
      <c r="D423" s="226" t="s">
        <v>6</v>
      </c>
      <c r="E423" s="227">
        <v>5</v>
      </c>
      <c r="F423" s="227">
        <v>5</v>
      </c>
      <c r="G423" s="227">
        <v>5</v>
      </c>
      <c r="H423" s="227">
        <v>5</v>
      </c>
      <c r="I423" s="227">
        <v>5</v>
      </c>
      <c r="J423" s="265">
        <v>23</v>
      </c>
      <c r="K423" s="286">
        <v>23</v>
      </c>
      <c r="L423" s="278">
        <f t="shared" si="180"/>
        <v>0</v>
      </c>
      <c r="M423" s="227">
        <f t="shared" si="178"/>
        <v>18</v>
      </c>
      <c r="N423" s="265">
        <v>23</v>
      </c>
      <c r="O423" s="227">
        <f t="shared" si="181"/>
        <v>0</v>
      </c>
      <c r="P423" s="43"/>
      <c r="Q423" s="271"/>
    </row>
    <row r="424" spans="2:17" ht="18" hidden="1">
      <c r="B424" s="2" t="str">
        <f t="shared" si="179"/>
        <v>a</v>
      </c>
      <c r="C424" s="228" t="s">
        <v>0</v>
      </c>
      <c r="D424" s="229" t="s">
        <v>7</v>
      </c>
      <c r="E424" s="230">
        <f t="shared" ref="E424" si="196">E425+E426+E427+E428+E429+E430+E431</f>
        <v>680</v>
      </c>
      <c r="F424" s="230">
        <f t="shared" ref="F424:I424" si="197">F425+F426+F427+F428+F429+F430+F431</f>
        <v>677.85</v>
      </c>
      <c r="G424" s="230">
        <f t="shared" si="197"/>
        <v>305.38540999999998</v>
      </c>
      <c r="H424" s="230">
        <f t="shared" si="197"/>
        <v>1695</v>
      </c>
      <c r="I424" s="230">
        <f t="shared" si="197"/>
        <v>685</v>
      </c>
      <c r="J424" s="266">
        <f>J425+J426+J427+J428+J429+J430+J431</f>
        <v>4210</v>
      </c>
      <c r="K424" s="287">
        <f>K425+K426+K427+K428+K429+K430+K431</f>
        <v>4210</v>
      </c>
      <c r="L424" s="278">
        <f t="shared" si="180"/>
        <v>0</v>
      </c>
      <c r="M424" s="230">
        <f t="shared" si="178"/>
        <v>3525</v>
      </c>
      <c r="N424" s="266">
        <f>N425+N426+N427+N428+N429+N430+N431</f>
        <v>4510</v>
      </c>
      <c r="O424" s="230">
        <f t="shared" si="181"/>
        <v>300</v>
      </c>
      <c r="P424" s="43"/>
      <c r="Q424" s="271"/>
    </row>
    <row r="425" spans="2:17" ht="18" hidden="1">
      <c r="B425" s="2" t="str">
        <f t="shared" si="179"/>
        <v>a</v>
      </c>
      <c r="C425" s="231" t="s">
        <v>0</v>
      </c>
      <c r="D425" s="232" t="s">
        <v>8</v>
      </c>
      <c r="E425" s="233">
        <v>150</v>
      </c>
      <c r="F425" s="233">
        <v>148.17400000000001</v>
      </c>
      <c r="G425" s="233">
        <v>100.33182000000001</v>
      </c>
      <c r="H425" s="233">
        <v>150</v>
      </c>
      <c r="I425" s="233">
        <v>150</v>
      </c>
      <c r="J425" s="267">
        <f>150+2840+510</f>
        <v>3500</v>
      </c>
      <c r="K425" s="288">
        <f>150+2840+510</f>
        <v>3500</v>
      </c>
      <c r="L425" s="278">
        <f t="shared" si="180"/>
        <v>0</v>
      </c>
      <c r="M425" s="233">
        <f t="shared" si="178"/>
        <v>3350</v>
      </c>
      <c r="N425" s="267">
        <f>150+2840+510</f>
        <v>3500</v>
      </c>
      <c r="O425" s="233">
        <f t="shared" si="181"/>
        <v>0</v>
      </c>
      <c r="P425" s="250" t="s">
        <v>567</v>
      </c>
      <c r="Q425" s="271"/>
    </row>
    <row r="426" spans="2:17" ht="18" hidden="1">
      <c r="B426" s="2" t="str">
        <f t="shared" si="179"/>
        <v>a</v>
      </c>
      <c r="C426" s="231" t="s">
        <v>0</v>
      </c>
      <c r="D426" s="232" t="s">
        <v>9</v>
      </c>
      <c r="E426" s="233">
        <v>125</v>
      </c>
      <c r="F426" s="233">
        <v>122.85</v>
      </c>
      <c r="G426" s="233">
        <v>77.036829999999995</v>
      </c>
      <c r="H426" s="233">
        <v>255</v>
      </c>
      <c r="I426" s="233">
        <v>125</v>
      </c>
      <c r="J426" s="267">
        <f>125+575</f>
        <v>700</v>
      </c>
      <c r="K426" s="288">
        <f>125+575</f>
        <v>700</v>
      </c>
      <c r="L426" s="278">
        <f t="shared" si="180"/>
        <v>0</v>
      </c>
      <c r="M426" s="233">
        <f t="shared" si="178"/>
        <v>575</v>
      </c>
      <c r="N426" s="267">
        <v>1000</v>
      </c>
      <c r="O426" s="233">
        <f t="shared" si="181"/>
        <v>300</v>
      </c>
      <c r="P426" s="43"/>
      <c r="Q426" s="271"/>
    </row>
    <row r="427" spans="2:17" ht="15.75" hidden="1">
      <c r="B427" s="2" t="str">
        <f t="shared" si="179"/>
        <v>b</v>
      </c>
      <c r="C427" s="240" t="s">
        <v>0</v>
      </c>
      <c r="D427" s="241" t="s">
        <v>10</v>
      </c>
      <c r="E427" s="233">
        <v>0</v>
      </c>
      <c r="F427" s="233">
        <v>0</v>
      </c>
      <c r="G427" s="233">
        <v>0</v>
      </c>
      <c r="H427" s="233">
        <v>0</v>
      </c>
      <c r="I427" s="233">
        <v>0</v>
      </c>
      <c r="J427" s="267">
        <v>0</v>
      </c>
      <c r="K427" s="288">
        <v>0</v>
      </c>
      <c r="L427" s="278">
        <f t="shared" si="180"/>
        <v>0</v>
      </c>
      <c r="M427" s="233">
        <f t="shared" si="178"/>
        <v>0</v>
      </c>
      <c r="N427" s="267">
        <v>0</v>
      </c>
      <c r="O427" s="233">
        <f t="shared" si="181"/>
        <v>0</v>
      </c>
      <c r="P427" s="42"/>
    </row>
    <row r="428" spans="2:17" ht="15.75" hidden="1">
      <c r="B428" s="2" t="str">
        <f t="shared" si="179"/>
        <v>b</v>
      </c>
      <c r="C428" s="240" t="s">
        <v>0</v>
      </c>
      <c r="D428" s="241" t="s">
        <v>11</v>
      </c>
      <c r="E428" s="233">
        <v>0</v>
      </c>
      <c r="F428" s="233">
        <v>0</v>
      </c>
      <c r="G428" s="233">
        <v>0</v>
      </c>
      <c r="H428" s="233">
        <v>0</v>
      </c>
      <c r="I428" s="233">
        <v>0</v>
      </c>
      <c r="J428" s="267">
        <v>0</v>
      </c>
      <c r="K428" s="288">
        <v>0</v>
      </c>
      <c r="L428" s="278">
        <f t="shared" si="180"/>
        <v>0</v>
      </c>
      <c r="M428" s="233">
        <f t="shared" si="178"/>
        <v>0</v>
      </c>
      <c r="N428" s="267">
        <v>0</v>
      </c>
      <c r="O428" s="233">
        <f t="shared" si="181"/>
        <v>0</v>
      </c>
      <c r="P428" s="42"/>
    </row>
    <row r="429" spans="2:17" ht="15.75" hidden="1">
      <c r="B429" s="2" t="str">
        <f t="shared" si="179"/>
        <v>b</v>
      </c>
      <c r="C429" s="240" t="s">
        <v>0</v>
      </c>
      <c r="D429" s="241" t="s">
        <v>12</v>
      </c>
      <c r="E429" s="233">
        <v>0</v>
      </c>
      <c r="F429" s="233">
        <v>0</v>
      </c>
      <c r="G429" s="233">
        <v>0</v>
      </c>
      <c r="H429" s="233">
        <v>0</v>
      </c>
      <c r="I429" s="233">
        <v>0</v>
      </c>
      <c r="J429" s="267">
        <v>0</v>
      </c>
      <c r="K429" s="288">
        <v>0</v>
      </c>
      <c r="L429" s="278">
        <f t="shared" si="180"/>
        <v>0</v>
      </c>
      <c r="M429" s="233">
        <f t="shared" si="178"/>
        <v>0</v>
      </c>
      <c r="N429" s="267">
        <v>0</v>
      </c>
      <c r="O429" s="233">
        <f t="shared" si="181"/>
        <v>0</v>
      </c>
      <c r="P429" s="42"/>
    </row>
    <row r="430" spans="2:17" ht="18" hidden="1">
      <c r="B430" s="2" t="str">
        <f t="shared" si="179"/>
        <v>a</v>
      </c>
      <c r="C430" s="231" t="s">
        <v>0</v>
      </c>
      <c r="D430" s="232" t="s">
        <v>13</v>
      </c>
      <c r="E430" s="233">
        <v>5</v>
      </c>
      <c r="F430" s="233">
        <v>6.8259999999999996</v>
      </c>
      <c r="G430" s="233">
        <v>0</v>
      </c>
      <c r="H430" s="233">
        <v>10</v>
      </c>
      <c r="I430" s="233">
        <v>10</v>
      </c>
      <c r="J430" s="267">
        <v>10</v>
      </c>
      <c r="K430" s="288">
        <v>10</v>
      </c>
      <c r="L430" s="278">
        <f t="shared" si="180"/>
        <v>0</v>
      </c>
      <c r="M430" s="233">
        <f t="shared" si="178"/>
        <v>0</v>
      </c>
      <c r="N430" s="267">
        <v>10</v>
      </c>
      <c r="O430" s="233">
        <f t="shared" si="181"/>
        <v>0</v>
      </c>
      <c r="P430" s="43"/>
      <c r="Q430" s="271"/>
    </row>
    <row r="431" spans="2:17" ht="18" hidden="1">
      <c r="B431" s="2" t="str">
        <f t="shared" si="179"/>
        <v>a</v>
      </c>
      <c r="C431" s="231" t="s">
        <v>0</v>
      </c>
      <c r="D431" s="232" t="s">
        <v>14</v>
      </c>
      <c r="E431" s="233">
        <f t="shared" ref="E431" si="198">E432+E433</f>
        <v>400</v>
      </c>
      <c r="F431" s="233">
        <f t="shared" ref="F431:I431" si="199">F432+F433</f>
        <v>400</v>
      </c>
      <c r="G431" s="233">
        <f t="shared" si="199"/>
        <v>128.01676</v>
      </c>
      <c r="H431" s="233">
        <f t="shared" si="199"/>
        <v>1280</v>
      </c>
      <c r="I431" s="233">
        <f t="shared" si="199"/>
        <v>400</v>
      </c>
      <c r="J431" s="267">
        <f>J432+J433</f>
        <v>0</v>
      </c>
      <c r="K431" s="288">
        <f>K432+K433</f>
        <v>0</v>
      </c>
      <c r="L431" s="278">
        <f t="shared" si="180"/>
        <v>0</v>
      </c>
      <c r="M431" s="233">
        <f t="shared" si="178"/>
        <v>-400</v>
      </c>
      <c r="N431" s="267">
        <f>N432+N433</f>
        <v>0</v>
      </c>
      <c r="O431" s="233">
        <f t="shared" si="181"/>
        <v>0</v>
      </c>
      <c r="P431" s="43"/>
      <c r="Q431" s="271"/>
    </row>
    <row r="432" spans="2:17" ht="36" hidden="1">
      <c r="B432" s="2" t="str">
        <f t="shared" si="179"/>
        <v>a</v>
      </c>
      <c r="C432" s="236" t="s">
        <v>0</v>
      </c>
      <c r="D432" s="237" t="s">
        <v>15</v>
      </c>
      <c r="E432" s="238">
        <v>300</v>
      </c>
      <c r="F432" s="238">
        <v>300</v>
      </c>
      <c r="G432" s="238">
        <v>58.114340000000006</v>
      </c>
      <c r="H432" s="238">
        <v>200</v>
      </c>
      <c r="I432" s="238">
        <v>200</v>
      </c>
      <c r="J432" s="268">
        <v>0</v>
      </c>
      <c r="K432" s="289">
        <v>0</v>
      </c>
      <c r="L432" s="278">
        <f t="shared" si="180"/>
        <v>0</v>
      </c>
      <c r="M432" s="238">
        <f t="shared" si="178"/>
        <v>-200</v>
      </c>
      <c r="N432" s="268">
        <v>0</v>
      </c>
      <c r="O432" s="238">
        <f t="shared" si="181"/>
        <v>0</v>
      </c>
      <c r="P432" s="43"/>
      <c r="Q432" s="271"/>
    </row>
    <row r="433" spans="1:17" ht="36" hidden="1">
      <c r="B433" s="2" t="str">
        <f t="shared" si="179"/>
        <v>a</v>
      </c>
      <c r="C433" s="236" t="s">
        <v>0</v>
      </c>
      <c r="D433" s="237" t="s">
        <v>16</v>
      </c>
      <c r="E433" s="238">
        <v>100</v>
      </c>
      <c r="F433" s="238">
        <v>100</v>
      </c>
      <c r="G433" s="238">
        <v>69.902419999999992</v>
      </c>
      <c r="H433" s="238">
        <v>1080</v>
      </c>
      <c r="I433" s="238">
        <v>200</v>
      </c>
      <c r="J433" s="268">
        <v>0</v>
      </c>
      <c r="K433" s="289">
        <v>0</v>
      </c>
      <c r="L433" s="278">
        <f t="shared" si="180"/>
        <v>0</v>
      </c>
      <c r="M433" s="238">
        <f t="shared" si="178"/>
        <v>-200</v>
      </c>
      <c r="N433" s="268">
        <v>0</v>
      </c>
      <c r="O433" s="238">
        <f t="shared" si="181"/>
        <v>0</v>
      </c>
      <c r="P433" s="43"/>
      <c r="Q433" s="271"/>
    </row>
    <row r="434" spans="1:17" ht="18" hidden="1">
      <c r="B434" s="2" t="str">
        <f t="shared" si="179"/>
        <v>a</v>
      </c>
      <c r="C434" s="228" t="s">
        <v>0</v>
      </c>
      <c r="D434" s="229" t="s">
        <v>17</v>
      </c>
      <c r="E434" s="230">
        <v>5</v>
      </c>
      <c r="F434" s="230">
        <v>5</v>
      </c>
      <c r="G434" s="230">
        <v>0</v>
      </c>
      <c r="H434" s="230">
        <v>5</v>
      </c>
      <c r="I434" s="230">
        <v>5</v>
      </c>
      <c r="J434" s="266">
        <v>5</v>
      </c>
      <c r="K434" s="287">
        <v>5</v>
      </c>
      <c r="L434" s="278">
        <f t="shared" si="180"/>
        <v>0</v>
      </c>
      <c r="M434" s="230">
        <f t="shared" si="178"/>
        <v>0</v>
      </c>
      <c r="N434" s="266">
        <v>5</v>
      </c>
      <c r="O434" s="230">
        <f t="shared" si="181"/>
        <v>0</v>
      </c>
      <c r="P434" s="43"/>
      <c r="Q434" s="271"/>
    </row>
    <row r="435" spans="1:17" ht="15.75" hidden="1">
      <c r="B435" s="2" t="str">
        <f t="shared" si="179"/>
        <v>b</v>
      </c>
      <c r="C435" s="243" t="s">
        <v>0</v>
      </c>
      <c r="D435" s="244" t="s">
        <v>18</v>
      </c>
      <c r="E435" s="230">
        <v>0</v>
      </c>
      <c r="F435" s="230">
        <v>0</v>
      </c>
      <c r="G435" s="230">
        <v>0</v>
      </c>
      <c r="H435" s="230">
        <v>0</v>
      </c>
      <c r="I435" s="230">
        <v>0</v>
      </c>
      <c r="J435" s="266">
        <v>0</v>
      </c>
      <c r="K435" s="287">
        <v>0</v>
      </c>
      <c r="L435" s="278">
        <f t="shared" si="180"/>
        <v>0</v>
      </c>
      <c r="M435" s="230">
        <f t="shared" si="178"/>
        <v>0</v>
      </c>
      <c r="N435" s="266">
        <v>0</v>
      </c>
      <c r="O435" s="230">
        <f t="shared" si="181"/>
        <v>0</v>
      </c>
      <c r="P435" s="42"/>
    </row>
    <row r="436" spans="1:17" ht="15.75" hidden="1">
      <c r="B436" s="2" t="str">
        <f t="shared" si="179"/>
        <v>b</v>
      </c>
      <c r="C436" s="243" t="s">
        <v>0</v>
      </c>
      <c r="D436" s="244" t="s">
        <v>19</v>
      </c>
      <c r="E436" s="230">
        <v>0</v>
      </c>
      <c r="F436" s="230">
        <v>0</v>
      </c>
      <c r="G436" s="230">
        <v>0</v>
      </c>
      <c r="H436" s="230">
        <v>0</v>
      </c>
      <c r="I436" s="230">
        <v>0</v>
      </c>
      <c r="J436" s="266">
        <v>0</v>
      </c>
      <c r="K436" s="287">
        <v>0</v>
      </c>
      <c r="L436" s="278">
        <f t="shared" si="180"/>
        <v>0</v>
      </c>
      <c r="M436" s="230">
        <f t="shared" si="178"/>
        <v>0</v>
      </c>
      <c r="N436" s="266">
        <v>0</v>
      </c>
      <c r="O436" s="230">
        <f t="shared" si="181"/>
        <v>0</v>
      </c>
      <c r="P436" s="42"/>
    </row>
    <row r="437" spans="1:17" s="1" customFormat="1" ht="36" hidden="1">
      <c r="A437" s="2"/>
      <c r="B437" s="2" t="str">
        <f t="shared" si="179"/>
        <v>a</v>
      </c>
      <c r="C437" s="222" t="s">
        <v>64</v>
      </c>
      <c r="D437" s="251" t="s">
        <v>214</v>
      </c>
      <c r="E437" s="224">
        <f t="shared" ref="E437" si="200">E440+E450+E451+E452</f>
        <v>0</v>
      </c>
      <c r="F437" s="224">
        <f t="shared" ref="F437:I437" si="201">F440+F450+F451+F452</f>
        <v>0</v>
      </c>
      <c r="G437" s="224">
        <f t="shared" si="201"/>
        <v>0</v>
      </c>
      <c r="H437" s="224">
        <f t="shared" si="201"/>
        <v>0</v>
      </c>
      <c r="I437" s="224">
        <f t="shared" si="201"/>
        <v>0</v>
      </c>
      <c r="J437" s="264">
        <f>J440+J450+J451+J452</f>
        <v>1103</v>
      </c>
      <c r="K437" s="285">
        <f>K440+K450+K451+K452</f>
        <v>1103</v>
      </c>
      <c r="L437" s="278">
        <f t="shared" si="180"/>
        <v>0</v>
      </c>
      <c r="M437" s="224">
        <f t="shared" si="178"/>
        <v>1103</v>
      </c>
      <c r="N437" s="264">
        <f>N440+N450+N451+N452</f>
        <v>1103</v>
      </c>
      <c r="O437" s="224">
        <f t="shared" si="181"/>
        <v>0</v>
      </c>
      <c r="P437" s="43"/>
      <c r="Q437" s="271" t="s">
        <v>575</v>
      </c>
    </row>
    <row r="438" spans="1:17" s="1" customFormat="1" ht="15.75" hidden="1">
      <c r="A438" s="2"/>
      <c r="B438" s="2" t="str">
        <f t="shared" si="179"/>
        <v>a</v>
      </c>
      <c r="C438" s="252" t="s">
        <v>0</v>
      </c>
      <c r="D438" s="253" t="s">
        <v>5</v>
      </c>
      <c r="E438" s="227">
        <v>0</v>
      </c>
      <c r="F438" s="227">
        <v>0</v>
      </c>
      <c r="G438" s="227">
        <v>0</v>
      </c>
      <c r="H438" s="227">
        <v>0</v>
      </c>
      <c r="I438" s="227">
        <v>0</v>
      </c>
      <c r="J438" s="265">
        <f>26+26</f>
        <v>52</v>
      </c>
      <c r="K438" s="286">
        <f>26+26</f>
        <v>52</v>
      </c>
      <c r="L438" s="278">
        <f t="shared" si="180"/>
        <v>0</v>
      </c>
      <c r="M438" s="227">
        <f t="shared" si="178"/>
        <v>52</v>
      </c>
      <c r="N438" s="265">
        <f>26+26</f>
        <v>52</v>
      </c>
      <c r="O438" s="227">
        <f t="shared" si="181"/>
        <v>0</v>
      </c>
      <c r="P438" s="254"/>
      <c r="Q438" s="271"/>
    </row>
    <row r="439" spans="1:17" s="1" customFormat="1" ht="18" hidden="1">
      <c r="A439" s="2"/>
      <c r="B439" s="2" t="str">
        <f t="shared" si="179"/>
        <v>b</v>
      </c>
      <c r="C439" s="225" t="s">
        <v>0</v>
      </c>
      <c r="D439" s="226" t="s">
        <v>6</v>
      </c>
      <c r="E439" s="227">
        <v>0</v>
      </c>
      <c r="F439" s="227">
        <v>0</v>
      </c>
      <c r="G439" s="227">
        <v>0</v>
      </c>
      <c r="H439" s="227">
        <v>0</v>
      </c>
      <c r="I439" s="227">
        <v>0</v>
      </c>
      <c r="J439" s="265">
        <v>0</v>
      </c>
      <c r="K439" s="286">
        <v>0</v>
      </c>
      <c r="L439" s="278">
        <f t="shared" si="180"/>
        <v>0</v>
      </c>
      <c r="M439" s="227">
        <f t="shared" si="178"/>
        <v>0</v>
      </c>
      <c r="N439" s="265">
        <v>0</v>
      </c>
      <c r="O439" s="227">
        <f t="shared" si="181"/>
        <v>0</v>
      </c>
      <c r="P439" s="42"/>
      <c r="Q439" s="271"/>
    </row>
    <row r="440" spans="1:17" s="1" customFormat="1" ht="18" hidden="1">
      <c r="A440" s="2"/>
      <c r="B440" s="2" t="str">
        <f t="shared" si="179"/>
        <v>a</v>
      </c>
      <c r="C440" s="228" t="s">
        <v>0</v>
      </c>
      <c r="D440" s="229" t="s">
        <v>7</v>
      </c>
      <c r="E440" s="230">
        <f t="shared" ref="E440" si="202">E441+E442+E443+E444+E445+E446+E447</f>
        <v>0</v>
      </c>
      <c r="F440" s="230">
        <f t="shared" ref="F440:I440" si="203">F441+F442+F443+F444+F445+F446+F447</f>
        <v>0</v>
      </c>
      <c r="G440" s="230">
        <f t="shared" si="203"/>
        <v>0</v>
      </c>
      <c r="H440" s="230">
        <f t="shared" si="203"/>
        <v>0</v>
      </c>
      <c r="I440" s="230">
        <f t="shared" si="203"/>
        <v>0</v>
      </c>
      <c r="J440" s="266">
        <f>J441+J442+J443+J444+J445+J446+J447</f>
        <v>1103</v>
      </c>
      <c r="K440" s="287">
        <f>K441+K442+K443+K444+K445+K446+K447</f>
        <v>1103</v>
      </c>
      <c r="L440" s="278">
        <f t="shared" si="180"/>
        <v>0</v>
      </c>
      <c r="M440" s="230">
        <f t="shared" si="178"/>
        <v>1103</v>
      </c>
      <c r="N440" s="266">
        <f>N441+N442+N443+N444+N445+N446+N447</f>
        <v>1103</v>
      </c>
      <c r="O440" s="230">
        <f t="shared" si="181"/>
        <v>0</v>
      </c>
      <c r="P440" s="43"/>
      <c r="Q440" s="271"/>
    </row>
    <row r="441" spans="1:17" s="1" customFormat="1" ht="15.75" hidden="1">
      <c r="A441" s="2"/>
      <c r="B441" s="2" t="str">
        <f t="shared" si="179"/>
        <v>a</v>
      </c>
      <c r="C441" s="240" t="s">
        <v>0</v>
      </c>
      <c r="D441" s="241" t="s">
        <v>8</v>
      </c>
      <c r="E441" s="233">
        <v>0</v>
      </c>
      <c r="F441" s="233">
        <v>0</v>
      </c>
      <c r="G441" s="233">
        <v>0</v>
      </c>
      <c r="H441" s="233">
        <v>0</v>
      </c>
      <c r="I441" s="233">
        <v>0</v>
      </c>
      <c r="J441" s="267">
        <f>972+3</f>
        <v>975</v>
      </c>
      <c r="K441" s="288">
        <f>972+3</f>
        <v>975</v>
      </c>
      <c r="L441" s="278">
        <f t="shared" si="180"/>
        <v>0</v>
      </c>
      <c r="M441" s="233">
        <f t="shared" si="178"/>
        <v>975</v>
      </c>
      <c r="N441" s="267">
        <f>972+3</f>
        <v>975</v>
      </c>
      <c r="O441" s="233">
        <f t="shared" si="181"/>
        <v>0</v>
      </c>
      <c r="P441" s="43"/>
      <c r="Q441" s="271"/>
    </row>
    <row r="442" spans="1:17" s="1" customFormat="1" ht="18" hidden="1">
      <c r="A442" s="2"/>
      <c r="B442" s="2" t="str">
        <f t="shared" si="179"/>
        <v>a</v>
      </c>
      <c r="C442" s="231" t="s">
        <v>0</v>
      </c>
      <c r="D442" s="232" t="s">
        <v>9</v>
      </c>
      <c r="E442" s="233">
        <v>0</v>
      </c>
      <c r="F442" s="233">
        <v>0</v>
      </c>
      <c r="G442" s="233">
        <v>0</v>
      </c>
      <c r="H442" s="233"/>
      <c r="I442" s="233"/>
      <c r="J442" s="267">
        <v>128</v>
      </c>
      <c r="K442" s="288">
        <v>128</v>
      </c>
      <c r="L442" s="278">
        <f t="shared" si="180"/>
        <v>0</v>
      </c>
      <c r="M442" s="233">
        <f t="shared" si="178"/>
        <v>128</v>
      </c>
      <c r="N442" s="267">
        <v>128</v>
      </c>
      <c r="O442" s="233">
        <f t="shared" si="181"/>
        <v>0</v>
      </c>
      <c r="P442" s="255"/>
      <c r="Q442" s="271"/>
    </row>
    <row r="443" spans="1:17" s="1" customFormat="1" ht="15.75" hidden="1">
      <c r="A443" s="2"/>
      <c r="B443" s="2" t="str">
        <f t="shared" si="179"/>
        <v>b</v>
      </c>
      <c r="C443" s="240" t="s">
        <v>0</v>
      </c>
      <c r="D443" s="241" t="s">
        <v>10</v>
      </c>
      <c r="E443" s="233">
        <v>0</v>
      </c>
      <c r="F443" s="233">
        <v>0</v>
      </c>
      <c r="G443" s="233">
        <v>0</v>
      </c>
      <c r="H443" s="233">
        <v>0</v>
      </c>
      <c r="I443" s="233">
        <v>0</v>
      </c>
      <c r="J443" s="267">
        <v>0</v>
      </c>
      <c r="K443" s="288">
        <v>0</v>
      </c>
      <c r="L443" s="278">
        <f t="shared" si="180"/>
        <v>0</v>
      </c>
      <c r="M443" s="233">
        <f t="shared" si="178"/>
        <v>0</v>
      </c>
      <c r="N443" s="267">
        <v>0</v>
      </c>
      <c r="O443" s="235">
        <f t="shared" si="181"/>
        <v>0</v>
      </c>
      <c r="P443" s="42"/>
    </row>
    <row r="444" spans="1:17" s="1" customFormat="1" ht="15.75" hidden="1">
      <c r="A444" s="2"/>
      <c r="B444" s="2" t="str">
        <f t="shared" si="179"/>
        <v>b</v>
      </c>
      <c r="C444" s="240" t="s">
        <v>0</v>
      </c>
      <c r="D444" s="241" t="s">
        <v>11</v>
      </c>
      <c r="E444" s="233">
        <v>0</v>
      </c>
      <c r="F444" s="233">
        <v>0</v>
      </c>
      <c r="G444" s="233">
        <v>0</v>
      </c>
      <c r="H444" s="233">
        <v>0</v>
      </c>
      <c r="I444" s="233">
        <v>0</v>
      </c>
      <c r="J444" s="267">
        <v>0</v>
      </c>
      <c r="K444" s="288">
        <v>0</v>
      </c>
      <c r="L444" s="278">
        <f t="shared" si="180"/>
        <v>0</v>
      </c>
      <c r="M444" s="233">
        <f t="shared" si="178"/>
        <v>0</v>
      </c>
      <c r="N444" s="267">
        <v>0</v>
      </c>
      <c r="O444" s="235">
        <f t="shared" si="181"/>
        <v>0</v>
      </c>
      <c r="P444" s="42"/>
    </row>
    <row r="445" spans="1:17" s="1" customFormat="1" ht="15.75" hidden="1">
      <c r="A445" s="2"/>
      <c r="B445" s="2" t="str">
        <f t="shared" si="179"/>
        <v>b</v>
      </c>
      <c r="C445" s="240" t="s">
        <v>0</v>
      </c>
      <c r="D445" s="241" t="s">
        <v>12</v>
      </c>
      <c r="E445" s="233">
        <v>0</v>
      </c>
      <c r="F445" s="233">
        <v>0</v>
      </c>
      <c r="G445" s="233">
        <v>0</v>
      </c>
      <c r="H445" s="233">
        <v>0</v>
      </c>
      <c r="I445" s="233">
        <v>0</v>
      </c>
      <c r="J445" s="267">
        <v>0</v>
      </c>
      <c r="K445" s="288">
        <v>0</v>
      </c>
      <c r="L445" s="278">
        <f t="shared" si="180"/>
        <v>0</v>
      </c>
      <c r="M445" s="233">
        <f t="shared" si="178"/>
        <v>0</v>
      </c>
      <c r="N445" s="267">
        <v>0</v>
      </c>
      <c r="O445" s="235">
        <f t="shared" si="181"/>
        <v>0</v>
      </c>
      <c r="P445" s="42"/>
    </row>
    <row r="446" spans="1:17" s="1" customFormat="1" ht="18" hidden="1">
      <c r="A446" s="2"/>
      <c r="B446" s="2" t="str">
        <f t="shared" si="179"/>
        <v>b</v>
      </c>
      <c r="C446" s="231" t="s">
        <v>0</v>
      </c>
      <c r="D446" s="232" t="s">
        <v>13</v>
      </c>
      <c r="E446" s="233">
        <v>0</v>
      </c>
      <c r="F446" s="233">
        <v>0</v>
      </c>
      <c r="G446" s="233">
        <v>0</v>
      </c>
      <c r="H446" s="233"/>
      <c r="I446" s="233"/>
      <c r="J446" s="267">
        <f>30-30</f>
        <v>0</v>
      </c>
      <c r="K446" s="288">
        <f>30-30</f>
        <v>0</v>
      </c>
      <c r="L446" s="278">
        <f t="shared" si="180"/>
        <v>0</v>
      </c>
      <c r="M446" s="233">
        <f t="shared" si="178"/>
        <v>0</v>
      </c>
      <c r="N446" s="267">
        <f>30-30</f>
        <v>0</v>
      </c>
      <c r="O446" s="235">
        <f t="shared" si="181"/>
        <v>0</v>
      </c>
      <c r="P446" s="42"/>
    </row>
    <row r="447" spans="1:17" s="1" customFormat="1" ht="18" hidden="1">
      <c r="A447" s="2"/>
      <c r="B447" s="2" t="str">
        <f t="shared" si="179"/>
        <v>b</v>
      </c>
      <c r="C447" s="231" t="s">
        <v>0</v>
      </c>
      <c r="D447" s="232" t="s">
        <v>14</v>
      </c>
      <c r="E447" s="233">
        <f t="shared" ref="E447" si="204">E448+E449</f>
        <v>0</v>
      </c>
      <c r="F447" s="233">
        <f t="shared" ref="F447:I447" si="205">F448+F449</f>
        <v>0</v>
      </c>
      <c r="G447" s="233">
        <f t="shared" si="205"/>
        <v>0</v>
      </c>
      <c r="H447" s="233">
        <f t="shared" si="205"/>
        <v>0</v>
      </c>
      <c r="I447" s="233">
        <f t="shared" si="205"/>
        <v>0</v>
      </c>
      <c r="J447" s="267">
        <f>J448+J449</f>
        <v>0</v>
      </c>
      <c r="K447" s="288">
        <f>K448+K449</f>
        <v>0</v>
      </c>
      <c r="L447" s="278">
        <f t="shared" si="180"/>
        <v>0</v>
      </c>
      <c r="M447" s="233">
        <f t="shared" si="178"/>
        <v>0</v>
      </c>
      <c r="N447" s="267">
        <f>N448+N449</f>
        <v>0</v>
      </c>
      <c r="O447" s="235">
        <f t="shared" si="181"/>
        <v>0</v>
      </c>
      <c r="P447" s="42"/>
    </row>
    <row r="448" spans="1:17" s="1" customFormat="1" ht="36" hidden="1">
      <c r="A448" s="2"/>
      <c r="B448" s="2" t="str">
        <f t="shared" si="179"/>
        <v>b</v>
      </c>
      <c r="C448" s="236" t="s">
        <v>0</v>
      </c>
      <c r="D448" s="237" t="s">
        <v>15</v>
      </c>
      <c r="E448" s="238">
        <v>0</v>
      </c>
      <c r="F448" s="238">
        <v>0</v>
      </c>
      <c r="G448" s="238">
        <v>0</v>
      </c>
      <c r="H448" s="238"/>
      <c r="I448" s="238"/>
      <c r="J448" s="268">
        <f>10-10</f>
        <v>0</v>
      </c>
      <c r="K448" s="289">
        <f>10-10</f>
        <v>0</v>
      </c>
      <c r="L448" s="278">
        <f t="shared" si="180"/>
        <v>0</v>
      </c>
      <c r="M448" s="238">
        <f t="shared" si="178"/>
        <v>0</v>
      </c>
      <c r="N448" s="268">
        <f>10-10</f>
        <v>0</v>
      </c>
      <c r="O448" s="239">
        <f t="shared" si="181"/>
        <v>0</v>
      </c>
      <c r="P448" s="42"/>
    </row>
    <row r="449" spans="1:19" s="1" customFormat="1" ht="30" hidden="1">
      <c r="A449" s="2"/>
      <c r="B449" s="2" t="str">
        <f t="shared" si="179"/>
        <v>b</v>
      </c>
      <c r="C449" s="256" t="s">
        <v>0</v>
      </c>
      <c r="D449" s="257" t="s">
        <v>16</v>
      </c>
      <c r="E449" s="238">
        <v>0</v>
      </c>
      <c r="F449" s="238">
        <v>0</v>
      </c>
      <c r="G449" s="238">
        <v>0</v>
      </c>
      <c r="H449" s="238">
        <v>0</v>
      </c>
      <c r="I449" s="238">
        <v>0</v>
      </c>
      <c r="J449" s="268">
        <v>0</v>
      </c>
      <c r="K449" s="289">
        <v>0</v>
      </c>
      <c r="L449" s="278">
        <f t="shared" si="180"/>
        <v>0</v>
      </c>
      <c r="M449" s="238">
        <f t="shared" si="178"/>
        <v>0</v>
      </c>
      <c r="N449" s="268">
        <v>0</v>
      </c>
      <c r="O449" s="239">
        <f t="shared" si="181"/>
        <v>0</v>
      </c>
      <c r="P449" s="42"/>
      <c r="S449" s="4"/>
    </row>
    <row r="450" spans="1:19" s="1" customFormat="1" ht="18" hidden="1">
      <c r="A450" s="2"/>
      <c r="B450" s="2" t="str">
        <f t="shared" si="179"/>
        <v>b</v>
      </c>
      <c r="C450" s="228" t="s">
        <v>0</v>
      </c>
      <c r="D450" s="229" t="s">
        <v>17</v>
      </c>
      <c r="E450" s="230">
        <v>0</v>
      </c>
      <c r="F450" s="230">
        <v>0</v>
      </c>
      <c r="G450" s="230">
        <v>0</v>
      </c>
      <c r="H450" s="230"/>
      <c r="I450" s="230"/>
      <c r="J450" s="266">
        <f>100-100</f>
        <v>0</v>
      </c>
      <c r="K450" s="287">
        <f>100-100</f>
        <v>0</v>
      </c>
      <c r="L450" s="278">
        <f t="shared" si="180"/>
        <v>0</v>
      </c>
      <c r="M450" s="230">
        <f t="shared" si="178"/>
        <v>0</v>
      </c>
      <c r="N450" s="266">
        <f>100-100</f>
        <v>0</v>
      </c>
      <c r="O450" s="234">
        <f t="shared" si="181"/>
        <v>0</v>
      </c>
      <c r="P450" s="42"/>
    </row>
    <row r="451" spans="1:19" s="1" customFormat="1" ht="15.75" hidden="1">
      <c r="A451" s="2"/>
      <c r="B451" s="2" t="str">
        <f t="shared" si="179"/>
        <v>b</v>
      </c>
      <c r="C451" s="243" t="s">
        <v>0</v>
      </c>
      <c r="D451" s="244" t="s">
        <v>18</v>
      </c>
      <c r="E451" s="230">
        <v>0</v>
      </c>
      <c r="F451" s="230">
        <v>0</v>
      </c>
      <c r="G451" s="230">
        <v>0</v>
      </c>
      <c r="H451" s="230">
        <v>0</v>
      </c>
      <c r="I451" s="230">
        <v>0</v>
      </c>
      <c r="J451" s="266">
        <v>0</v>
      </c>
      <c r="K451" s="287">
        <v>0</v>
      </c>
      <c r="L451" s="278">
        <f t="shared" si="180"/>
        <v>0</v>
      </c>
      <c r="M451" s="230">
        <f t="shared" si="178"/>
        <v>0</v>
      </c>
      <c r="N451" s="266">
        <v>0</v>
      </c>
      <c r="O451" s="234">
        <f t="shared" si="181"/>
        <v>0</v>
      </c>
      <c r="P451" s="42"/>
    </row>
    <row r="452" spans="1:19" s="1" customFormat="1" ht="15.75" hidden="1">
      <c r="A452" s="2"/>
      <c r="B452" s="2" t="str">
        <f t="shared" si="179"/>
        <v>b</v>
      </c>
      <c r="C452" s="243" t="s">
        <v>0</v>
      </c>
      <c r="D452" s="244" t="s">
        <v>19</v>
      </c>
      <c r="E452" s="230">
        <v>0</v>
      </c>
      <c r="F452" s="230">
        <v>0</v>
      </c>
      <c r="G452" s="230">
        <v>0</v>
      </c>
      <c r="H452" s="230">
        <v>0</v>
      </c>
      <c r="I452" s="230">
        <v>0</v>
      </c>
      <c r="J452" s="266">
        <v>0</v>
      </c>
      <c r="K452" s="287">
        <v>0</v>
      </c>
      <c r="L452" s="278">
        <f t="shared" si="180"/>
        <v>0</v>
      </c>
      <c r="M452" s="230">
        <f t="shared" si="178"/>
        <v>0</v>
      </c>
      <c r="N452" s="266">
        <v>0</v>
      </c>
      <c r="O452" s="234">
        <f t="shared" si="181"/>
        <v>0</v>
      </c>
      <c r="P452" s="42"/>
    </row>
    <row r="453" spans="1:19" ht="45" hidden="1">
      <c r="B453" s="2" t="str">
        <f t="shared" si="179"/>
        <v>b</v>
      </c>
      <c r="C453" s="222" t="s">
        <v>221</v>
      </c>
      <c r="D453" s="223" t="s">
        <v>65</v>
      </c>
      <c r="E453" s="224">
        <f t="shared" ref="E453" si="206">E456+E466+E467+E468</f>
        <v>0</v>
      </c>
      <c r="F453" s="224">
        <f t="shared" ref="F453:I453" si="207">F456+F466+F467+F468</f>
        <v>0</v>
      </c>
      <c r="G453" s="224">
        <f t="shared" si="207"/>
        <v>0</v>
      </c>
      <c r="H453" s="224">
        <f t="shared" si="207"/>
        <v>2200</v>
      </c>
      <c r="I453" s="224">
        <f t="shared" si="207"/>
        <v>1000</v>
      </c>
      <c r="J453" s="264">
        <f>J456+J466+J467+J468</f>
        <v>0</v>
      </c>
      <c r="K453" s="285">
        <f>K456+K466+K467+K468</f>
        <v>0</v>
      </c>
      <c r="L453" s="278">
        <f t="shared" si="180"/>
        <v>0</v>
      </c>
      <c r="M453" s="224">
        <f t="shared" ref="M453:M516" si="208">J453-I453</f>
        <v>-1000</v>
      </c>
      <c r="N453" s="264">
        <f>N456+N466+N467+N468</f>
        <v>0</v>
      </c>
      <c r="O453" s="224">
        <f t="shared" si="181"/>
        <v>0</v>
      </c>
      <c r="P453" s="279" t="s">
        <v>568</v>
      </c>
      <c r="Q453" s="6"/>
    </row>
    <row r="454" spans="1:19" ht="15.75" hidden="1">
      <c r="B454" s="2" t="str">
        <f t="shared" ref="B454:B517" si="209">IF((E454+F454+G454+I454++J454+M454+N454)&gt;0,"a","b")</f>
        <v>b</v>
      </c>
      <c r="C454" s="252" t="s">
        <v>0</v>
      </c>
      <c r="D454" s="253" t="s">
        <v>5</v>
      </c>
      <c r="E454" s="227">
        <v>0</v>
      </c>
      <c r="F454" s="227">
        <v>0</v>
      </c>
      <c r="G454" s="227">
        <v>0</v>
      </c>
      <c r="H454" s="227">
        <v>0</v>
      </c>
      <c r="I454" s="227">
        <v>0</v>
      </c>
      <c r="J454" s="265">
        <v>0</v>
      </c>
      <c r="K454" s="286">
        <v>0</v>
      </c>
      <c r="L454" s="278">
        <f t="shared" ref="L454:L517" si="210">K454-J454</f>
        <v>0</v>
      </c>
      <c r="M454" s="227">
        <f t="shared" si="208"/>
        <v>0</v>
      </c>
      <c r="N454" s="265">
        <v>0</v>
      </c>
      <c r="O454" s="227">
        <f t="shared" ref="O454:O517" si="211">N454-J454</f>
        <v>0</v>
      </c>
      <c r="P454" s="42"/>
    </row>
    <row r="455" spans="1:19" ht="18" hidden="1">
      <c r="B455" s="2" t="str">
        <f t="shared" si="209"/>
        <v>b</v>
      </c>
      <c r="C455" s="225" t="s">
        <v>0</v>
      </c>
      <c r="D455" s="226" t="s">
        <v>6</v>
      </c>
      <c r="E455" s="227">
        <v>0</v>
      </c>
      <c r="F455" s="227">
        <v>0</v>
      </c>
      <c r="G455" s="227">
        <v>0</v>
      </c>
      <c r="H455" s="227">
        <v>62</v>
      </c>
      <c r="I455" s="227">
        <v>62</v>
      </c>
      <c r="J455" s="265">
        <f>62-62</f>
        <v>0</v>
      </c>
      <c r="K455" s="286">
        <f>62-62</f>
        <v>0</v>
      </c>
      <c r="L455" s="278">
        <f t="shared" si="210"/>
        <v>0</v>
      </c>
      <c r="M455" s="227">
        <f t="shared" si="208"/>
        <v>-62</v>
      </c>
      <c r="N455" s="265">
        <f>62-62</f>
        <v>0</v>
      </c>
      <c r="O455" s="227">
        <f t="shared" si="211"/>
        <v>0</v>
      </c>
      <c r="P455" s="43"/>
    </row>
    <row r="456" spans="1:19" ht="18" hidden="1">
      <c r="B456" s="2" t="str">
        <f t="shared" si="209"/>
        <v>b</v>
      </c>
      <c r="C456" s="228" t="s">
        <v>0</v>
      </c>
      <c r="D456" s="229" t="s">
        <v>7</v>
      </c>
      <c r="E456" s="230">
        <f t="shared" ref="E456" si="212">E457+E458+E459+E460+E461+E462+E463</f>
        <v>0</v>
      </c>
      <c r="F456" s="230">
        <f t="shared" ref="F456:I456" si="213">F457+F458+F459+F460+F461+F462+F463</f>
        <v>0</v>
      </c>
      <c r="G456" s="230">
        <f t="shared" si="213"/>
        <v>0</v>
      </c>
      <c r="H456" s="230">
        <f t="shared" si="213"/>
        <v>1915</v>
      </c>
      <c r="I456" s="230">
        <f t="shared" si="213"/>
        <v>900</v>
      </c>
      <c r="J456" s="266">
        <f>J457+J458+J459+J460+J461+J462+J463</f>
        <v>0</v>
      </c>
      <c r="K456" s="287">
        <f>K457+K458+K459+K460+K461+K462+K463</f>
        <v>0</v>
      </c>
      <c r="L456" s="278">
        <f t="shared" si="210"/>
        <v>0</v>
      </c>
      <c r="M456" s="230">
        <f t="shared" si="208"/>
        <v>-900</v>
      </c>
      <c r="N456" s="266">
        <f>N457+N458+N459+N460+N461+N462+N463</f>
        <v>0</v>
      </c>
      <c r="O456" s="230">
        <f t="shared" si="211"/>
        <v>0</v>
      </c>
      <c r="P456" s="43"/>
    </row>
    <row r="457" spans="1:19" ht="15.75" hidden="1">
      <c r="B457" s="2" t="str">
        <f t="shared" si="209"/>
        <v>b</v>
      </c>
      <c r="C457" s="240" t="s">
        <v>0</v>
      </c>
      <c r="D457" s="241" t="s">
        <v>8</v>
      </c>
      <c r="E457" s="233">
        <v>0</v>
      </c>
      <c r="F457" s="233">
        <v>0</v>
      </c>
      <c r="G457" s="233">
        <v>0</v>
      </c>
      <c r="H457" s="233">
        <v>0</v>
      </c>
      <c r="I457" s="233">
        <v>0</v>
      </c>
      <c r="J457" s="267">
        <v>0</v>
      </c>
      <c r="K457" s="288">
        <v>0</v>
      </c>
      <c r="L457" s="278">
        <f t="shared" si="210"/>
        <v>0</v>
      </c>
      <c r="M457" s="233">
        <f t="shared" si="208"/>
        <v>0</v>
      </c>
      <c r="N457" s="267">
        <v>0</v>
      </c>
      <c r="O457" s="233">
        <f t="shared" si="211"/>
        <v>0</v>
      </c>
      <c r="P457" s="42"/>
    </row>
    <row r="458" spans="1:19" ht="18" hidden="1">
      <c r="B458" s="2" t="str">
        <f t="shared" si="209"/>
        <v>b</v>
      </c>
      <c r="C458" s="231" t="s">
        <v>0</v>
      </c>
      <c r="D458" s="232" t="s">
        <v>9</v>
      </c>
      <c r="E458" s="233">
        <v>0</v>
      </c>
      <c r="F458" s="233">
        <v>0</v>
      </c>
      <c r="G458" s="233">
        <v>0</v>
      </c>
      <c r="H458" s="233">
        <v>1875</v>
      </c>
      <c r="I458" s="233">
        <v>860</v>
      </c>
      <c r="J458" s="267">
        <f>860-860</f>
        <v>0</v>
      </c>
      <c r="K458" s="288">
        <f>860-860</f>
        <v>0</v>
      </c>
      <c r="L458" s="278">
        <f t="shared" si="210"/>
        <v>0</v>
      </c>
      <c r="M458" s="233">
        <f t="shared" si="208"/>
        <v>-860</v>
      </c>
      <c r="N458" s="267">
        <f>860-860</f>
        <v>0</v>
      </c>
      <c r="O458" s="233">
        <f t="shared" si="211"/>
        <v>0</v>
      </c>
      <c r="P458" s="43"/>
    </row>
    <row r="459" spans="1:19" ht="15.75" hidden="1">
      <c r="B459" s="2" t="str">
        <f t="shared" si="209"/>
        <v>b</v>
      </c>
      <c r="C459" s="240" t="s">
        <v>0</v>
      </c>
      <c r="D459" s="241" t="s">
        <v>10</v>
      </c>
      <c r="E459" s="233">
        <v>0</v>
      </c>
      <c r="F459" s="233">
        <v>0</v>
      </c>
      <c r="G459" s="233">
        <v>0</v>
      </c>
      <c r="H459" s="233">
        <v>0</v>
      </c>
      <c r="I459" s="233">
        <v>0</v>
      </c>
      <c r="J459" s="267">
        <v>0</v>
      </c>
      <c r="K459" s="288">
        <v>0</v>
      </c>
      <c r="L459" s="278">
        <f t="shared" si="210"/>
        <v>0</v>
      </c>
      <c r="M459" s="233">
        <f t="shared" si="208"/>
        <v>0</v>
      </c>
      <c r="N459" s="267">
        <v>0</v>
      </c>
      <c r="O459" s="233">
        <f t="shared" si="211"/>
        <v>0</v>
      </c>
      <c r="P459" s="42"/>
    </row>
    <row r="460" spans="1:19" ht="15.75" hidden="1">
      <c r="B460" s="2" t="str">
        <f t="shared" si="209"/>
        <v>b</v>
      </c>
      <c r="C460" s="240" t="s">
        <v>0</v>
      </c>
      <c r="D460" s="241" t="s">
        <v>11</v>
      </c>
      <c r="E460" s="233">
        <v>0</v>
      </c>
      <c r="F460" s="233">
        <v>0</v>
      </c>
      <c r="G460" s="233">
        <v>0</v>
      </c>
      <c r="H460" s="233">
        <v>0</v>
      </c>
      <c r="I460" s="233">
        <v>0</v>
      </c>
      <c r="J460" s="267">
        <v>0</v>
      </c>
      <c r="K460" s="288">
        <v>0</v>
      </c>
      <c r="L460" s="278">
        <f t="shared" si="210"/>
        <v>0</v>
      </c>
      <c r="M460" s="233">
        <f t="shared" si="208"/>
        <v>0</v>
      </c>
      <c r="N460" s="267">
        <v>0</v>
      </c>
      <c r="O460" s="233">
        <f t="shared" si="211"/>
        <v>0</v>
      </c>
      <c r="P460" s="42"/>
    </row>
    <row r="461" spans="1:19" ht="15.75" hidden="1">
      <c r="B461" s="2" t="str">
        <f t="shared" si="209"/>
        <v>b</v>
      </c>
      <c r="C461" s="240" t="s">
        <v>0</v>
      </c>
      <c r="D461" s="241" t="s">
        <v>12</v>
      </c>
      <c r="E461" s="233">
        <v>0</v>
      </c>
      <c r="F461" s="233">
        <v>0</v>
      </c>
      <c r="G461" s="233">
        <v>0</v>
      </c>
      <c r="H461" s="233">
        <v>0</v>
      </c>
      <c r="I461" s="233">
        <v>0</v>
      </c>
      <c r="J461" s="267">
        <v>0</v>
      </c>
      <c r="K461" s="288">
        <v>0</v>
      </c>
      <c r="L461" s="278">
        <f t="shared" si="210"/>
        <v>0</v>
      </c>
      <c r="M461" s="233">
        <f t="shared" si="208"/>
        <v>0</v>
      </c>
      <c r="N461" s="267">
        <v>0</v>
      </c>
      <c r="O461" s="233">
        <f t="shared" si="211"/>
        <v>0</v>
      </c>
      <c r="P461" s="42"/>
    </row>
    <row r="462" spans="1:19" ht="18" hidden="1">
      <c r="B462" s="2" t="str">
        <f t="shared" si="209"/>
        <v>b</v>
      </c>
      <c r="C462" s="231" t="s">
        <v>0</v>
      </c>
      <c r="D462" s="232" t="s">
        <v>13</v>
      </c>
      <c r="E462" s="233">
        <v>0</v>
      </c>
      <c r="F462" s="233">
        <v>0</v>
      </c>
      <c r="G462" s="233">
        <v>0</v>
      </c>
      <c r="H462" s="233">
        <v>32</v>
      </c>
      <c r="I462" s="233">
        <v>30</v>
      </c>
      <c r="J462" s="267">
        <f>30-30</f>
        <v>0</v>
      </c>
      <c r="K462" s="288">
        <f>30-30</f>
        <v>0</v>
      </c>
      <c r="L462" s="278">
        <f t="shared" si="210"/>
        <v>0</v>
      </c>
      <c r="M462" s="233">
        <f t="shared" si="208"/>
        <v>-30</v>
      </c>
      <c r="N462" s="267">
        <f>30-30</f>
        <v>0</v>
      </c>
      <c r="O462" s="233">
        <f t="shared" si="211"/>
        <v>0</v>
      </c>
      <c r="P462" s="43"/>
    </row>
    <row r="463" spans="1:19" ht="18" hidden="1">
      <c r="B463" s="2" t="str">
        <f t="shared" si="209"/>
        <v>b</v>
      </c>
      <c r="C463" s="231" t="s">
        <v>0</v>
      </c>
      <c r="D463" s="232" t="s">
        <v>14</v>
      </c>
      <c r="E463" s="233">
        <f t="shared" ref="E463" si="214">E464+E465</f>
        <v>0</v>
      </c>
      <c r="F463" s="233">
        <f t="shared" ref="F463:I463" si="215">F464+F465</f>
        <v>0</v>
      </c>
      <c r="G463" s="233">
        <f t="shared" si="215"/>
        <v>0</v>
      </c>
      <c r="H463" s="233">
        <f t="shared" si="215"/>
        <v>8</v>
      </c>
      <c r="I463" s="233">
        <f t="shared" si="215"/>
        <v>10</v>
      </c>
      <c r="J463" s="267">
        <f>J464+J465</f>
        <v>0</v>
      </c>
      <c r="K463" s="288">
        <f>K464+K465</f>
        <v>0</v>
      </c>
      <c r="L463" s="278">
        <f t="shared" si="210"/>
        <v>0</v>
      </c>
      <c r="M463" s="233">
        <f t="shared" si="208"/>
        <v>-10</v>
      </c>
      <c r="N463" s="267">
        <f>N464+N465</f>
        <v>0</v>
      </c>
      <c r="O463" s="233">
        <f t="shared" si="211"/>
        <v>0</v>
      </c>
      <c r="P463" s="43"/>
    </row>
    <row r="464" spans="1:19" ht="36" hidden="1">
      <c r="B464" s="2" t="str">
        <f t="shared" si="209"/>
        <v>b</v>
      </c>
      <c r="C464" s="236" t="s">
        <v>0</v>
      </c>
      <c r="D464" s="237" t="s">
        <v>15</v>
      </c>
      <c r="E464" s="238">
        <v>0</v>
      </c>
      <c r="F464" s="238">
        <v>0</v>
      </c>
      <c r="G464" s="238">
        <v>0</v>
      </c>
      <c r="H464" s="238">
        <v>8</v>
      </c>
      <c r="I464" s="238">
        <v>10</v>
      </c>
      <c r="J464" s="268">
        <f>10-10</f>
        <v>0</v>
      </c>
      <c r="K464" s="289">
        <f>10-10</f>
        <v>0</v>
      </c>
      <c r="L464" s="278">
        <f t="shared" si="210"/>
        <v>0</v>
      </c>
      <c r="M464" s="238">
        <f t="shared" si="208"/>
        <v>-10</v>
      </c>
      <c r="N464" s="268">
        <f>10-10</f>
        <v>0</v>
      </c>
      <c r="O464" s="238">
        <f t="shared" si="211"/>
        <v>0</v>
      </c>
      <c r="P464" s="43"/>
    </row>
    <row r="465" spans="1:17" ht="30" hidden="1">
      <c r="B465" s="2" t="str">
        <f t="shared" si="209"/>
        <v>b</v>
      </c>
      <c r="C465" s="256" t="s">
        <v>0</v>
      </c>
      <c r="D465" s="257" t="s">
        <v>16</v>
      </c>
      <c r="E465" s="238">
        <v>0</v>
      </c>
      <c r="F465" s="238">
        <v>0</v>
      </c>
      <c r="G465" s="238">
        <v>0</v>
      </c>
      <c r="H465" s="238">
        <v>0</v>
      </c>
      <c r="I465" s="238">
        <v>0</v>
      </c>
      <c r="J465" s="268">
        <v>0</v>
      </c>
      <c r="K465" s="289">
        <v>0</v>
      </c>
      <c r="L465" s="278">
        <f t="shared" si="210"/>
        <v>0</v>
      </c>
      <c r="M465" s="238">
        <f t="shared" si="208"/>
        <v>0</v>
      </c>
      <c r="N465" s="268">
        <v>0</v>
      </c>
      <c r="O465" s="238">
        <f t="shared" si="211"/>
        <v>0</v>
      </c>
      <c r="P465" s="42"/>
    </row>
    <row r="466" spans="1:17" ht="18" hidden="1">
      <c r="B466" s="2" t="str">
        <f t="shared" si="209"/>
        <v>b</v>
      </c>
      <c r="C466" s="228" t="s">
        <v>0</v>
      </c>
      <c r="D466" s="229" t="s">
        <v>17</v>
      </c>
      <c r="E466" s="230">
        <v>0</v>
      </c>
      <c r="F466" s="230">
        <v>0</v>
      </c>
      <c r="G466" s="230">
        <v>0</v>
      </c>
      <c r="H466" s="230">
        <v>285</v>
      </c>
      <c r="I466" s="230">
        <v>100</v>
      </c>
      <c r="J466" s="266">
        <f>100-100</f>
        <v>0</v>
      </c>
      <c r="K466" s="287">
        <f>100-100</f>
        <v>0</v>
      </c>
      <c r="L466" s="278">
        <f t="shared" si="210"/>
        <v>0</v>
      </c>
      <c r="M466" s="230">
        <f t="shared" si="208"/>
        <v>-100</v>
      </c>
      <c r="N466" s="266">
        <f>100-100</f>
        <v>0</v>
      </c>
      <c r="O466" s="230">
        <f t="shared" si="211"/>
        <v>0</v>
      </c>
      <c r="P466" s="43"/>
    </row>
    <row r="467" spans="1:17" ht="15.75" hidden="1">
      <c r="B467" s="2" t="str">
        <f t="shared" si="209"/>
        <v>b</v>
      </c>
      <c r="C467" s="243" t="s">
        <v>0</v>
      </c>
      <c r="D467" s="244" t="s">
        <v>18</v>
      </c>
      <c r="E467" s="230">
        <v>0</v>
      </c>
      <c r="F467" s="230">
        <v>0</v>
      </c>
      <c r="G467" s="230">
        <v>0</v>
      </c>
      <c r="H467" s="230">
        <v>0</v>
      </c>
      <c r="I467" s="230">
        <v>0</v>
      </c>
      <c r="J467" s="266">
        <v>0</v>
      </c>
      <c r="K467" s="287">
        <v>0</v>
      </c>
      <c r="L467" s="278">
        <f t="shared" si="210"/>
        <v>0</v>
      </c>
      <c r="M467" s="230">
        <f t="shared" si="208"/>
        <v>0</v>
      </c>
      <c r="N467" s="266">
        <v>0</v>
      </c>
      <c r="O467" s="230">
        <f t="shared" si="211"/>
        <v>0</v>
      </c>
      <c r="P467" s="42"/>
    </row>
    <row r="468" spans="1:17" ht="15.75" hidden="1">
      <c r="B468" s="2" t="str">
        <f t="shared" si="209"/>
        <v>b</v>
      </c>
      <c r="C468" s="243" t="s">
        <v>0</v>
      </c>
      <c r="D468" s="244" t="s">
        <v>19</v>
      </c>
      <c r="E468" s="230">
        <v>0</v>
      </c>
      <c r="F468" s="230">
        <v>0</v>
      </c>
      <c r="G468" s="230">
        <v>0</v>
      </c>
      <c r="H468" s="230">
        <v>0</v>
      </c>
      <c r="I468" s="230">
        <v>0</v>
      </c>
      <c r="J468" s="266">
        <v>0</v>
      </c>
      <c r="K468" s="287">
        <v>0</v>
      </c>
      <c r="L468" s="278">
        <f t="shared" si="210"/>
        <v>0</v>
      </c>
      <c r="M468" s="230">
        <f t="shared" si="208"/>
        <v>0</v>
      </c>
      <c r="N468" s="266">
        <v>0</v>
      </c>
      <c r="O468" s="230">
        <f t="shared" si="211"/>
        <v>0</v>
      </c>
      <c r="P468" s="42"/>
    </row>
    <row r="469" spans="1:17" ht="18" hidden="1">
      <c r="A469" s="2" t="s">
        <v>211</v>
      </c>
      <c r="B469" s="2" t="str">
        <f t="shared" si="209"/>
        <v>a</v>
      </c>
      <c r="C469" s="222" t="s">
        <v>66</v>
      </c>
      <c r="D469" s="223" t="s">
        <v>67</v>
      </c>
      <c r="E469" s="224">
        <f t="shared" ref="E469" si="216">E485+E501+E517+E757+E837</f>
        <v>2783892</v>
      </c>
      <c r="F469" s="224">
        <f t="shared" ref="F469:I469" si="217">F485+F501+F517+F757+F837</f>
        <v>2782767.8</v>
      </c>
      <c r="G469" s="224">
        <f t="shared" si="217"/>
        <v>2303087.9080599993</v>
      </c>
      <c r="H469" s="224">
        <f t="shared" si="217"/>
        <v>2998000</v>
      </c>
      <c r="I469" s="224">
        <f t="shared" si="217"/>
        <v>3126000</v>
      </c>
      <c r="J469" s="264">
        <f>J485+J501+J517+J757+J837</f>
        <v>3126000</v>
      </c>
      <c r="K469" s="285">
        <f>K485+K501+K517+K757+K837</f>
        <v>3126000</v>
      </c>
      <c r="L469" s="278">
        <f t="shared" si="210"/>
        <v>0</v>
      </c>
      <c r="M469" s="224">
        <f t="shared" si="208"/>
        <v>0</v>
      </c>
      <c r="N469" s="264">
        <f t="shared" ref="N469" si="218">N485+N501+N517+N757+N837</f>
        <v>3159740</v>
      </c>
      <c r="O469" s="224">
        <f t="shared" si="211"/>
        <v>33740</v>
      </c>
      <c r="P469" s="43"/>
      <c r="Q469" s="271"/>
    </row>
    <row r="470" spans="1:17" ht="15.75" hidden="1">
      <c r="B470" s="2" t="str">
        <f t="shared" si="209"/>
        <v>b</v>
      </c>
      <c r="C470" s="252" t="s">
        <v>0</v>
      </c>
      <c r="D470" s="253" t="s">
        <v>5</v>
      </c>
      <c r="E470" s="227">
        <f t="shared" ref="E470" si="219">E486+E502+E518+E758+E838</f>
        <v>0</v>
      </c>
      <c r="F470" s="227">
        <f t="shared" ref="F470:G470" si="220">F486+F502+F518+F758+F838</f>
        <v>0</v>
      </c>
      <c r="G470" s="227">
        <f t="shared" si="220"/>
        <v>0</v>
      </c>
      <c r="H470" s="227">
        <f t="shared" ref="H470:J484" si="221">H486+H502+H518+H758+H838</f>
        <v>0</v>
      </c>
      <c r="I470" s="227">
        <f t="shared" si="221"/>
        <v>0</v>
      </c>
      <c r="J470" s="265">
        <f t="shared" si="221"/>
        <v>0</v>
      </c>
      <c r="K470" s="286">
        <f t="shared" ref="K470" si="222">K486+K502+K518+K758+K838</f>
        <v>0</v>
      </c>
      <c r="L470" s="278">
        <f t="shared" si="210"/>
        <v>0</v>
      </c>
      <c r="M470" s="227">
        <f t="shared" si="208"/>
        <v>0</v>
      </c>
      <c r="N470" s="265">
        <f t="shared" ref="N470" si="223">N486+N502+N518+N758+N838</f>
        <v>0</v>
      </c>
      <c r="O470" s="227">
        <f t="shared" si="211"/>
        <v>0</v>
      </c>
      <c r="P470" s="42"/>
    </row>
    <row r="471" spans="1:17" ht="18" hidden="1">
      <c r="B471" s="2" t="str">
        <f t="shared" si="209"/>
        <v>a</v>
      </c>
      <c r="C471" s="225" t="s">
        <v>0</v>
      </c>
      <c r="D471" s="226" t="s">
        <v>6</v>
      </c>
      <c r="E471" s="227">
        <f t="shared" ref="E471" si="224">E487+E503+E519+E759+E839</f>
        <v>484</v>
      </c>
      <c r="F471" s="227">
        <f t="shared" ref="F471:G471" si="225">F487+F503+F519+F759+F839</f>
        <v>484</v>
      </c>
      <c r="G471" s="227">
        <f t="shared" si="225"/>
        <v>484</v>
      </c>
      <c r="H471" s="227">
        <f t="shared" si="221"/>
        <v>484</v>
      </c>
      <c r="I471" s="227">
        <f t="shared" si="221"/>
        <v>484</v>
      </c>
      <c r="J471" s="265">
        <f t="shared" si="221"/>
        <v>484</v>
      </c>
      <c r="K471" s="286">
        <f t="shared" ref="K471" si="226">K487+K503+K519+K759+K839</f>
        <v>484</v>
      </c>
      <c r="L471" s="278">
        <f t="shared" si="210"/>
        <v>0</v>
      </c>
      <c r="M471" s="227">
        <f t="shared" si="208"/>
        <v>0</v>
      </c>
      <c r="N471" s="265">
        <f t="shared" ref="N471" si="227">N487+N503+N519+N759+N839</f>
        <v>484</v>
      </c>
      <c r="O471" s="227">
        <f t="shared" si="211"/>
        <v>0</v>
      </c>
      <c r="P471" s="43"/>
      <c r="Q471" s="271"/>
    </row>
    <row r="472" spans="1:17" ht="18" hidden="1">
      <c r="B472" s="2" t="str">
        <f t="shared" si="209"/>
        <v>a</v>
      </c>
      <c r="C472" s="228" t="s">
        <v>0</v>
      </c>
      <c r="D472" s="229" t="s">
        <v>7</v>
      </c>
      <c r="E472" s="230">
        <f t="shared" ref="E472" si="228">E488+E504+E520+E760+E840</f>
        <v>2783787</v>
      </c>
      <c r="F472" s="230">
        <f t="shared" ref="F472:G472" si="229">F488+F504+F520+F760+F840</f>
        <v>2782662.8</v>
      </c>
      <c r="G472" s="230">
        <f t="shared" si="229"/>
        <v>2303039.3783599995</v>
      </c>
      <c r="H472" s="230">
        <f t="shared" si="221"/>
        <v>2997910</v>
      </c>
      <c r="I472" s="230">
        <f t="shared" si="221"/>
        <v>3125910</v>
      </c>
      <c r="J472" s="266">
        <f t="shared" si="221"/>
        <v>3125910</v>
      </c>
      <c r="K472" s="287">
        <f t="shared" ref="K472" si="230">K488+K504+K520+K760+K840</f>
        <v>3125910</v>
      </c>
      <c r="L472" s="278">
        <f t="shared" si="210"/>
        <v>0</v>
      </c>
      <c r="M472" s="230">
        <f t="shared" si="208"/>
        <v>0</v>
      </c>
      <c r="N472" s="266">
        <f t="shared" ref="N472" si="231">N488+N504+N520+N760+N840</f>
        <v>3159650</v>
      </c>
      <c r="O472" s="230">
        <f t="shared" si="211"/>
        <v>33740</v>
      </c>
      <c r="P472" s="43"/>
      <c r="Q472" s="271"/>
    </row>
    <row r="473" spans="1:17" ht="15.75" hidden="1">
      <c r="B473" s="2" t="str">
        <f t="shared" si="209"/>
        <v>b</v>
      </c>
      <c r="C473" s="240" t="s">
        <v>0</v>
      </c>
      <c r="D473" s="241" t="s">
        <v>8</v>
      </c>
      <c r="E473" s="233">
        <f t="shared" ref="E473" si="232">E489+E505+E521+E761+E841</f>
        <v>0</v>
      </c>
      <c r="F473" s="233">
        <f t="shared" ref="F473:G473" si="233">F489+F505+F521+F761+F841</f>
        <v>0</v>
      </c>
      <c r="G473" s="233">
        <f t="shared" si="233"/>
        <v>0</v>
      </c>
      <c r="H473" s="233">
        <f t="shared" si="221"/>
        <v>0</v>
      </c>
      <c r="I473" s="233">
        <f t="shared" si="221"/>
        <v>0</v>
      </c>
      <c r="J473" s="267">
        <f t="shared" si="221"/>
        <v>0</v>
      </c>
      <c r="K473" s="288">
        <f t="shared" ref="K473" si="234">K489+K505+K521+K761+K841</f>
        <v>0</v>
      </c>
      <c r="L473" s="278">
        <f t="shared" si="210"/>
        <v>0</v>
      </c>
      <c r="M473" s="233">
        <f t="shared" si="208"/>
        <v>0</v>
      </c>
      <c r="N473" s="267">
        <f t="shared" ref="N473" si="235">N489+N505+N521+N761+N841</f>
        <v>0</v>
      </c>
      <c r="O473" s="233">
        <f t="shared" si="211"/>
        <v>0</v>
      </c>
      <c r="P473" s="42"/>
    </row>
    <row r="474" spans="1:17" ht="18" hidden="1">
      <c r="B474" s="2" t="str">
        <f t="shared" si="209"/>
        <v>a</v>
      </c>
      <c r="C474" s="231" t="s">
        <v>0</v>
      </c>
      <c r="D474" s="232" t="s">
        <v>9</v>
      </c>
      <c r="E474" s="233">
        <f t="shared" ref="E474" si="236">E490+E506+E522+E762+E842</f>
        <v>10226</v>
      </c>
      <c r="F474" s="233">
        <f t="shared" ref="F474:G474" si="237">F490+F506+F522+F762+F842</f>
        <v>10392.4</v>
      </c>
      <c r="G474" s="233">
        <f t="shared" si="237"/>
        <v>7239.0690799999993</v>
      </c>
      <c r="H474" s="233">
        <f t="shared" si="221"/>
        <v>11328</v>
      </c>
      <c r="I474" s="233">
        <f t="shared" si="221"/>
        <v>11330</v>
      </c>
      <c r="J474" s="267">
        <f t="shared" si="221"/>
        <v>11330</v>
      </c>
      <c r="K474" s="288">
        <f t="shared" ref="K474" si="238">K490+K506+K522+K762+K842</f>
        <v>11330</v>
      </c>
      <c r="L474" s="278">
        <f t="shared" si="210"/>
        <v>0</v>
      </c>
      <c r="M474" s="233">
        <f t="shared" si="208"/>
        <v>0</v>
      </c>
      <c r="N474" s="267">
        <f t="shared" ref="N474" si="239">N490+N506+N522+N762+N842</f>
        <v>11330</v>
      </c>
      <c r="O474" s="233">
        <f t="shared" si="211"/>
        <v>0</v>
      </c>
      <c r="P474" s="43"/>
      <c r="Q474" s="271"/>
    </row>
    <row r="475" spans="1:17" ht="15.75" hidden="1">
      <c r="B475" s="2" t="str">
        <f t="shared" si="209"/>
        <v>b</v>
      </c>
      <c r="C475" s="240" t="s">
        <v>0</v>
      </c>
      <c r="D475" s="241" t="s">
        <v>10</v>
      </c>
      <c r="E475" s="233">
        <f t="shared" ref="E475" si="240">E491+E507+E523+E763+E843</f>
        <v>0</v>
      </c>
      <c r="F475" s="233">
        <f t="shared" ref="F475:G475" si="241">F491+F507+F523+F763+F843</f>
        <v>0</v>
      </c>
      <c r="G475" s="233">
        <f t="shared" si="241"/>
        <v>0</v>
      </c>
      <c r="H475" s="233">
        <f t="shared" si="221"/>
        <v>0</v>
      </c>
      <c r="I475" s="233">
        <f t="shared" si="221"/>
        <v>0</v>
      </c>
      <c r="J475" s="267">
        <f t="shared" si="221"/>
        <v>0</v>
      </c>
      <c r="K475" s="288">
        <f t="shared" ref="K475" si="242">K491+K507+K523+K763+K843</f>
        <v>0</v>
      </c>
      <c r="L475" s="278">
        <f t="shared" si="210"/>
        <v>0</v>
      </c>
      <c r="M475" s="233">
        <f t="shared" si="208"/>
        <v>0</v>
      </c>
      <c r="N475" s="267">
        <f t="shared" ref="N475" si="243">N491+N507+N523+N763+N843</f>
        <v>0</v>
      </c>
      <c r="O475" s="233">
        <f t="shared" si="211"/>
        <v>0</v>
      </c>
      <c r="P475" s="42"/>
    </row>
    <row r="476" spans="1:17" ht="15.75" hidden="1">
      <c r="B476" s="2" t="str">
        <f t="shared" si="209"/>
        <v>b</v>
      </c>
      <c r="C476" s="240" t="s">
        <v>0</v>
      </c>
      <c r="D476" s="241" t="s">
        <v>11</v>
      </c>
      <c r="E476" s="233">
        <f t="shared" ref="E476" si="244">E492+E508+E524+E764+E844</f>
        <v>0</v>
      </c>
      <c r="F476" s="233">
        <f t="shared" ref="F476:G476" si="245">F492+F508+F524+F764+F844</f>
        <v>0</v>
      </c>
      <c r="G476" s="233">
        <f t="shared" si="245"/>
        <v>0</v>
      </c>
      <c r="H476" s="233">
        <f t="shared" si="221"/>
        <v>0</v>
      </c>
      <c r="I476" s="233">
        <f t="shared" si="221"/>
        <v>0</v>
      </c>
      <c r="J476" s="267">
        <f t="shared" si="221"/>
        <v>0</v>
      </c>
      <c r="K476" s="288">
        <f t="shared" ref="K476" si="246">K492+K508+K524+K764+K844</f>
        <v>0</v>
      </c>
      <c r="L476" s="278">
        <f t="shared" si="210"/>
        <v>0</v>
      </c>
      <c r="M476" s="233">
        <f t="shared" si="208"/>
        <v>0</v>
      </c>
      <c r="N476" s="267">
        <f t="shared" ref="N476" si="247">N492+N508+N524+N764+N844</f>
        <v>0</v>
      </c>
      <c r="O476" s="233">
        <f t="shared" si="211"/>
        <v>0</v>
      </c>
      <c r="P476" s="42"/>
    </row>
    <row r="477" spans="1:17" ht="15.75" hidden="1">
      <c r="B477" s="2" t="str">
        <f t="shared" si="209"/>
        <v>a</v>
      </c>
      <c r="C477" s="240" t="s">
        <v>0</v>
      </c>
      <c r="D477" s="241" t="s">
        <v>12</v>
      </c>
      <c r="E477" s="233">
        <f t="shared" ref="E477" si="248">E493+E509+E525+E765+E845</f>
        <v>0</v>
      </c>
      <c r="F477" s="233">
        <f t="shared" ref="F477:G477" si="249">F493+F509+F525+F765+F845</f>
        <v>18.899999999999999</v>
      </c>
      <c r="G477" s="233">
        <f t="shared" si="249"/>
        <v>18.802700000000002</v>
      </c>
      <c r="H477" s="233">
        <f t="shared" si="221"/>
        <v>0</v>
      </c>
      <c r="I477" s="233">
        <f t="shared" si="221"/>
        <v>0</v>
      </c>
      <c r="J477" s="267">
        <f t="shared" si="221"/>
        <v>0</v>
      </c>
      <c r="K477" s="288">
        <f t="shared" ref="K477" si="250">K493+K509+K525+K765+K845</f>
        <v>0</v>
      </c>
      <c r="L477" s="278">
        <f t="shared" si="210"/>
        <v>0</v>
      </c>
      <c r="M477" s="233">
        <f t="shared" si="208"/>
        <v>0</v>
      </c>
      <c r="N477" s="267">
        <f t="shared" ref="N477" si="251">N493+N509+N525+N765+N845</f>
        <v>0</v>
      </c>
      <c r="O477" s="233">
        <f t="shared" si="211"/>
        <v>0</v>
      </c>
      <c r="P477" s="43"/>
      <c r="Q477" s="271"/>
    </row>
    <row r="478" spans="1:17" ht="18" hidden="1">
      <c r="B478" s="2" t="str">
        <f t="shared" si="209"/>
        <v>a</v>
      </c>
      <c r="C478" s="231" t="s">
        <v>0</v>
      </c>
      <c r="D478" s="232" t="s">
        <v>13</v>
      </c>
      <c r="E478" s="233">
        <f t="shared" ref="E478" si="252">E494+E510+E526+E766+E846</f>
        <v>2767797</v>
      </c>
      <c r="F478" s="233">
        <f t="shared" ref="F478:G478" si="253">F494+F510+F526+F766+F846</f>
        <v>2766345.966</v>
      </c>
      <c r="G478" s="233">
        <f t="shared" si="253"/>
        <v>2290608.6618399997</v>
      </c>
      <c r="H478" s="233">
        <f t="shared" si="221"/>
        <v>2980930</v>
      </c>
      <c r="I478" s="233">
        <f t="shared" si="221"/>
        <v>3108930</v>
      </c>
      <c r="J478" s="267">
        <f t="shared" si="221"/>
        <v>3108930</v>
      </c>
      <c r="K478" s="288">
        <f t="shared" ref="K478" si="254">K494+K510+K526+K766+K846</f>
        <v>3108930</v>
      </c>
      <c r="L478" s="278">
        <f t="shared" si="210"/>
        <v>0</v>
      </c>
      <c r="M478" s="233">
        <f t="shared" si="208"/>
        <v>0</v>
      </c>
      <c r="N478" s="267">
        <f t="shared" ref="N478" si="255">N494+N510+N526+N766+N846</f>
        <v>3141670</v>
      </c>
      <c r="O478" s="233">
        <f t="shared" si="211"/>
        <v>32740</v>
      </c>
      <c r="P478" s="43"/>
      <c r="Q478" s="271"/>
    </row>
    <row r="479" spans="1:17" ht="18" hidden="1">
      <c r="B479" s="2" t="str">
        <f t="shared" si="209"/>
        <v>a</v>
      </c>
      <c r="C479" s="231" t="s">
        <v>0</v>
      </c>
      <c r="D479" s="232" t="s">
        <v>14</v>
      </c>
      <c r="E479" s="233">
        <f t="shared" ref="E479" si="256">E495+E511+E527+E767+E847</f>
        <v>5764</v>
      </c>
      <c r="F479" s="233">
        <f t="shared" ref="F479:G479" si="257">F495+F511+F527+F767+F847</f>
        <v>5905.5339999999997</v>
      </c>
      <c r="G479" s="233">
        <f t="shared" si="257"/>
        <v>5172.8447400000005</v>
      </c>
      <c r="H479" s="233">
        <f t="shared" si="221"/>
        <v>5652</v>
      </c>
      <c r="I479" s="233">
        <f t="shared" si="221"/>
        <v>5650</v>
      </c>
      <c r="J479" s="267">
        <f t="shared" si="221"/>
        <v>5650</v>
      </c>
      <c r="K479" s="288">
        <f t="shared" ref="K479" si="258">K495+K511+K527+K767+K847</f>
        <v>5650</v>
      </c>
      <c r="L479" s="278">
        <f t="shared" si="210"/>
        <v>0</v>
      </c>
      <c r="M479" s="233">
        <f t="shared" si="208"/>
        <v>0</v>
      </c>
      <c r="N479" s="267">
        <f t="shared" ref="N479" si="259">N495+N511+N527+N767+N847</f>
        <v>6650</v>
      </c>
      <c r="O479" s="233">
        <f t="shared" si="211"/>
        <v>1000</v>
      </c>
      <c r="P479" s="43"/>
      <c r="Q479" s="271"/>
    </row>
    <row r="480" spans="1:17" ht="36" hidden="1">
      <c r="B480" s="2" t="str">
        <f t="shared" si="209"/>
        <v>a</v>
      </c>
      <c r="C480" s="236" t="s">
        <v>0</v>
      </c>
      <c r="D480" s="237" t="s">
        <v>15</v>
      </c>
      <c r="E480" s="238">
        <f t="shared" ref="E480" si="260">E496+E512+E528+E768+E848</f>
        <v>5764</v>
      </c>
      <c r="F480" s="238">
        <f t="shared" ref="F480:G480" si="261">F496+F512+F528+F768+F848</f>
        <v>5905.5339999999997</v>
      </c>
      <c r="G480" s="238">
        <f t="shared" si="261"/>
        <v>5172.8447400000005</v>
      </c>
      <c r="H480" s="238">
        <f t="shared" si="221"/>
        <v>5652</v>
      </c>
      <c r="I480" s="238">
        <f t="shared" si="221"/>
        <v>5650</v>
      </c>
      <c r="J480" s="268">
        <f t="shared" si="221"/>
        <v>5650</v>
      </c>
      <c r="K480" s="289">
        <f t="shared" ref="K480" si="262">K496+K512+K528+K768+K848</f>
        <v>5650</v>
      </c>
      <c r="L480" s="278">
        <f t="shared" si="210"/>
        <v>0</v>
      </c>
      <c r="M480" s="238">
        <f t="shared" si="208"/>
        <v>0</v>
      </c>
      <c r="N480" s="268">
        <f t="shared" ref="N480" si="263">N496+N512+N528+N768+N848</f>
        <v>6650</v>
      </c>
      <c r="O480" s="238">
        <f t="shared" si="211"/>
        <v>1000</v>
      </c>
      <c r="P480" s="43"/>
      <c r="Q480" s="271"/>
    </row>
    <row r="481" spans="2:17" ht="30" hidden="1">
      <c r="B481" s="2" t="str">
        <f t="shared" si="209"/>
        <v>b</v>
      </c>
      <c r="C481" s="256" t="s">
        <v>0</v>
      </c>
      <c r="D481" s="257" t="s">
        <v>16</v>
      </c>
      <c r="E481" s="238">
        <f t="shared" ref="E481" si="264">E497+E513+E529+E769+E849</f>
        <v>0</v>
      </c>
      <c r="F481" s="238">
        <f t="shared" ref="F481:G481" si="265">F497+F513+F529+F769+F849</f>
        <v>0</v>
      </c>
      <c r="G481" s="238">
        <f t="shared" si="265"/>
        <v>0</v>
      </c>
      <c r="H481" s="238">
        <f t="shared" si="221"/>
        <v>0</v>
      </c>
      <c r="I481" s="238">
        <f t="shared" si="221"/>
        <v>0</v>
      </c>
      <c r="J481" s="268">
        <f t="shared" si="221"/>
        <v>0</v>
      </c>
      <c r="K481" s="289">
        <f t="shared" ref="K481" si="266">K497+K513+K529+K769+K849</f>
        <v>0</v>
      </c>
      <c r="L481" s="278">
        <f t="shared" si="210"/>
        <v>0</v>
      </c>
      <c r="M481" s="238">
        <f t="shared" si="208"/>
        <v>0</v>
      </c>
      <c r="N481" s="268">
        <f t="shared" ref="N481" si="267">N497+N513+N529+N769+N849</f>
        <v>0</v>
      </c>
      <c r="O481" s="238">
        <f t="shared" si="211"/>
        <v>0</v>
      </c>
      <c r="P481" s="42"/>
    </row>
    <row r="482" spans="2:17" ht="18" hidden="1">
      <c r="B482" s="2" t="str">
        <f t="shared" si="209"/>
        <v>a</v>
      </c>
      <c r="C482" s="228" t="s">
        <v>0</v>
      </c>
      <c r="D482" s="229" t="s">
        <v>17</v>
      </c>
      <c r="E482" s="230">
        <f t="shared" ref="E482" si="268">E498+E514+E530+E770+E850</f>
        <v>105</v>
      </c>
      <c r="F482" s="230">
        <f t="shared" ref="F482:G482" si="269">F498+F514+F530+F770+F850</f>
        <v>105</v>
      </c>
      <c r="G482" s="230">
        <f t="shared" si="269"/>
        <v>48.529699999999998</v>
      </c>
      <c r="H482" s="230">
        <f t="shared" si="221"/>
        <v>90</v>
      </c>
      <c r="I482" s="230">
        <f t="shared" si="221"/>
        <v>90</v>
      </c>
      <c r="J482" s="266">
        <f t="shared" si="221"/>
        <v>90</v>
      </c>
      <c r="K482" s="287">
        <f t="shared" ref="K482" si="270">K498+K514+K530+K770+K850</f>
        <v>90</v>
      </c>
      <c r="L482" s="278">
        <f t="shared" si="210"/>
        <v>0</v>
      </c>
      <c r="M482" s="230">
        <f t="shared" si="208"/>
        <v>0</v>
      </c>
      <c r="N482" s="266">
        <f t="shared" ref="N482" si="271">N498+N514+N530+N770+N850</f>
        <v>90</v>
      </c>
      <c r="O482" s="230">
        <f t="shared" si="211"/>
        <v>0</v>
      </c>
      <c r="P482" s="43"/>
      <c r="Q482" s="271"/>
    </row>
    <row r="483" spans="2:17" ht="15.75" hidden="1">
      <c r="B483" s="2" t="str">
        <f t="shared" si="209"/>
        <v>b</v>
      </c>
      <c r="C483" s="243" t="s">
        <v>0</v>
      </c>
      <c r="D483" s="244" t="s">
        <v>18</v>
      </c>
      <c r="E483" s="230">
        <f t="shared" ref="E483" si="272">E499+E515+E531+E771+E851</f>
        <v>0</v>
      </c>
      <c r="F483" s="230">
        <f t="shared" ref="F483:G483" si="273">F499+F515+F531+F771+F851</f>
        <v>0</v>
      </c>
      <c r="G483" s="230">
        <f t="shared" si="273"/>
        <v>0</v>
      </c>
      <c r="H483" s="230">
        <f t="shared" si="221"/>
        <v>0</v>
      </c>
      <c r="I483" s="230">
        <f t="shared" si="221"/>
        <v>0</v>
      </c>
      <c r="J483" s="266">
        <f t="shared" si="221"/>
        <v>0</v>
      </c>
      <c r="K483" s="287">
        <f t="shared" ref="K483" si="274">K499+K515+K531+K771+K851</f>
        <v>0</v>
      </c>
      <c r="L483" s="278">
        <f t="shared" si="210"/>
        <v>0</v>
      </c>
      <c r="M483" s="230">
        <f t="shared" si="208"/>
        <v>0</v>
      </c>
      <c r="N483" s="266">
        <f t="shared" ref="N483" si="275">N499+N515+N531+N771+N851</f>
        <v>0</v>
      </c>
      <c r="O483" s="230">
        <f t="shared" si="211"/>
        <v>0</v>
      </c>
      <c r="P483" s="42"/>
    </row>
    <row r="484" spans="2:17" ht="15.75" hidden="1">
      <c r="B484" s="2" t="str">
        <f t="shared" si="209"/>
        <v>b</v>
      </c>
      <c r="C484" s="243" t="s">
        <v>0</v>
      </c>
      <c r="D484" s="244" t="s">
        <v>19</v>
      </c>
      <c r="E484" s="230">
        <f t="shared" ref="E484" si="276">E500+E516+E532+E772+E852</f>
        <v>0</v>
      </c>
      <c r="F484" s="230">
        <f t="shared" ref="F484:G484" si="277">F500+F516+F532+F772+F852</f>
        <v>0</v>
      </c>
      <c r="G484" s="230">
        <f t="shared" si="277"/>
        <v>0</v>
      </c>
      <c r="H484" s="230">
        <f t="shared" si="221"/>
        <v>0</v>
      </c>
      <c r="I484" s="230">
        <f t="shared" si="221"/>
        <v>0</v>
      </c>
      <c r="J484" s="266">
        <f t="shared" si="221"/>
        <v>0</v>
      </c>
      <c r="K484" s="287">
        <f t="shared" ref="K484" si="278">K500+K516+K532+K772+K852</f>
        <v>0</v>
      </c>
      <c r="L484" s="278">
        <f t="shared" si="210"/>
        <v>0</v>
      </c>
      <c r="M484" s="230">
        <f t="shared" si="208"/>
        <v>0</v>
      </c>
      <c r="N484" s="266">
        <f t="shared" ref="N484" si="279">N500+N516+N532+N772+N852</f>
        <v>0</v>
      </c>
      <c r="O484" s="230">
        <f t="shared" si="211"/>
        <v>0</v>
      </c>
      <c r="P484" s="42"/>
    </row>
    <row r="485" spans="2:17" ht="18" hidden="1">
      <c r="B485" s="2" t="str">
        <f t="shared" si="209"/>
        <v>a</v>
      </c>
      <c r="C485" s="222" t="s">
        <v>68</v>
      </c>
      <c r="D485" s="223" t="s">
        <v>69</v>
      </c>
      <c r="E485" s="224">
        <f t="shared" ref="E485" si="280">E488+E498+E499+E500</f>
        <v>1925000</v>
      </c>
      <c r="F485" s="224">
        <f t="shared" ref="F485:I485" si="281">F488+F498+F499+F500</f>
        <v>1924999.9999999998</v>
      </c>
      <c r="G485" s="224">
        <f t="shared" si="281"/>
        <v>1611628.7486399999</v>
      </c>
      <c r="H485" s="224">
        <f t="shared" si="281"/>
        <v>2108962</v>
      </c>
      <c r="I485" s="224">
        <f t="shared" si="281"/>
        <v>2230000</v>
      </c>
      <c r="J485" s="264">
        <f>J488+J498+J499+J500</f>
        <v>2230000</v>
      </c>
      <c r="K485" s="285">
        <f>K488+K498+K499+K500</f>
        <v>2230000</v>
      </c>
      <c r="L485" s="278">
        <f t="shared" si="210"/>
        <v>0</v>
      </c>
      <c r="M485" s="224">
        <f t="shared" si="208"/>
        <v>0</v>
      </c>
      <c r="N485" s="264">
        <f t="shared" ref="N485" si="282">N488+N498+N499+N500</f>
        <v>2239848</v>
      </c>
      <c r="O485" s="224">
        <f t="shared" si="211"/>
        <v>9848</v>
      </c>
      <c r="P485" s="43"/>
      <c r="Q485" s="271" t="s">
        <v>574</v>
      </c>
    </row>
    <row r="486" spans="2:17" ht="15.75" hidden="1">
      <c r="B486" s="2" t="str">
        <f t="shared" si="209"/>
        <v>b</v>
      </c>
      <c r="C486" s="252" t="s">
        <v>0</v>
      </c>
      <c r="D486" s="253" t="s">
        <v>5</v>
      </c>
      <c r="E486" s="227">
        <v>0</v>
      </c>
      <c r="F486" s="227">
        <v>0</v>
      </c>
      <c r="G486" s="227">
        <v>0</v>
      </c>
      <c r="H486" s="227">
        <v>0</v>
      </c>
      <c r="I486" s="227">
        <v>0</v>
      </c>
      <c r="J486" s="265">
        <v>0</v>
      </c>
      <c r="K486" s="286">
        <v>0</v>
      </c>
      <c r="L486" s="278">
        <f t="shared" si="210"/>
        <v>0</v>
      </c>
      <c r="M486" s="227">
        <f t="shared" si="208"/>
        <v>0</v>
      </c>
      <c r="N486" s="265">
        <v>0</v>
      </c>
      <c r="O486" s="227">
        <f t="shared" si="211"/>
        <v>0</v>
      </c>
      <c r="P486" s="42"/>
    </row>
    <row r="487" spans="2:17" ht="15.75" hidden="1">
      <c r="B487" s="2" t="str">
        <f t="shared" si="209"/>
        <v>b</v>
      </c>
      <c r="C487" s="252" t="s">
        <v>0</v>
      </c>
      <c r="D487" s="253" t="s">
        <v>6</v>
      </c>
      <c r="E487" s="227">
        <v>0</v>
      </c>
      <c r="F487" s="227">
        <v>0</v>
      </c>
      <c r="G487" s="227">
        <v>0</v>
      </c>
      <c r="H487" s="227">
        <v>0</v>
      </c>
      <c r="I487" s="227">
        <v>0</v>
      </c>
      <c r="J487" s="265">
        <v>0</v>
      </c>
      <c r="K487" s="286">
        <v>0</v>
      </c>
      <c r="L487" s="278">
        <f t="shared" si="210"/>
        <v>0</v>
      </c>
      <c r="M487" s="227">
        <f t="shared" si="208"/>
        <v>0</v>
      </c>
      <c r="N487" s="265">
        <v>0</v>
      </c>
      <c r="O487" s="227">
        <f t="shared" si="211"/>
        <v>0</v>
      </c>
      <c r="P487" s="42"/>
    </row>
    <row r="488" spans="2:17" ht="18" hidden="1">
      <c r="B488" s="2" t="str">
        <f t="shared" si="209"/>
        <v>a</v>
      </c>
      <c r="C488" s="228" t="s">
        <v>0</v>
      </c>
      <c r="D488" s="229" t="s">
        <v>7</v>
      </c>
      <c r="E488" s="230">
        <f t="shared" ref="E488" si="283">E489+E490+E491+E492+E493+E494+E495</f>
        <v>1925000</v>
      </c>
      <c r="F488" s="230">
        <f t="shared" ref="F488:I488" si="284">F489+F490+F491+F492+F493+F494+F495</f>
        <v>1924999.9999999998</v>
      </c>
      <c r="G488" s="230">
        <f t="shared" si="284"/>
        <v>1611628.7486399999</v>
      </c>
      <c r="H488" s="230">
        <f t="shared" si="284"/>
        <v>2108962</v>
      </c>
      <c r="I488" s="230">
        <f t="shared" si="284"/>
        <v>2230000</v>
      </c>
      <c r="J488" s="266">
        <f>J489+J490+J491+J492+J493+J494+J495</f>
        <v>2230000</v>
      </c>
      <c r="K488" s="287">
        <f>K489+K490+K491+K492+K493+K494+K495</f>
        <v>2230000</v>
      </c>
      <c r="L488" s="278">
        <f t="shared" si="210"/>
        <v>0</v>
      </c>
      <c r="M488" s="230">
        <f t="shared" si="208"/>
        <v>0</v>
      </c>
      <c r="N488" s="266">
        <f t="shared" ref="N488" si="285">N489+N490+N491+N492+N493+N494+N495</f>
        <v>2239848</v>
      </c>
      <c r="O488" s="230">
        <f t="shared" si="211"/>
        <v>9848</v>
      </c>
      <c r="P488" s="43"/>
      <c r="Q488" s="271"/>
    </row>
    <row r="489" spans="2:17" ht="15.75" hidden="1">
      <c r="B489" s="2" t="str">
        <f t="shared" si="209"/>
        <v>b</v>
      </c>
      <c r="C489" s="240" t="s">
        <v>0</v>
      </c>
      <c r="D489" s="241" t="s">
        <v>8</v>
      </c>
      <c r="E489" s="233">
        <v>0</v>
      </c>
      <c r="F489" s="233">
        <v>0</v>
      </c>
      <c r="G489" s="233">
        <v>0</v>
      </c>
      <c r="H489" s="233">
        <v>0</v>
      </c>
      <c r="I489" s="233">
        <v>0</v>
      </c>
      <c r="J489" s="267">
        <v>0</v>
      </c>
      <c r="K489" s="288">
        <v>0</v>
      </c>
      <c r="L489" s="278">
        <f t="shared" si="210"/>
        <v>0</v>
      </c>
      <c r="M489" s="233">
        <f t="shared" si="208"/>
        <v>0</v>
      </c>
      <c r="N489" s="267">
        <v>0</v>
      </c>
      <c r="O489" s="233">
        <f t="shared" si="211"/>
        <v>0</v>
      </c>
      <c r="P489" s="42"/>
    </row>
    <row r="490" spans="2:17" ht="15.75" hidden="1">
      <c r="B490" s="2" t="str">
        <f t="shared" si="209"/>
        <v>b</v>
      </c>
      <c r="C490" s="240" t="s">
        <v>0</v>
      </c>
      <c r="D490" s="241" t="s">
        <v>9</v>
      </c>
      <c r="E490" s="233">
        <v>0</v>
      </c>
      <c r="F490" s="233">
        <v>0</v>
      </c>
      <c r="G490" s="233">
        <v>0</v>
      </c>
      <c r="H490" s="233">
        <v>0</v>
      </c>
      <c r="I490" s="233">
        <v>0</v>
      </c>
      <c r="J490" s="267">
        <v>0</v>
      </c>
      <c r="K490" s="288">
        <v>0</v>
      </c>
      <c r="L490" s="278">
        <f t="shared" si="210"/>
        <v>0</v>
      </c>
      <c r="M490" s="233">
        <f t="shared" si="208"/>
        <v>0</v>
      </c>
      <c r="N490" s="267">
        <v>0</v>
      </c>
      <c r="O490" s="233">
        <f t="shared" si="211"/>
        <v>0</v>
      </c>
      <c r="P490" s="42"/>
    </row>
    <row r="491" spans="2:17" ht="15.75" hidden="1">
      <c r="B491" s="2" t="str">
        <f t="shared" si="209"/>
        <v>b</v>
      </c>
      <c r="C491" s="240" t="s">
        <v>0</v>
      </c>
      <c r="D491" s="241" t="s">
        <v>10</v>
      </c>
      <c r="E491" s="233">
        <v>0</v>
      </c>
      <c r="F491" s="233">
        <v>0</v>
      </c>
      <c r="G491" s="233">
        <v>0</v>
      </c>
      <c r="H491" s="233">
        <v>0</v>
      </c>
      <c r="I491" s="233">
        <v>0</v>
      </c>
      <c r="J491" s="267">
        <v>0</v>
      </c>
      <c r="K491" s="288">
        <v>0</v>
      </c>
      <c r="L491" s="278">
        <f t="shared" si="210"/>
        <v>0</v>
      </c>
      <c r="M491" s="233">
        <f t="shared" si="208"/>
        <v>0</v>
      </c>
      <c r="N491" s="267">
        <v>0</v>
      </c>
      <c r="O491" s="233">
        <f t="shared" si="211"/>
        <v>0</v>
      </c>
      <c r="P491" s="42"/>
    </row>
    <row r="492" spans="2:17" ht="15.75" hidden="1">
      <c r="B492" s="2" t="str">
        <f t="shared" si="209"/>
        <v>b</v>
      </c>
      <c r="C492" s="240" t="s">
        <v>0</v>
      </c>
      <c r="D492" s="241" t="s">
        <v>11</v>
      </c>
      <c r="E492" s="233">
        <v>0</v>
      </c>
      <c r="F492" s="233">
        <v>0</v>
      </c>
      <c r="G492" s="233">
        <v>0</v>
      </c>
      <c r="H492" s="233">
        <v>0</v>
      </c>
      <c r="I492" s="233">
        <v>0</v>
      </c>
      <c r="J492" s="267">
        <v>0</v>
      </c>
      <c r="K492" s="288">
        <v>0</v>
      </c>
      <c r="L492" s="278">
        <f t="shared" si="210"/>
        <v>0</v>
      </c>
      <c r="M492" s="233">
        <f t="shared" si="208"/>
        <v>0</v>
      </c>
      <c r="N492" s="267">
        <v>0</v>
      </c>
      <c r="O492" s="233">
        <f t="shared" si="211"/>
        <v>0</v>
      </c>
      <c r="P492" s="42"/>
    </row>
    <row r="493" spans="2:17" ht="15.75" hidden="1">
      <c r="B493" s="2" t="str">
        <f t="shared" si="209"/>
        <v>a</v>
      </c>
      <c r="C493" s="240" t="s">
        <v>0</v>
      </c>
      <c r="D493" s="241" t="s">
        <v>12</v>
      </c>
      <c r="E493" s="233">
        <v>0</v>
      </c>
      <c r="F493" s="233">
        <v>18.899999999999999</v>
      </c>
      <c r="G493" s="233">
        <v>18.802700000000002</v>
      </c>
      <c r="H493" s="233">
        <v>0</v>
      </c>
      <c r="I493" s="233">
        <v>0</v>
      </c>
      <c r="J493" s="267">
        <v>0</v>
      </c>
      <c r="K493" s="288">
        <v>0</v>
      </c>
      <c r="L493" s="278">
        <f t="shared" si="210"/>
        <v>0</v>
      </c>
      <c r="M493" s="233">
        <f t="shared" si="208"/>
        <v>0</v>
      </c>
      <c r="N493" s="267">
        <v>0</v>
      </c>
      <c r="O493" s="233">
        <f t="shared" si="211"/>
        <v>0</v>
      </c>
      <c r="P493" s="43"/>
      <c r="Q493" s="271"/>
    </row>
    <row r="494" spans="2:17" ht="18" hidden="1">
      <c r="B494" s="2" t="str">
        <f t="shared" si="209"/>
        <v>a</v>
      </c>
      <c r="C494" s="231" t="s">
        <v>0</v>
      </c>
      <c r="D494" s="232" t="s">
        <v>13</v>
      </c>
      <c r="E494" s="233">
        <v>1925000</v>
      </c>
      <c r="F494" s="233">
        <v>1924442.5419999999</v>
      </c>
      <c r="G494" s="233">
        <v>1611120.0089400001</v>
      </c>
      <c r="H494" s="233">
        <v>2108962</v>
      </c>
      <c r="I494" s="233">
        <v>2230000</v>
      </c>
      <c r="J494" s="267">
        <v>2230000</v>
      </c>
      <c r="K494" s="288">
        <v>2230000</v>
      </c>
      <c r="L494" s="278">
        <f t="shared" si="210"/>
        <v>0</v>
      </c>
      <c r="M494" s="233">
        <f t="shared" si="208"/>
        <v>0</v>
      </c>
      <c r="N494" s="267">
        <v>2239848</v>
      </c>
      <c r="O494" s="233">
        <f t="shared" si="211"/>
        <v>9848</v>
      </c>
      <c r="P494" s="43"/>
      <c r="Q494" s="271"/>
    </row>
    <row r="495" spans="2:17" ht="15.75" hidden="1">
      <c r="B495" s="2" t="str">
        <f t="shared" si="209"/>
        <v>a</v>
      </c>
      <c r="C495" s="240" t="s">
        <v>0</v>
      </c>
      <c r="D495" s="241" t="s">
        <v>14</v>
      </c>
      <c r="E495" s="233">
        <f t="shared" ref="E495" si="286">E496+E497</f>
        <v>0</v>
      </c>
      <c r="F495" s="233">
        <f t="shared" ref="F495:I495" si="287">F496+F497</f>
        <v>538.55799999999999</v>
      </c>
      <c r="G495" s="233">
        <f t="shared" si="287"/>
        <v>489.93700000000001</v>
      </c>
      <c r="H495" s="233">
        <f t="shared" si="287"/>
        <v>0</v>
      </c>
      <c r="I495" s="233">
        <f t="shared" si="287"/>
        <v>0</v>
      </c>
      <c r="J495" s="267">
        <f>J496+J497</f>
        <v>0</v>
      </c>
      <c r="K495" s="288">
        <f>K496+K497</f>
        <v>0</v>
      </c>
      <c r="L495" s="278">
        <f t="shared" si="210"/>
        <v>0</v>
      </c>
      <c r="M495" s="233">
        <f t="shared" si="208"/>
        <v>0</v>
      </c>
      <c r="N495" s="267">
        <f t="shared" ref="N495" si="288">N496+N497</f>
        <v>0</v>
      </c>
      <c r="O495" s="233">
        <f t="shared" si="211"/>
        <v>0</v>
      </c>
      <c r="P495" s="43"/>
      <c r="Q495" s="271"/>
    </row>
    <row r="496" spans="2:17" ht="30" hidden="1">
      <c r="B496" s="2" t="str">
        <f t="shared" si="209"/>
        <v>a</v>
      </c>
      <c r="C496" s="256" t="s">
        <v>0</v>
      </c>
      <c r="D496" s="257" t="s">
        <v>15</v>
      </c>
      <c r="E496" s="238">
        <v>0</v>
      </c>
      <c r="F496" s="238">
        <v>538.55799999999999</v>
      </c>
      <c r="G496" s="238">
        <v>489.93700000000001</v>
      </c>
      <c r="H496" s="238">
        <v>0</v>
      </c>
      <c r="I496" s="238">
        <v>0</v>
      </c>
      <c r="J496" s="268">
        <v>0</v>
      </c>
      <c r="K496" s="289">
        <v>0</v>
      </c>
      <c r="L496" s="278">
        <f t="shared" si="210"/>
        <v>0</v>
      </c>
      <c r="M496" s="238">
        <f t="shared" si="208"/>
        <v>0</v>
      </c>
      <c r="N496" s="268">
        <v>0</v>
      </c>
      <c r="O496" s="238">
        <f t="shared" si="211"/>
        <v>0</v>
      </c>
      <c r="P496" s="43"/>
      <c r="Q496" s="271"/>
    </row>
    <row r="497" spans="2:17" ht="30" hidden="1">
      <c r="B497" s="2" t="str">
        <f t="shared" si="209"/>
        <v>b</v>
      </c>
      <c r="C497" s="256" t="s">
        <v>0</v>
      </c>
      <c r="D497" s="257" t="s">
        <v>16</v>
      </c>
      <c r="E497" s="238">
        <v>0</v>
      </c>
      <c r="F497" s="238">
        <v>0</v>
      </c>
      <c r="G497" s="238">
        <v>0</v>
      </c>
      <c r="H497" s="238">
        <v>0</v>
      </c>
      <c r="I497" s="238">
        <v>0</v>
      </c>
      <c r="J497" s="268">
        <v>0</v>
      </c>
      <c r="K497" s="289">
        <v>0</v>
      </c>
      <c r="L497" s="278">
        <f t="shared" si="210"/>
        <v>0</v>
      </c>
      <c r="M497" s="238">
        <f t="shared" si="208"/>
        <v>0</v>
      </c>
      <c r="N497" s="268">
        <v>0</v>
      </c>
      <c r="O497" s="238">
        <f t="shared" si="211"/>
        <v>0</v>
      </c>
      <c r="P497" s="42"/>
    </row>
    <row r="498" spans="2:17" ht="15.75" hidden="1">
      <c r="B498" s="2" t="str">
        <f t="shared" si="209"/>
        <v>b</v>
      </c>
      <c r="C498" s="243" t="s">
        <v>0</v>
      </c>
      <c r="D498" s="244" t="s">
        <v>17</v>
      </c>
      <c r="E498" s="230">
        <v>0</v>
      </c>
      <c r="F498" s="230">
        <v>0</v>
      </c>
      <c r="G498" s="230">
        <v>0</v>
      </c>
      <c r="H498" s="230">
        <v>0</v>
      </c>
      <c r="I498" s="230">
        <v>0</v>
      </c>
      <c r="J498" s="266">
        <v>0</v>
      </c>
      <c r="K498" s="287">
        <v>0</v>
      </c>
      <c r="L498" s="278">
        <f t="shared" si="210"/>
        <v>0</v>
      </c>
      <c r="M498" s="230">
        <f t="shared" si="208"/>
        <v>0</v>
      </c>
      <c r="N498" s="266">
        <v>0</v>
      </c>
      <c r="O498" s="230">
        <f t="shared" si="211"/>
        <v>0</v>
      </c>
      <c r="P498" s="42"/>
    </row>
    <row r="499" spans="2:17" ht="15.75" hidden="1">
      <c r="B499" s="2" t="str">
        <f t="shared" si="209"/>
        <v>b</v>
      </c>
      <c r="C499" s="243" t="s">
        <v>0</v>
      </c>
      <c r="D499" s="244" t="s">
        <v>18</v>
      </c>
      <c r="E499" s="230">
        <v>0</v>
      </c>
      <c r="F499" s="230">
        <v>0</v>
      </c>
      <c r="G499" s="230">
        <v>0</v>
      </c>
      <c r="H499" s="230">
        <v>0</v>
      </c>
      <c r="I499" s="230">
        <v>0</v>
      </c>
      <c r="J499" s="266">
        <v>0</v>
      </c>
      <c r="K499" s="287">
        <v>0</v>
      </c>
      <c r="L499" s="278">
        <f t="shared" si="210"/>
        <v>0</v>
      </c>
      <c r="M499" s="230">
        <f t="shared" si="208"/>
        <v>0</v>
      </c>
      <c r="N499" s="266">
        <v>0</v>
      </c>
      <c r="O499" s="230">
        <f t="shared" si="211"/>
        <v>0</v>
      </c>
      <c r="P499" s="42"/>
    </row>
    <row r="500" spans="2:17" ht="15.75" hidden="1">
      <c r="B500" s="2" t="str">
        <f t="shared" si="209"/>
        <v>b</v>
      </c>
      <c r="C500" s="243" t="s">
        <v>0</v>
      </c>
      <c r="D500" s="244" t="s">
        <v>19</v>
      </c>
      <c r="E500" s="230">
        <v>0</v>
      </c>
      <c r="F500" s="230">
        <v>0</v>
      </c>
      <c r="G500" s="230">
        <v>0</v>
      </c>
      <c r="H500" s="230">
        <v>0</v>
      </c>
      <c r="I500" s="230">
        <v>0</v>
      </c>
      <c r="J500" s="266">
        <v>0</v>
      </c>
      <c r="K500" s="287">
        <v>0</v>
      </c>
      <c r="L500" s="278">
        <f t="shared" si="210"/>
        <v>0</v>
      </c>
      <c r="M500" s="230">
        <f t="shared" si="208"/>
        <v>0</v>
      </c>
      <c r="N500" s="266">
        <v>0</v>
      </c>
      <c r="O500" s="230">
        <f t="shared" si="211"/>
        <v>0</v>
      </c>
      <c r="P500" s="42"/>
    </row>
    <row r="501" spans="2:17" ht="36" hidden="1">
      <c r="B501" s="2" t="str">
        <f t="shared" si="209"/>
        <v>a</v>
      </c>
      <c r="C501" s="222" t="s">
        <v>70</v>
      </c>
      <c r="D501" s="223" t="s">
        <v>71</v>
      </c>
      <c r="E501" s="224">
        <f t="shared" ref="E501" si="289">E504+E514+E515+E516</f>
        <v>770002</v>
      </c>
      <c r="F501" s="224">
        <f t="shared" ref="F501:I501" si="290">F504+F514+F515+F516</f>
        <v>768902</v>
      </c>
      <c r="G501" s="224">
        <f t="shared" si="290"/>
        <v>617425.32514999982</v>
      </c>
      <c r="H501" s="224">
        <f t="shared" si="290"/>
        <v>797848</v>
      </c>
      <c r="I501" s="224">
        <f t="shared" si="290"/>
        <v>793000</v>
      </c>
      <c r="J501" s="264">
        <f>J504+J514+J515+J516</f>
        <v>793000</v>
      </c>
      <c r="K501" s="285">
        <f>K504+K514+K515+K516</f>
        <v>793000</v>
      </c>
      <c r="L501" s="278">
        <f t="shared" si="210"/>
        <v>0</v>
      </c>
      <c r="M501" s="224">
        <f t="shared" si="208"/>
        <v>0</v>
      </c>
      <c r="N501" s="264">
        <f t="shared" ref="N501" si="291">N504+N514+N515+N516</f>
        <v>810468</v>
      </c>
      <c r="O501" s="224">
        <f t="shared" si="211"/>
        <v>17468</v>
      </c>
      <c r="P501" s="43"/>
      <c r="Q501" s="271" t="s">
        <v>574</v>
      </c>
    </row>
    <row r="502" spans="2:17" ht="15.75" hidden="1">
      <c r="B502" s="2" t="str">
        <f t="shared" si="209"/>
        <v>b</v>
      </c>
      <c r="C502" s="252" t="s">
        <v>0</v>
      </c>
      <c r="D502" s="253" t="s">
        <v>5</v>
      </c>
      <c r="E502" s="227">
        <v>0</v>
      </c>
      <c r="F502" s="227">
        <v>0</v>
      </c>
      <c r="G502" s="227">
        <v>0</v>
      </c>
      <c r="H502" s="227">
        <v>0</v>
      </c>
      <c r="I502" s="227">
        <v>0</v>
      </c>
      <c r="J502" s="265">
        <v>0</v>
      </c>
      <c r="K502" s="286">
        <v>0</v>
      </c>
      <c r="L502" s="278">
        <f t="shared" si="210"/>
        <v>0</v>
      </c>
      <c r="M502" s="227">
        <f t="shared" si="208"/>
        <v>0</v>
      </c>
      <c r="N502" s="265">
        <v>0</v>
      </c>
      <c r="O502" s="227">
        <f t="shared" si="211"/>
        <v>0</v>
      </c>
      <c r="P502" s="42"/>
    </row>
    <row r="503" spans="2:17" ht="18" hidden="1">
      <c r="B503" s="2" t="str">
        <f t="shared" si="209"/>
        <v>a</v>
      </c>
      <c r="C503" s="225" t="s">
        <v>0</v>
      </c>
      <c r="D503" s="226" t="s">
        <v>6</v>
      </c>
      <c r="E503" s="227">
        <v>484</v>
      </c>
      <c r="F503" s="227">
        <v>484</v>
      </c>
      <c r="G503" s="227">
        <v>484</v>
      </c>
      <c r="H503" s="227">
        <v>484</v>
      </c>
      <c r="I503" s="227">
        <v>484</v>
      </c>
      <c r="J503" s="265">
        <v>484</v>
      </c>
      <c r="K503" s="286">
        <v>484</v>
      </c>
      <c r="L503" s="278">
        <f t="shared" si="210"/>
        <v>0</v>
      </c>
      <c r="M503" s="227">
        <f t="shared" si="208"/>
        <v>0</v>
      </c>
      <c r="N503" s="265">
        <v>484</v>
      </c>
      <c r="O503" s="227">
        <f t="shared" si="211"/>
        <v>0</v>
      </c>
      <c r="P503" s="43"/>
      <c r="Q503" s="271"/>
    </row>
    <row r="504" spans="2:17" ht="18" hidden="1">
      <c r="B504" s="2" t="str">
        <f t="shared" si="209"/>
        <v>a</v>
      </c>
      <c r="C504" s="228" t="s">
        <v>0</v>
      </c>
      <c r="D504" s="229" t="s">
        <v>7</v>
      </c>
      <c r="E504" s="230">
        <f t="shared" ref="E504" si="292">E505+E506+E507+E508+E509+E510+E511</f>
        <v>770002</v>
      </c>
      <c r="F504" s="230">
        <f t="shared" ref="F504:I504" si="293">F505+F506+F507+F508+F509+F510+F511</f>
        <v>768902</v>
      </c>
      <c r="G504" s="230">
        <f t="shared" si="293"/>
        <v>617425.32514999982</v>
      </c>
      <c r="H504" s="230">
        <f t="shared" si="293"/>
        <v>797848</v>
      </c>
      <c r="I504" s="230">
        <f t="shared" si="293"/>
        <v>793000</v>
      </c>
      <c r="J504" s="266">
        <f>J505+J506+J507+J508+J509+J510+J511</f>
        <v>793000</v>
      </c>
      <c r="K504" s="287">
        <f>K505+K506+K507+K508+K509+K510+K511</f>
        <v>793000</v>
      </c>
      <c r="L504" s="278">
        <f t="shared" si="210"/>
        <v>0</v>
      </c>
      <c r="M504" s="230">
        <f t="shared" si="208"/>
        <v>0</v>
      </c>
      <c r="N504" s="266">
        <f t="shared" ref="N504" si="294">N505+N506+N507+N508+N509+N510+N511</f>
        <v>810468</v>
      </c>
      <c r="O504" s="230">
        <f t="shared" si="211"/>
        <v>17468</v>
      </c>
      <c r="P504" s="43"/>
      <c r="Q504" s="271"/>
    </row>
    <row r="505" spans="2:17" ht="15.75" hidden="1">
      <c r="B505" s="2" t="str">
        <f t="shared" si="209"/>
        <v>b</v>
      </c>
      <c r="C505" s="240" t="s">
        <v>0</v>
      </c>
      <c r="D505" s="241" t="s">
        <v>8</v>
      </c>
      <c r="E505" s="233">
        <v>0</v>
      </c>
      <c r="F505" s="233">
        <v>0</v>
      </c>
      <c r="G505" s="233">
        <v>0</v>
      </c>
      <c r="H505" s="233">
        <v>0</v>
      </c>
      <c r="I505" s="233">
        <v>0</v>
      </c>
      <c r="J505" s="267">
        <v>0</v>
      </c>
      <c r="K505" s="288">
        <v>0</v>
      </c>
      <c r="L505" s="278">
        <f t="shared" si="210"/>
        <v>0</v>
      </c>
      <c r="M505" s="233">
        <f t="shared" si="208"/>
        <v>0</v>
      </c>
      <c r="N505" s="267">
        <v>0</v>
      </c>
      <c r="O505" s="233">
        <f t="shared" si="211"/>
        <v>0</v>
      </c>
      <c r="P505" s="42"/>
    </row>
    <row r="506" spans="2:17" ht="18" hidden="1">
      <c r="B506" s="2" t="str">
        <f t="shared" si="209"/>
        <v>a</v>
      </c>
      <c r="C506" s="231" t="s">
        <v>0</v>
      </c>
      <c r="D506" s="232" t="s">
        <v>9</v>
      </c>
      <c r="E506" s="233">
        <v>3000</v>
      </c>
      <c r="F506" s="233">
        <v>3000</v>
      </c>
      <c r="G506" s="233">
        <v>1869.9045000000001</v>
      </c>
      <c r="H506" s="233">
        <v>3000</v>
      </c>
      <c r="I506" s="233">
        <v>3000</v>
      </c>
      <c r="J506" s="267">
        <v>3000</v>
      </c>
      <c r="K506" s="288">
        <v>3000</v>
      </c>
      <c r="L506" s="278">
        <f t="shared" si="210"/>
        <v>0</v>
      </c>
      <c r="M506" s="233">
        <f t="shared" si="208"/>
        <v>0</v>
      </c>
      <c r="N506" s="267">
        <v>3000</v>
      </c>
      <c r="O506" s="233">
        <f t="shared" si="211"/>
        <v>0</v>
      </c>
      <c r="P506" s="43"/>
      <c r="Q506" s="271"/>
    </row>
    <row r="507" spans="2:17" ht="15.75" hidden="1">
      <c r="B507" s="2" t="str">
        <f t="shared" si="209"/>
        <v>b</v>
      </c>
      <c r="C507" s="240" t="s">
        <v>0</v>
      </c>
      <c r="D507" s="241" t="s">
        <v>10</v>
      </c>
      <c r="E507" s="233">
        <v>0</v>
      </c>
      <c r="F507" s="233">
        <v>0</v>
      </c>
      <c r="G507" s="233">
        <v>0</v>
      </c>
      <c r="H507" s="233">
        <v>0</v>
      </c>
      <c r="I507" s="233">
        <v>0</v>
      </c>
      <c r="J507" s="267">
        <v>0</v>
      </c>
      <c r="K507" s="288">
        <v>0</v>
      </c>
      <c r="L507" s="278">
        <f t="shared" si="210"/>
        <v>0</v>
      </c>
      <c r="M507" s="233">
        <f t="shared" si="208"/>
        <v>0</v>
      </c>
      <c r="N507" s="267">
        <v>0</v>
      </c>
      <c r="O507" s="233">
        <f t="shared" si="211"/>
        <v>0</v>
      </c>
      <c r="P507" s="42"/>
    </row>
    <row r="508" spans="2:17" ht="15.75" hidden="1">
      <c r="B508" s="2" t="str">
        <f t="shared" si="209"/>
        <v>b</v>
      </c>
      <c r="C508" s="240" t="s">
        <v>0</v>
      </c>
      <c r="D508" s="241" t="s">
        <v>11</v>
      </c>
      <c r="E508" s="233">
        <v>0</v>
      </c>
      <c r="F508" s="233">
        <v>0</v>
      </c>
      <c r="G508" s="233">
        <v>0</v>
      </c>
      <c r="H508" s="233">
        <v>0</v>
      </c>
      <c r="I508" s="233">
        <v>0</v>
      </c>
      <c r="J508" s="267">
        <v>0</v>
      </c>
      <c r="K508" s="288">
        <v>0</v>
      </c>
      <c r="L508" s="278">
        <f t="shared" si="210"/>
        <v>0</v>
      </c>
      <c r="M508" s="233">
        <f t="shared" si="208"/>
        <v>0</v>
      </c>
      <c r="N508" s="267">
        <v>0</v>
      </c>
      <c r="O508" s="233">
        <f t="shared" si="211"/>
        <v>0</v>
      </c>
      <c r="P508" s="42"/>
    </row>
    <row r="509" spans="2:17" ht="15.75" hidden="1">
      <c r="B509" s="2" t="str">
        <f t="shared" si="209"/>
        <v>b</v>
      </c>
      <c r="C509" s="240" t="s">
        <v>0</v>
      </c>
      <c r="D509" s="241" t="s">
        <v>12</v>
      </c>
      <c r="E509" s="233">
        <v>0</v>
      </c>
      <c r="F509" s="233">
        <v>0</v>
      </c>
      <c r="G509" s="233">
        <v>0</v>
      </c>
      <c r="H509" s="233">
        <v>0</v>
      </c>
      <c r="I509" s="233">
        <v>0</v>
      </c>
      <c r="J509" s="267">
        <v>0</v>
      </c>
      <c r="K509" s="288">
        <v>0</v>
      </c>
      <c r="L509" s="278">
        <f t="shared" si="210"/>
        <v>0</v>
      </c>
      <c r="M509" s="233">
        <f t="shared" si="208"/>
        <v>0</v>
      </c>
      <c r="N509" s="267">
        <v>0</v>
      </c>
      <c r="O509" s="233">
        <f t="shared" si="211"/>
        <v>0</v>
      </c>
      <c r="P509" s="42"/>
    </row>
    <row r="510" spans="2:17" ht="18" hidden="1">
      <c r="B510" s="2" t="str">
        <f t="shared" si="209"/>
        <v>a</v>
      </c>
      <c r="C510" s="231" t="s">
        <v>0</v>
      </c>
      <c r="D510" s="232" t="s">
        <v>13</v>
      </c>
      <c r="E510" s="233">
        <v>767002</v>
      </c>
      <c r="F510" s="233">
        <v>765847.924</v>
      </c>
      <c r="G510" s="233">
        <v>615506.15445999987</v>
      </c>
      <c r="H510" s="233">
        <v>794848</v>
      </c>
      <c r="I510" s="233">
        <v>790000</v>
      </c>
      <c r="J510" s="267">
        <v>790000</v>
      </c>
      <c r="K510" s="288">
        <v>790000</v>
      </c>
      <c r="L510" s="278">
        <f t="shared" si="210"/>
        <v>0</v>
      </c>
      <c r="M510" s="233">
        <f t="shared" si="208"/>
        <v>0</v>
      </c>
      <c r="N510" s="267">
        <v>807468</v>
      </c>
      <c r="O510" s="233">
        <f t="shared" si="211"/>
        <v>17468</v>
      </c>
      <c r="P510" s="43"/>
      <c r="Q510" s="271"/>
    </row>
    <row r="511" spans="2:17" ht="15.75" hidden="1">
      <c r="B511" s="2" t="str">
        <f t="shared" si="209"/>
        <v>a</v>
      </c>
      <c r="C511" s="240" t="s">
        <v>0</v>
      </c>
      <c r="D511" s="241" t="s">
        <v>14</v>
      </c>
      <c r="E511" s="233">
        <f t="shared" ref="E511" si="295">E512+E513</f>
        <v>0</v>
      </c>
      <c r="F511" s="233">
        <f t="shared" ref="F511:I511" si="296">F512+F513</f>
        <v>54.076000000000001</v>
      </c>
      <c r="G511" s="233">
        <f t="shared" si="296"/>
        <v>49.266190000000002</v>
      </c>
      <c r="H511" s="233">
        <f t="shared" si="296"/>
        <v>0</v>
      </c>
      <c r="I511" s="233">
        <f t="shared" si="296"/>
        <v>0</v>
      </c>
      <c r="J511" s="267">
        <f>J512+J513</f>
        <v>0</v>
      </c>
      <c r="K511" s="288">
        <f>K512+K513</f>
        <v>0</v>
      </c>
      <c r="L511" s="278">
        <f t="shared" si="210"/>
        <v>0</v>
      </c>
      <c r="M511" s="233">
        <f t="shared" si="208"/>
        <v>0</v>
      </c>
      <c r="N511" s="267">
        <f t="shared" ref="N511" si="297">N512+N513</f>
        <v>0</v>
      </c>
      <c r="O511" s="233">
        <f t="shared" si="211"/>
        <v>0</v>
      </c>
      <c r="P511" s="43"/>
      <c r="Q511" s="271"/>
    </row>
    <row r="512" spans="2:17" ht="30" hidden="1">
      <c r="B512" s="2" t="str">
        <f t="shared" si="209"/>
        <v>a</v>
      </c>
      <c r="C512" s="256" t="s">
        <v>0</v>
      </c>
      <c r="D512" s="257" t="s">
        <v>15</v>
      </c>
      <c r="E512" s="238">
        <v>0</v>
      </c>
      <c r="F512" s="238">
        <v>54.076000000000001</v>
      </c>
      <c r="G512" s="238">
        <v>49.266190000000002</v>
      </c>
      <c r="H512" s="238">
        <v>0</v>
      </c>
      <c r="I512" s="238">
        <v>0</v>
      </c>
      <c r="J512" s="268">
        <v>0</v>
      </c>
      <c r="K512" s="289">
        <v>0</v>
      </c>
      <c r="L512" s="278">
        <f t="shared" si="210"/>
        <v>0</v>
      </c>
      <c r="M512" s="238">
        <f t="shared" si="208"/>
        <v>0</v>
      </c>
      <c r="N512" s="268">
        <v>0</v>
      </c>
      <c r="O512" s="238">
        <f t="shared" si="211"/>
        <v>0</v>
      </c>
      <c r="P512" s="43"/>
      <c r="Q512" s="271"/>
    </row>
    <row r="513" spans="2:17" ht="30" hidden="1">
      <c r="B513" s="2" t="str">
        <f t="shared" si="209"/>
        <v>b</v>
      </c>
      <c r="C513" s="256" t="s">
        <v>0</v>
      </c>
      <c r="D513" s="257" t="s">
        <v>16</v>
      </c>
      <c r="E513" s="238">
        <v>0</v>
      </c>
      <c r="F513" s="238">
        <v>0</v>
      </c>
      <c r="G513" s="238">
        <v>0</v>
      </c>
      <c r="H513" s="238">
        <v>0</v>
      </c>
      <c r="I513" s="238">
        <v>0</v>
      </c>
      <c r="J513" s="268">
        <v>0</v>
      </c>
      <c r="K513" s="289">
        <v>0</v>
      </c>
      <c r="L513" s="278">
        <f t="shared" si="210"/>
        <v>0</v>
      </c>
      <c r="M513" s="238">
        <f t="shared" si="208"/>
        <v>0</v>
      </c>
      <c r="N513" s="268">
        <v>0</v>
      </c>
      <c r="O513" s="238">
        <f t="shared" si="211"/>
        <v>0</v>
      </c>
      <c r="P513" s="42"/>
    </row>
    <row r="514" spans="2:17" ht="15.75" hidden="1">
      <c r="B514" s="2" t="str">
        <f t="shared" si="209"/>
        <v>b</v>
      </c>
      <c r="C514" s="243" t="s">
        <v>0</v>
      </c>
      <c r="D514" s="244" t="s">
        <v>17</v>
      </c>
      <c r="E514" s="230">
        <v>0</v>
      </c>
      <c r="F514" s="230">
        <v>0</v>
      </c>
      <c r="G514" s="230">
        <v>0</v>
      </c>
      <c r="H514" s="230">
        <v>0</v>
      </c>
      <c r="I514" s="230">
        <v>0</v>
      </c>
      <c r="J514" s="266">
        <v>0</v>
      </c>
      <c r="K514" s="287">
        <v>0</v>
      </c>
      <c r="L514" s="278">
        <f t="shared" si="210"/>
        <v>0</v>
      </c>
      <c r="M514" s="230">
        <f t="shared" si="208"/>
        <v>0</v>
      </c>
      <c r="N514" s="266">
        <v>0</v>
      </c>
      <c r="O514" s="230">
        <f t="shared" si="211"/>
        <v>0</v>
      </c>
      <c r="P514" s="42"/>
    </row>
    <row r="515" spans="2:17" ht="15.75" hidden="1">
      <c r="B515" s="2" t="str">
        <f t="shared" si="209"/>
        <v>b</v>
      </c>
      <c r="C515" s="243" t="s">
        <v>0</v>
      </c>
      <c r="D515" s="244" t="s">
        <v>18</v>
      </c>
      <c r="E515" s="230">
        <v>0</v>
      </c>
      <c r="F515" s="230">
        <v>0</v>
      </c>
      <c r="G515" s="230">
        <v>0</v>
      </c>
      <c r="H515" s="230">
        <v>0</v>
      </c>
      <c r="I515" s="230">
        <v>0</v>
      </c>
      <c r="J515" s="266">
        <v>0</v>
      </c>
      <c r="K515" s="287">
        <v>0</v>
      </c>
      <c r="L515" s="278">
        <f t="shared" si="210"/>
        <v>0</v>
      </c>
      <c r="M515" s="230">
        <f t="shared" si="208"/>
        <v>0</v>
      </c>
      <c r="N515" s="266">
        <v>0</v>
      </c>
      <c r="O515" s="230">
        <f t="shared" si="211"/>
        <v>0</v>
      </c>
      <c r="P515" s="42"/>
    </row>
    <row r="516" spans="2:17" ht="15.75" hidden="1">
      <c r="B516" s="2" t="str">
        <f t="shared" si="209"/>
        <v>b</v>
      </c>
      <c r="C516" s="243" t="s">
        <v>0</v>
      </c>
      <c r="D516" s="244" t="s">
        <v>19</v>
      </c>
      <c r="E516" s="230">
        <v>0</v>
      </c>
      <c r="F516" s="230">
        <v>0</v>
      </c>
      <c r="G516" s="230">
        <v>0</v>
      </c>
      <c r="H516" s="230">
        <v>0</v>
      </c>
      <c r="I516" s="230">
        <v>0</v>
      </c>
      <c r="J516" s="266">
        <v>0</v>
      </c>
      <c r="K516" s="287">
        <v>0</v>
      </c>
      <c r="L516" s="278">
        <f t="shared" si="210"/>
        <v>0</v>
      </c>
      <c r="M516" s="230">
        <f t="shared" si="208"/>
        <v>0</v>
      </c>
      <c r="N516" s="266">
        <v>0</v>
      </c>
      <c r="O516" s="230">
        <f t="shared" si="211"/>
        <v>0</v>
      </c>
      <c r="P516" s="42"/>
    </row>
    <row r="517" spans="2:17" ht="36" hidden="1">
      <c r="B517" s="2" t="str">
        <f t="shared" si="209"/>
        <v>a</v>
      </c>
      <c r="C517" s="222" t="s">
        <v>72</v>
      </c>
      <c r="D517" s="223" t="s">
        <v>73</v>
      </c>
      <c r="E517" s="224">
        <f t="shared" ref="E517" si="298">E533+E549+E565+E581+E597+E613+E629+E645+E661+E677+E693+E709+E725+E741</f>
        <v>35890</v>
      </c>
      <c r="F517" s="224">
        <f t="shared" ref="F517:I517" si="299">F533+F549+F565+F581+F597+F613+F629+F645+F661+F677+F693+F709+F725+F741</f>
        <v>35865.799999999996</v>
      </c>
      <c r="G517" s="224">
        <f t="shared" si="299"/>
        <v>26138.144729999996</v>
      </c>
      <c r="H517" s="224">
        <f t="shared" si="299"/>
        <v>37390</v>
      </c>
      <c r="I517" s="224">
        <f t="shared" si="299"/>
        <v>37400</v>
      </c>
      <c r="J517" s="264">
        <f>J533+J549+J565+J581+J597+J613+J629+J645+J661+J677+J693+J709+J725+J741</f>
        <v>37400</v>
      </c>
      <c r="K517" s="285">
        <f>K533+K549+K565+K581+K597+K613+K629+K645+K661+K677+K693+K709+K725+K741</f>
        <v>37400</v>
      </c>
      <c r="L517" s="278">
        <f t="shared" si="210"/>
        <v>0</v>
      </c>
      <c r="M517" s="224">
        <f t="shared" ref="M517:M580" si="300">J517-I517</f>
        <v>0</v>
      </c>
      <c r="N517" s="264">
        <f t="shared" ref="N517" si="301">N533+N549+N565+N581+N597+N613+N629+N645+N661+N677+N693+N709+N725+N741</f>
        <v>39624</v>
      </c>
      <c r="O517" s="224">
        <f t="shared" si="211"/>
        <v>2224</v>
      </c>
      <c r="P517" s="43"/>
      <c r="Q517" s="271" t="s">
        <v>574</v>
      </c>
    </row>
    <row r="518" spans="2:17" ht="15.75" hidden="1">
      <c r="B518" s="2" t="str">
        <f t="shared" ref="B518:B581" si="302">IF((E518+F518+G518+I518++J518+M518+N518)&gt;0,"a","b")</f>
        <v>b</v>
      </c>
      <c r="C518" s="252" t="s">
        <v>0</v>
      </c>
      <c r="D518" s="253" t="s">
        <v>5</v>
      </c>
      <c r="E518" s="227">
        <f t="shared" ref="E518" si="303">E534+E550+E566+E582+E598+E614+E630+E646+E662+E678+E694+E710+E726+E742</f>
        <v>0</v>
      </c>
      <c r="F518" s="227">
        <f t="shared" ref="F518:G518" si="304">F534+F550+F566+F582+F598+F614+F630+F646+F662+F678+F694+F710+F726+F742</f>
        <v>0</v>
      </c>
      <c r="G518" s="227">
        <f t="shared" si="304"/>
        <v>0</v>
      </c>
      <c r="H518" s="227">
        <f t="shared" ref="H518:J532" si="305">H534+H550+H566+H582+H598+H614+H630+H646+H662+H678+H694+H710+H726+H742</f>
        <v>0</v>
      </c>
      <c r="I518" s="227">
        <f t="shared" si="305"/>
        <v>0</v>
      </c>
      <c r="J518" s="265">
        <f t="shared" si="305"/>
        <v>0</v>
      </c>
      <c r="K518" s="286">
        <f t="shared" ref="K518" si="306">K534+K550+K566+K582+K598+K614+K630+K646+K662+K678+K694+K710+K726+K742</f>
        <v>0</v>
      </c>
      <c r="L518" s="278">
        <f t="shared" ref="L518:L581" si="307">K518-J518</f>
        <v>0</v>
      </c>
      <c r="M518" s="227">
        <f t="shared" si="300"/>
        <v>0</v>
      </c>
      <c r="N518" s="265">
        <f t="shared" ref="N518" si="308">N534+N550+N566+N582+N598+N614+N630+N646+N662+N678+N694+N710+N726+N742</f>
        <v>0</v>
      </c>
      <c r="O518" s="227">
        <f t="shared" ref="O518:O581" si="309">N518-J518</f>
        <v>0</v>
      </c>
      <c r="P518" s="42"/>
    </row>
    <row r="519" spans="2:17" ht="15.75" hidden="1">
      <c r="B519" s="2" t="str">
        <f t="shared" si="302"/>
        <v>b</v>
      </c>
      <c r="C519" s="252" t="s">
        <v>0</v>
      </c>
      <c r="D519" s="253" t="s">
        <v>6</v>
      </c>
      <c r="E519" s="227">
        <f t="shared" ref="E519" si="310">E535+E551+E567+E583+E599+E615+E631+E647+E663+E679+E695+E711+E727+E743</f>
        <v>0</v>
      </c>
      <c r="F519" s="227">
        <f t="shared" ref="F519:G519" si="311">F535+F551+F567+F583+F599+F615+F631+F647+F663+F679+F695+F711+F727+F743</f>
        <v>0</v>
      </c>
      <c r="G519" s="227">
        <f t="shared" si="311"/>
        <v>0</v>
      </c>
      <c r="H519" s="227">
        <f t="shared" si="305"/>
        <v>0</v>
      </c>
      <c r="I519" s="227">
        <f t="shared" si="305"/>
        <v>0</v>
      </c>
      <c r="J519" s="265">
        <f t="shared" si="305"/>
        <v>0</v>
      </c>
      <c r="K519" s="286">
        <f t="shared" ref="K519" si="312">K535+K551+K567+K583+K599+K615+K631+K647+K663+K679+K695+K711+K727+K743</f>
        <v>0</v>
      </c>
      <c r="L519" s="278">
        <f t="shared" si="307"/>
        <v>0</v>
      </c>
      <c r="M519" s="227">
        <f t="shared" si="300"/>
        <v>0</v>
      </c>
      <c r="N519" s="265">
        <f t="shared" ref="N519" si="313">N535+N551+N567+N583+N599+N615+N631+N647+N663+N679+N695+N711+N727+N743</f>
        <v>0</v>
      </c>
      <c r="O519" s="227">
        <f t="shared" si="309"/>
        <v>0</v>
      </c>
      <c r="P519" s="42"/>
    </row>
    <row r="520" spans="2:17" ht="18" hidden="1">
      <c r="B520" s="2" t="str">
        <f t="shared" si="302"/>
        <v>a</v>
      </c>
      <c r="C520" s="228" t="s">
        <v>0</v>
      </c>
      <c r="D520" s="229" t="s">
        <v>7</v>
      </c>
      <c r="E520" s="230">
        <f t="shared" ref="E520" si="314">E536+E552+E568+E584+E600+E616+E632+E648+E664+E680+E696+E712+E728+E744</f>
        <v>35890</v>
      </c>
      <c r="F520" s="230">
        <f t="shared" ref="F520:G520" si="315">F536+F552+F568+F584+F600+F616+F632+F648+F664+F680+F696+F712+F728+F744</f>
        <v>35865.799999999996</v>
      </c>
      <c r="G520" s="230">
        <f t="shared" si="315"/>
        <v>26138.144729999996</v>
      </c>
      <c r="H520" s="230">
        <f t="shared" si="305"/>
        <v>37390</v>
      </c>
      <c r="I520" s="230">
        <f t="shared" si="305"/>
        <v>37400</v>
      </c>
      <c r="J520" s="266">
        <f t="shared" si="305"/>
        <v>37400</v>
      </c>
      <c r="K520" s="287">
        <f t="shared" ref="K520" si="316">K536+K552+K568+K584+K600+K616+K632+K648+K664+K680+K696+K712+K728+K744</f>
        <v>37400</v>
      </c>
      <c r="L520" s="278">
        <f t="shared" si="307"/>
        <v>0</v>
      </c>
      <c r="M520" s="230">
        <f t="shared" si="300"/>
        <v>0</v>
      </c>
      <c r="N520" s="266">
        <f t="shared" ref="N520" si="317">N536+N552+N568+N584+N600+N616+N632+N648+N664+N680+N696+N712+N728+N744</f>
        <v>39624</v>
      </c>
      <c r="O520" s="230">
        <f t="shared" si="309"/>
        <v>2224</v>
      </c>
      <c r="P520" s="43"/>
      <c r="Q520" s="271"/>
    </row>
    <row r="521" spans="2:17" ht="15.75" hidden="1">
      <c r="B521" s="2" t="str">
        <f t="shared" si="302"/>
        <v>b</v>
      </c>
      <c r="C521" s="240" t="s">
        <v>0</v>
      </c>
      <c r="D521" s="241" t="s">
        <v>8</v>
      </c>
      <c r="E521" s="233">
        <f t="shared" ref="E521" si="318">E537+E553+E569+E585+E601+E617+E633+E649+E665+E681+E697+E713+E729+E745</f>
        <v>0</v>
      </c>
      <c r="F521" s="233">
        <f t="shared" ref="F521:G521" si="319">F537+F553+F569+F585+F601+F617+F633+F649+F665+F681+F697+F713+F729+F745</f>
        <v>0</v>
      </c>
      <c r="G521" s="233">
        <f t="shared" si="319"/>
        <v>0</v>
      </c>
      <c r="H521" s="233">
        <f t="shared" si="305"/>
        <v>0</v>
      </c>
      <c r="I521" s="233">
        <f t="shared" si="305"/>
        <v>0</v>
      </c>
      <c r="J521" s="267">
        <f t="shared" si="305"/>
        <v>0</v>
      </c>
      <c r="K521" s="288">
        <f t="shared" ref="K521" si="320">K537+K553+K569+K585+K601+K617+K633+K649+K665+K681+K697+K713+K729+K745</f>
        <v>0</v>
      </c>
      <c r="L521" s="278">
        <f t="shared" si="307"/>
        <v>0</v>
      </c>
      <c r="M521" s="233">
        <f t="shared" si="300"/>
        <v>0</v>
      </c>
      <c r="N521" s="267">
        <f t="shared" ref="N521" si="321">N537+N553+N569+N585+N601+N617+N633+N649+N665+N681+N697+N713+N729+N745</f>
        <v>0</v>
      </c>
      <c r="O521" s="233">
        <f t="shared" si="309"/>
        <v>0</v>
      </c>
      <c r="P521" s="42"/>
    </row>
    <row r="522" spans="2:17" ht="18" hidden="1">
      <c r="B522" s="2" t="str">
        <f t="shared" si="302"/>
        <v>a</v>
      </c>
      <c r="C522" s="231" t="s">
        <v>0</v>
      </c>
      <c r="D522" s="232" t="s">
        <v>9</v>
      </c>
      <c r="E522" s="233">
        <f t="shared" ref="E522" si="322">E538+E554+E570+E586+E602+E618+E634+E650+E666+E682+E698+E714+E730+E746</f>
        <v>910</v>
      </c>
      <c r="F522" s="233">
        <f t="shared" ref="F522:G522" si="323">F538+F554+F570+F586+F602+F618+F634+F650+F666+F682+F698+F714+F730+F746</f>
        <v>1093.4000000000001</v>
      </c>
      <c r="G522" s="233">
        <f t="shared" si="323"/>
        <v>669.14036999999996</v>
      </c>
      <c r="H522" s="233">
        <f t="shared" si="305"/>
        <v>1200</v>
      </c>
      <c r="I522" s="233">
        <f t="shared" si="305"/>
        <v>1200</v>
      </c>
      <c r="J522" s="267">
        <f t="shared" si="305"/>
        <v>1200</v>
      </c>
      <c r="K522" s="288">
        <f t="shared" ref="K522" si="324">K538+K554+K570+K586+K602+K618+K634+K650+K666+K682+K698+K714+K730+K746</f>
        <v>1200</v>
      </c>
      <c r="L522" s="278">
        <f t="shared" si="307"/>
        <v>0</v>
      </c>
      <c r="M522" s="233">
        <f t="shared" si="300"/>
        <v>0</v>
      </c>
      <c r="N522" s="267">
        <f t="shared" ref="N522" si="325">N538+N554+N570+N586+N602+N618+N634+N650+N666+N682+N698+N714+N730+N746</f>
        <v>1200</v>
      </c>
      <c r="O522" s="233">
        <f t="shared" si="309"/>
        <v>0</v>
      </c>
      <c r="P522" s="43"/>
      <c r="Q522" s="271"/>
    </row>
    <row r="523" spans="2:17" ht="15.75" hidden="1">
      <c r="B523" s="2" t="str">
        <f t="shared" si="302"/>
        <v>b</v>
      </c>
      <c r="C523" s="240" t="s">
        <v>0</v>
      </c>
      <c r="D523" s="241" t="s">
        <v>10</v>
      </c>
      <c r="E523" s="233">
        <f t="shared" ref="E523" si="326">E539+E555+E571+E587+E603+E619+E635+E651+E667+E683+E699+E715+E731+E747</f>
        <v>0</v>
      </c>
      <c r="F523" s="233">
        <f t="shared" ref="F523:G523" si="327">F539+F555+F571+F587+F603+F619+F635+F651+F667+F683+F699+F715+F731+F747</f>
        <v>0</v>
      </c>
      <c r="G523" s="233">
        <f t="shared" si="327"/>
        <v>0</v>
      </c>
      <c r="H523" s="233">
        <f t="shared" si="305"/>
        <v>0</v>
      </c>
      <c r="I523" s="233">
        <f t="shared" si="305"/>
        <v>0</v>
      </c>
      <c r="J523" s="267">
        <f t="shared" si="305"/>
        <v>0</v>
      </c>
      <c r="K523" s="288">
        <f t="shared" ref="K523" si="328">K539+K555+K571+K587+K603+K619+K635+K651+K667+K683+K699+K715+K731+K747</f>
        <v>0</v>
      </c>
      <c r="L523" s="278">
        <f t="shared" si="307"/>
        <v>0</v>
      </c>
      <c r="M523" s="233">
        <f t="shared" si="300"/>
        <v>0</v>
      </c>
      <c r="N523" s="267">
        <f t="shared" ref="N523" si="329">N539+N555+N571+N587+N603+N619+N635+N651+N667+N683+N699+N715+N731+N747</f>
        <v>0</v>
      </c>
      <c r="O523" s="233">
        <f t="shared" si="309"/>
        <v>0</v>
      </c>
      <c r="P523" s="42"/>
    </row>
    <row r="524" spans="2:17" ht="15.75" hidden="1">
      <c r="B524" s="2" t="str">
        <f t="shared" si="302"/>
        <v>b</v>
      </c>
      <c r="C524" s="240" t="s">
        <v>0</v>
      </c>
      <c r="D524" s="241" t="s">
        <v>11</v>
      </c>
      <c r="E524" s="233">
        <f t="shared" ref="E524" si="330">E540+E556+E572+E588+E604+E620+E636+E652+E668+E684+E700+E716+E732+E748</f>
        <v>0</v>
      </c>
      <c r="F524" s="233">
        <f t="shared" ref="F524:G524" si="331">F540+F556+F572+F588+F604+F620+F636+F652+F668+F684+F700+F716+F732+F748</f>
        <v>0</v>
      </c>
      <c r="G524" s="233">
        <f t="shared" si="331"/>
        <v>0</v>
      </c>
      <c r="H524" s="233">
        <f t="shared" si="305"/>
        <v>0</v>
      </c>
      <c r="I524" s="233">
        <f t="shared" si="305"/>
        <v>0</v>
      </c>
      <c r="J524" s="267">
        <f t="shared" si="305"/>
        <v>0</v>
      </c>
      <c r="K524" s="288">
        <f t="shared" ref="K524" si="332">K540+K556+K572+K588+K604+K620+K636+K652+K668+K684+K700+K716+K732+K748</f>
        <v>0</v>
      </c>
      <c r="L524" s="278">
        <f t="shared" si="307"/>
        <v>0</v>
      </c>
      <c r="M524" s="233">
        <f t="shared" si="300"/>
        <v>0</v>
      </c>
      <c r="N524" s="267">
        <f t="shared" ref="N524" si="333">N540+N556+N572+N588+N604+N620+N636+N652+N668+N684+N700+N716+N732+N748</f>
        <v>0</v>
      </c>
      <c r="O524" s="233">
        <f t="shared" si="309"/>
        <v>0</v>
      </c>
      <c r="P524" s="42"/>
    </row>
    <row r="525" spans="2:17" ht="15.75" hidden="1">
      <c r="B525" s="2" t="str">
        <f t="shared" si="302"/>
        <v>b</v>
      </c>
      <c r="C525" s="240" t="s">
        <v>0</v>
      </c>
      <c r="D525" s="241" t="s">
        <v>12</v>
      </c>
      <c r="E525" s="233">
        <f t="shared" ref="E525" si="334">E541+E557+E573+E589+E605+E621+E637+E653+E669+E685+E701+E717+E733+E749</f>
        <v>0</v>
      </c>
      <c r="F525" s="233">
        <f t="shared" ref="F525:G525" si="335">F541+F557+F573+F589+F605+F621+F637+F653+F669+F685+F701+F717+F733+F749</f>
        <v>0</v>
      </c>
      <c r="G525" s="233">
        <f t="shared" si="335"/>
        <v>0</v>
      </c>
      <c r="H525" s="233">
        <f t="shared" si="305"/>
        <v>0</v>
      </c>
      <c r="I525" s="233">
        <f t="shared" si="305"/>
        <v>0</v>
      </c>
      <c r="J525" s="267">
        <f t="shared" si="305"/>
        <v>0</v>
      </c>
      <c r="K525" s="288">
        <f t="shared" ref="K525" si="336">K541+K557+K573+K589+K605+K621+K637+K653+K669+K685+K701+K717+K733+K749</f>
        <v>0</v>
      </c>
      <c r="L525" s="278">
        <f t="shared" si="307"/>
        <v>0</v>
      </c>
      <c r="M525" s="233">
        <f t="shared" si="300"/>
        <v>0</v>
      </c>
      <c r="N525" s="267">
        <f t="shared" ref="N525" si="337">N541+N557+N573+N589+N605+N621+N637+N653+N669+N685+N701+N717+N733+N749</f>
        <v>0</v>
      </c>
      <c r="O525" s="233">
        <f t="shared" si="309"/>
        <v>0</v>
      </c>
      <c r="P525" s="42"/>
    </row>
    <row r="526" spans="2:17" ht="18" hidden="1">
      <c r="B526" s="2" t="str">
        <f t="shared" si="302"/>
        <v>a</v>
      </c>
      <c r="C526" s="231" t="s">
        <v>0</v>
      </c>
      <c r="D526" s="232" t="s">
        <v>13</v>
      </c>
      <c r="E526" s="233">
        <f t="shared" ref="E526" si="338">E542+E558+E574+E590+E606+E622+E638+E654+E670+E686+E702+E718+E734+E750</f>
        <v>29265</v>
      </c>
      <c r="F526" s="233">
        <f t="shared" ref="F526:G526" si="339">F542+F558+F574+F590+F606+F622+F638+F654+F670+F686+F702+F718+F734+F750</f>
        <v>29508.5</v>
      </c>
      <c r="G526" s="233">
        <f t="shared" si="339"/>
        <v>20873.015169999995</v>
      </c>
      <c r="H526" s="233">
        <f t="shared" si="305"/>
        <v>30590</v>
      </c>
      <c r="I526" s="233">
        <f t="shared" si="305"/>
        <v>30600</v>
      </c>
      <c r="J526" s="267">
        <f t="shared" si="305"/>
        <v>30600</v>
      </c>
      <c r="K526" s="288">
        <f t="shared" ref="K526" si="340">K542+K558+K574+K590+K606+K622+K638+K654+K670+K686+K702+K718+K734+K750</f>
        <v>30600</v>
      </c>
      <c r="L526" s="278">
        <f t="shared" si="307"/>
        <v>0</v>
      </c>
      <c r="M526" s="233">
        <f t="shared" si="300"/>
        <v>0</v>
      </c>
      <c r="N526" s="267">
        <f t="shared" ref="N526" si="341">N542+N558+N574+N590+N606+N622+N638+N654+N670+N686+N702+N718+N734+N750</f>
        <v>31824</v>
      </c>
      <c r="O526" s="233">
        <f t="shared" si="309"/>
        <v>1224</v>
      </c>
      <c r="P526" s="43"/>
      <c r="Q526" s="271"/>
    </row>
    <row r="527" spans="2:17" ht="18" hidden="1">
      <c r="B527" s="2" t="str">
        <f t="shared" si="302"/>
        <v>a</v>
      </c>
      <c r="C527" s="231" t="s">
        <v>0</v>
      </c>
      <c r="D527" s="232" t="s">
        <v>14</v>
      </c>
      <c r="E527" s="233">
        <f t="shared" ref="E527" si="342">E543+E559+E575+E591+E607+E623+E639+E655+E671+E687+E703+E719+E735+E751</f>
        <v>5715</v>
      </c>
      <c r="F527" s="233">
        <f t="shared" ref="F527:G527" si="343">F543+F559+F575+F591+F607+F623+F639+F655+F671+F687+F703+F719+F735+F751</f>
        <v>5263.9</v>
      </c>
      <c r="G527" s="233">
        <f t="shared" si="343"/>
        <v>4595.9891900000002</v>
      </c>
      <c r="H527" s="233">
        <f t="shared" si="305"/>
        <v>5600</v>
      </c>
      <c r="I527" s="233">
        <f t="shared" si="305"/>
        <v>5600</v>
      </c>
      <c r="J527" s="267">
        <f t="shared" si="305"/>
        <v>5600</v>
      </c>
      <c r="K527" s="288">
        <f t="shared" ref="K527" si="344">K543+K559+K575+K591+K607+K623+K639+K655+K671+K687+K703+K719+K735+K751</f>
        <v>5600</v>
      </c>
      <c r="L527" s="278">
        <f t="shared" si="307"/>
        <v>0</v>
      </c>
      <c r="M527" s="233">
        <f t="shared" si="300"/>
        <v>0</v>
      </c>
      <c r="N527" s="267">
        <f t="shared" ref="N527" si="345">N543+N559+N575+N591+N607+N623+N639+N655+N671+N687+N703+N719+N735+N751</f>
        <v>6600</v>
      </c>
      <c r="O527" s="233">
        <f t="shared" si="309"/>
        <v>1000</v>
      </c>
      <c r="P527" s="43"/>
      <c r="Q527" s="271"/>
    </row>
    <row r="528" spans="2:17" ht="36" hidden="1">
      <c r="B528" s="2" t="str">
        <f t="shared" si="302"/>
        <v>a</v>
      </c>
      <c r="C528" s="236" t="s">
        <v>0</v>
      </c>
      <c r="D528" s="237" t="s">
        <v>15</v>
      </c>
      <c r="E528" s="238">
        <f t="shared" ref="E528" si="346">E544+E560+E576+E592+E608+E624+E640+E656+E672+E688+E704+E720+E736+E752</f>
        <v>5715</v>
      </c>
      <c r="F528" s="238">
        <f t="shared" ref="F528:G528" si="347">F544+F560+F576+F592+F608+F624+F640+F656+F672+F688+F704+F720+F736+F752</f>
        <v>5263.9</v>
      </c>
      <c r="G528" s="238">
        <f t="shared" si="347"/>
        <v>4595.9891900000002</v>
      </c>
      <c r="H528" s="238">
        <f t="shared" si="305"/>
        <v>5600</v>
      </c>
      <c r="I528" s="238">
        <f t="shared" si="305"/>
        <v>5600</v>
      </c>
      <c r="J528" s="268">
        <f t="shared" si="305"/>
        <v>5600</v>
      </c>
      <c r="K528" s="289">
        <f t="shared" ref="K528" si="348">K544+K560+K576+K592+K608+K624+K640+K656+K672+K688+K704+K720+K736+K752</f>
        <v>5600</v>
      </c>
      <c r="L528" s="278">
        <f t="shared" si="307"/>
        <v>0</v>
      </c>
      <c r="M528" s="238">
        <f t="shared" si="300"/>
        <v>0</v>
      </c>
      <c r="N528" s="268">
        <f t="shared" ref="N528" si="349">N544+N560+N576+N592+N608+N624+N640+N656+N672+N688+N704+N720+N736+N752</f>
        <v>6600</v>
      </c>
      <c r="O528" s="238">
        <f t="shared" si="309"/>
        <v>1000</v>
      </c>
      <c r="P528" s="43"/>
      <c r="Q528" s="271"/>
    </row>
    <row r="529" spans="2:17" ht="30" hidden="1">
      <c r="B529" s="2" t="str">
        <f t="shared" si="302"/>
        <v>b</v>
      </c>
      <c r="C529" s="256" t="s">
        <v>0</v>
      </c>
      <c r="D529" s="257" t="s">
        <v>16</v>
      </c>
      <c r="E529" s="238">
        <f t="shared" ref="E529" si="350">E545+E561+E577+E593+E609+E625+E641+E657+E673+E689+E705+E721+E737+E753</f>
        <v>0</v>
      </c>
      <c r="F529" s="238">
        <f t="shared" ref="F529:G529" si="351">F545+F561+F577+F593+F609+F625+F641+F657+F673+F689+F705+F721+F737+F753</f>
        <v>0</v>
      </c>
      <c r="G529" s="238">
        <f t="shared" si="351"/>
        <v>0</v>
      </c>
      <c r="H529" s="238">
        <f t="shared" si="305"/>
        <v>0</v>
      </c>
      <c r="I529" s="238">
        <f t="shared" si="305"/>
        <v>0</v>
      </c>
      <c r="J529" s="268">
        <f t="shared" si="305"/>
        <v>0</v>
      </c>
      <c r="K529" s="289">
        <f t="shared" ref="K529" si="352">K545+K561+K577+K593+K609+K625+K641+K657+K673+K689+K705+K721+K737+K753</f>
        <v>0</v>
      </c>
      <c r="L529" s="278">
        <f t="shared" si="307"/>
        <v>0</v>
      </c>
      <c r="M529" s="238">
        <f t="shared" si="300"/>
        <v>0</v>
      </c>
      <c r="N529" s="268">
        <f t="shared" ref="N529" si="353">N545+N561+N577+N593+N609+N625+N641+N657+N673+N689+N705+N721+N737+N753</f>
        <v>0</v>
      </c>
      <c r="O529" s="238">
        <f t="shared" si="309"/>
        <v>0</v>
      </c>
      <c r="P529" s="42"/>
    </row>
    <row r="530" spans="2:17" ht="15.75" hidden="1">
      <c r="B530" s="2" t="str">
        <f t="shared" si="302"/>
        <v>b</v>
      </c>
      <c r="C530" s="243" t="s">
        <v>0</v>
      </c>
      <c r="D530" s="244" t="s">
        <v>17</v>
      </c>
      <c r="E530" s="230">
        <f t="shared" ref="E530" si="354">E546+E562+E578+E594+E610+E626+E642+E658+E674+E690+E706+E722+E738+E754</f>
        <v>0</v>
      </c>
      <c r="F530" s="230">
        <f t="shared" ref="F530:G530" si="355">F546+F562+F578+F594+F610+F626+F642+F658+F674+F690+F706+F722+F738+F754</f>
        <v>0</v>
      </c>
      <c r="G530" s="230">
        <f t="shared" si="355"/>
        <v>0</v>
      </c>
      <c r="H530" s="230">
        <f t="shared" si="305"/>
        <v>0</v>
      </c>
      <c r="I530" s="230">
        <f t="shared" si="305"/>
        <v>0</v>
      </c>
      <c r="J530" s="266">
        <f t="shared" si="305"/>
        <v>0</v>
      </c>
      <c r="K530" s="287">
        <f t="shared" ref="K530" si="356">K546+K562+K578+K594+K610+K626+K642+K658+K674+K690+K706+K722+K738+K754</f>
        <v>0</v>
      </c>
      <c r="L530" s="278">
        <f t="shared" si="307"/>
        <v>0</v>
      </c>
      <c r="M530" s="230">
        <f t="shared" si="300"/>
        <v>0</v>
      </c>
      <c r="N530" s="266">
        <f t="shared" ref="N530" si="357">N546+N562+N578+N594+N610+N626+N642+N658+N674+N690+N706+N722+N738+N754</f>
        <v>0</v>
      </c>
      <c r="O530" s="230">
        <f t="shared" si="309"/>
        <v>0</v>
      </c>
      <c r="P530" s="42"/>
    </row>
    <row r="531" spans="2:17" ht="15.75" hidden="1">
      <c r="B531" s="2" t="str">
        <f t="shared" si="302"/>
        <v>b</v>
      </c>
      <c r="C531" s="243" t="s">
        <v>0</v>
      </c>
      <c r="D531" s="244" t="s">
        <v>18</v>
      </c>
      <c r="E531" s="230">
        <f t="shared" ref="E531" si="358">E547+E563+E579+E595+E611+E627+E643+E659+E675+E691+E707+E723+E739+E755</f>
        <v>0</v>
      </c>
      <c r="F531" s="230">
        <f t="shared" ref="F531:G531" si="359">F547+F563+F579+F595+F611+F627+F643+F659+F675+F691+F707+F723+F739+F755</f>
        <v>0</v>
      </c>
      <c r="G531" s="230">
        <f t="shared" si="359"/>
        <v>0</v>
      </c>
      <c r="H531" s="230">
        <f t="shared" si="305"/>
        <v>0</v>
      </c>
      <c r="I531" s="230">
        <f t="shared" si="305"/>
        <v>0</v>
      </c>
      <c r="J531" s="266">
        <f t="shared" si="305"/>
        <v>0</v>
      </c>
      <c r="K531" s="287">
        <f t="shared" ref="K531" si="360">K547+K563+K579+K595+K611+K627+K643+K659+K675+K691+K707+K723+K739+K755</f>
        <v>0</v>
      </c>
      <c r="L531" s="278">
        <f t="shared" si="307"/>
        <v>0</v>
      </c>
      <c r="M531" s="230">
        <f t="shared" si="300"/>
        <v>0</v>
      </c>
      <c r="N531" s="266">
        <f t="shared" ref="N531" si="361">N547+N563+N579+N595+N611+N627+N643+N659+N675+N691+N707+N723+N739+N755</f>
        <v>0</v>
      </c>
      <c r="O531" s="230">
        <f t="shared" si="309"/>
        <v>0</v>
      </c>
      <c r="P531" s="42"/>
    </row>
    <row r="532" spans="2:17" ht="15.75" hidden="1">
      <c r="B532" s="2" t="str">
        <f t="shared" si="302"/>
        <v>b</v>
      </c>
      <c r="C532" s="243" t="s">
        <v>0</v>
      </c>
      <c r="D532" s="244" t="s">
        <v>19</v>
      </c>
      <c r="E532" s="230">
        <f t="shared" ref="E532" si="362">E548+E564+E580+E596+E612+E628+E644+E660+E676+E692+E708+E724+E740+E756</f>
        <v>0</v>
      </c>
      <c r="F532" s="230">
        <f t="shared" ref="F532:G532" si="363">F548+F564+F580+F596+F612+F628+F644+F660+F676+F692+F708+F724+F740+F756</f>
        <v>0</v>
      </c>
      <c r="G532" s="230">
        <f t="shared" si="363"/>
        <v>0</v>
      </c>
      <c r="H532" s="230">
        <f t="shared" si="305"/>
        <v>0</v>
      </c>
      <c r="I532" s="230">
        <f t="shared" si="305"/>
        <v>0</v>
      </c>
      <c r="J532" s="266">
        <f t="shared" si="305"/>
        <v>0</v>
      </c>
      <c r="K532" s="287">
        <f t="shared" ref="K532" si="364">K548+K564+K580+K596+K612+K628+K644+K660+K676+K692+K708+K724+K740+K756</f>
        <v>0</v>
      </c>
      <c r="L532" s="278">
        <f t="shared" si="307"/>
        <v>0</v>
      </c>
      <c r="M532" s="230">
        <f t="shared" si="300"/>
        <v>0</v>
      </c>
      <c r="N532" s="266">
        <f t="shared" ref="N532" si="365">N548+N564+N580+N596+N612+N628+N644+N660+N676+N692+N708+N724+N740+N756</f>
        <v>0</v>
      </c>
      <c r="O532" s="230">
        <f t="shared" si="309"/>
        <v>0</v>
      </c>
      <c r="P532" s="42"/>
    </row>
    <row r="533" spans="2:17" ht="36" hidden="1">
      <c r="B533" s="2" t="str">
        <f t="shared" si="302"/>
        <v>a</v>
      </c>
      <c r="C533" s="222" t="s">
        <v>74</v>
      </c>
      <c r="D533" s="223" t="s">
        <v>75</v>
      </c>
      <c r="E533" s="224">
        <f t="shared" ref="E533" si="366">E536+E546+E547+E548</f>
        <v>2000</v>
      </c>
      <c r="F533" s="224">
        <f t="shared" ref="F533:I533" si="367">F536+F546+F547+F548</f>
        <v>1890.8</v>
      </c>
      <c r="G533" s="224">
        <f t="shared" si="367"/>
        <v>1203.99128</v>
      </c>
      <c r="H533" s="224">
        <f t="shared" si="367"/>
        <v>1800</v>
      </c>
      <c r="I533" s="224">
        <f t="shared" si="367"/>
        <v>1800</v>
      </c>
      <c r="J533" s="264">
        <f>J536+J546+J547+J548</f>
        <v>1800</v>
      </c>
      <c r="K533" s="285">
        <f>K536+K546+K547+K548</f>
        <v>1800</v>
      </c>
      <c r="L533" s="278">
        <f t="shared" si="307"/>
        <v>0</v>
      </c>
      <c r="M533" s="224">
        <f t="shared" si="300"/>
        <v>0</v>
      </c>
      <c r="N533" s="264">
        <f t="shared" ref="N533" si="368">N536+N546+N547+N548</f>
        <v>1800</v>
      </c>
      <c r="O533" s="224">
        <f t="shared" si="309"/>
        <v>0</v>
      </c>
      <c r="P533" s="43"/>
      <c r="Q533" s="271" t="s">
        <v>574</v>
      </c>
    </row>
    <row r="534" spans="2:17" ht="15.75" hidden="1">
      <c r="B534" s="2" t="str">
        <f t="shared" si="302"/>
        <v>b</v>
      </c>
      <c r="C534" s="252" t="s">
        <v>0</v>
      </c>
      <c r="D534" s="253" t="s">
        <v>5</v>
      </c>
      <c r="E534" s="227">
        <v>0</v>
      </c>
      <c r="F534" s="227">
        <v>0</v>
      </c>
      <c r="G534" s="227">
        <v>0</v>
      </c>
      <c r="H534" s="227">
        <v>0</v>
      </c>
      <c r="I534" s="227">
        <v>0</v>
      </c>
      <c r="J534" s="265">
        <v>0</v>
      </c>
      <c r="K534" s="286">
        <v>0</v>
      </c>
      <c r="L534" s="278">
        <f t="shared" si="307"/>
        <v>0</v>
      </c>
      <c r="M534" s="227">
        <f t="shared" si="300"/>
        <v>0</v>
      </c>
      <c r="N534" s="265">
        <v>0</v>
      </c>
      <c r="O534" s="227">
        <f t="shared" si="309"/>
        <v>0</v>
      </c>
      <c r="P534" s="42"/>
    </row>
    <row r="535" spans="2:17" ht="15.75" hidden="1">
      <c r="B535" s="2" t="str">
        <f t="shared" si="302"/>
        <v>b</v>
      </c>
      <c r="C535" s="252" t="s">
        <v>0</v>
      </c>
      <c r="D535" s="253" t="s">
        <v>6</v>
      </c>
      <c r="E535" s="227">
        <v>0</v>
      </c>
      <c r="F535" s="227">
        <v>0</v>
      </c>
      <c r="G535" s="227">
        <v>0</v>
      </c>
      <c r="H535" s="227">
        <v>0</v>
      </c>
      <c r="I535" s="227">
        <v>0</v>
      </c>
      <c r="J535" s="265">
        <v>0</v>
      </c>
      <c r="K535" s="286">
        <v>0</v>
      </c>
      <c r="L535" s="278">
        <f t="shared" si="307"/>
        <v>0</v>
      </c>
      <c r="M535" s="227">
        <f t="shared" si="300"/>
        <v>0</v>
      </c>
      <c r="N535" s="265">
        <v>0</v>
      </c>
      <c r="O535" s="227">
        <f t="shared" si="309"/>
        <v>0</v>
      </c>
      <c r="P535" s="42"/>
    </row>
    <row r="536" spans="2:17" ht="18" hidden="1">
      <c r="B536" s="2" t="str">
        <f t="shared" si="302"/>
        <v>a</v>
      </c>
      <c r="C536" s="228" t="s">
        <v>0</v>
      </c>
      <c r="D536" s="229" t="s">
        <v>7</v>
      </c>
      <c r="E536" s="230">
        <f t="shared" ref="E536" si="369">E537+E538+E539+E540+E541+E542+E543</f>
        <v>2000</v>
      </c>
      <c r="F536" s="230">
        <f t="shared" ref="F536:I536" si="370">F537+F538+F539+F540+F541+F542+F543</f>
        <v>1890.8</v>
      </c>
      <c r="G536" s="230">
        <f t="shared" si="370"/>
        <v>1203.99128</v>
      </c>
      <c r="H536" s="230">
        <f t="shared" si="370"/>
        <v>1800</v>
      </c>
      <c r="I536" s="230">
        <f t="shared" si="370"/>
        <v>1800</v>
      </c>
      <c r="J536" s="266">
        <f>J537+J538+J539+J540+J541+J542+J543</f>
        <v>1800</v>
      </c>
      <c r="K536" s="287">
        <f>K537+K538+K539+K540+K541+K542+K543</f>
        <v>1800</v>
      </c>
      <c r="L536" s="278">
        <f t="shared" si="307"/>
        <v>0</v>
      </c>
      <c r="M536" s="230">
        <f t="shared" si="300"/>
        <v>0</v>
      </c>
      <c r="N536" s="266">
        <f t="shared" ref="N536" si="371">N537+N538+N539+N540+N541+N542+N543</f>
        <v>1800</v>
      </c>
      <c r="O536" s="230">
        <f t="shared" si="309"/>
        <v>0</v>
      </c>
      <c r="P536" s="43"/>
      <c r="Q536" s="271"/>
    </row>
    <row r="537" spans="2:17" ht="15.75" hidden="1">
      <c r="B537" s="2" t="str">
        <f t="shared" si="302"/>
        <v>b</v>
      </c>
      <c r="C537" s="240" t="s">
        <v>0</v>
      </c>
      <c r="D537" s="241" t="s">
        <v>8</v>
      </c>
      <c r="E537" s="233">
        <v>0</v>
      </c>
      <c r="F537" s="233">
        <v>0</v>
      </c>
      <c r="G537" s="233">
        <v>0</v>
      </c>
      <c r="H537" s="233">
        <v>0</v>
      </c>
      <c r="I537" s="233">
        <v>0</v>
      </c>
      <c r="J537" s="267">
        <v>0</v>
      </c>
      <c r="K537" s="288">
        <v>0</v>
      </c>
      <c r="L537" s="278">
        <f t="shared" si="307"/>
        <v>0</v>
      </c>
      <c r="M537" s="233">
        <f t="shared" si="300"/>
        <v>0</v>
      </c>
      <c r="N537" s="267">
        <v>0</v>
      </c>
      <c r="O537" s="233">
        <f t="shared" si="309"/>
        <v>0</v>
      </c>
      <c r="P537" s="42"/>
    </row>
    <row r="538" spans="2:17" ht="15.75" hidden="1">
      <c r="B538" s="2" t="str">
        <f t="shared" si="302"/>
        <v>a</v>
      </c>
      <c r="C538" s="240" t="s">
        <v>0</v>
      </c>
      <c r="D538" s="241" t="s">
        <v>9</v>
      </c>
      <c r="E538" s="233">
        <v>10</v>
      </c>
      <c r="F538" s="233">
        <v>10</v>
      </c>
      <c r="G538" s="233">
        <v>0</v>
      </c>
      <c r="H538" s="233">
        <v>0</v>
      </c>
      <c r="I538" s="233">
        <v>0</v>
      </c>
      <c r="J538" s="267">
        <v>0</v>
      </c>
      <c r="K538" s="288">
        <v>0</v>
      </c>
      <c r="L538" s="278">
        <f t="shared" si="307"/>
        <v>0</v>
      </c>
      <c r="M538" s="233">
        <f t="shared" si="300"/>
        <v>0</v>
      </c>
      <c r="N538" s="267">
        <v>0</v>
      </c>
      <c r="O538" s="233">
        <f t="shared" si="309"/>
        <v>0</v>
      </c>
      <c r="P538" s="43"/>
      <c r="Q538" s="271"/>
    </row>
    <row r="539" spans="2:17" ht="15.75" hidden="1">
      <c r="B539" s="2" t="str">
        <f t="shared" si="302"/>
        <v>b</v>
      </c>
      <c r="C539" s="240" t="s">
        <v>0</v>
      </c>
      <c r="D539" s="241" t="s">
        <v>10</v>
      </c>
      <c r="E539" s="233">
        <v>0</v>
      </c>
      <c r="F539" s="233">
        <v>0</v>
      </c>
      <c r="G539" s="233">
        <v>0</v>
      </c>
      <c r="H539" s="233">
        <v>0</v>
      </c>
      <c r="I539" s="233">
        <v>0</v>
      </c>
      <c r="J539" s="267">
        <v>0</v>
      </c>
      <c r="K539" s="288">
        <v>0</v>
      </c>
      <c r="L539" s="278">
        <f t="shared" si="307"/>
        <v>0</v>
      </c>
      <c r="M539" s="233">
        <f t="shared" si="300"/>
        <v>0</v>
      </c>
      <c r="N539" s="267">
        <v>0</v>
      </c>
      <c r="O539" s="233">
        <f t="shared" si="309"/>
        <v>0</v>
      </c>
      <c r="P539" s="42"/>
    </row>
    <row r="540" spans="2:17" ht="15.75" hidden="1">
      <c r="B540" s="2" t="str">
        <f t="shared" si="302"/>
        <v>b</v>
      </c>
      <c r="C540" s="240" t="s">
        <v>0</v>
      </c>
      <c r="D540" s="241" t="s">
        <v>11</v>
      </c>
      <c r="E540" s="233">
        <v>0</v>
      </c>
      <c r="F540" s="233">
        <v>0</v>
      </c>
      <c r="G540" s="233">
        <v>0</v>
      </c>
      <c r="H540" s="233">
        <v>0</v>
      </c>
      <c r="I540" s="233">
        <v>0</v>
      </c>
      <c r="J540" s="267">
        <v>0</v>
      </c>
      <c r="K540" s="288">
        <v>0</v>
      </c>
      <c r="L540" s="278">
        <f t="shared" si="307"/>
        <v>0</v>
      </c>
      <c r="M540" s="233">
        <f t="shared" si="300"/>
        <v>0</v>
      </c>
      <c r="N540" s="267">
        <v>0</v>
      </c>
      <c r="O540" s="233">
        <f t="shared" si="309"/>
        <v>0</v>
      </c>
      <c r="P540" s="42"/>
    </row>
    <row r="541" spans="2:17" ht="15.75" hidden="1">
      <c r="B541" s="2" t="str">
        <f t="shared" si="302"/>
        <v>b</v>
      </c>
      <c r="C541" s="240" t="s">
        <v>0</v>
      </c>
      <c r="D541" s="241" t="s">
        <v>12</v>
      </c>
      <c r="E541" s="233">
        <v>0</v>
      </c>
      <c r="F541" s="233">
        <v>0</v>
      </c>
      <c r="G541" s="233">
        <v>0</v>
      </c>
      <c r="H541" s="233">
        <v>0</v>
      </c>
      <c r="I541" s="233">
        <v>0</v>
      </c>
      <c r="J541" s="267">
        <v>0</v>
      </c>
      <c r="K541" s="288">
        <v>0</v>
      </c>
      <c r="L541" s="278">
        <f t="shared" si="307"/>
        <v>0</v>
      </c>
      <c r="M541" s="233">
        <f t="shared" si="300"/>
        <v>0</v>
      </c>
      <c r="N541" s="267">
        <v>0</v>
      </c>
      <c r="O541" s="233">
        <f t="shared" si="309"/>
        <v>0</v>
      </c>
      <c r="P541" s="42"/>
    </row>
    <row r="542" spans="2:17" ht="18" hidden="1">
      <c r="B542" s="2" t="str">
        <f t="shared" si="302"/>
        <v>a</v>
      </c>
      <c r="C542" s="231" t="s">
        <v>0</v>
      </c>
      <c r="D542" s="232" t="s">
        <v>13</v>
      </c>
      <c r="E542" s="233">
        <v>1775</v>
      </c>
      <c r="F542" s="233">
        <v>1880.8</v>
      </c>
      <c r="G542" s="233">
        <v>1203.99128</v>
      </c>
      <c r="H542" s="233">
        <v>1800</v>
      </c>
      <c r="I542" s="233">
        <v>1800</v>
      </c>
      <c r="J542" s="267">
        <v>1800</v>
      </c>
      <c r="K542" s="288">
        <v>1800</v>
      </c>
      <c r="L542" s="278">
        <f t="shared" si="307"/>
        <v>0</v>
      </c>
      <c r="M542" s="233">
        <f t="shared" si="300"/>
        <v>0</v>
      </c>
      <c r="N542" s="267">
        <v>1800</v>
      </c>
      <c r="O542" s="233">
        <f t="shared" si="309"/>
        <v>0</v>
      </c>
      <c r="P542" s="43"/>
      <c r="Q542" s="271"/>
    </row>
    <row r="543" spans="2:17" ht="15.75" hidden="1">
      <c r="B543" s="2" t="str">
        <f t="shared" si="302"/>
        <v>a</v>
      </c>
      <c r="C543" s="240" t="s">
        <v>0</v>
      </c>
      <c r="D543" s="241" t="s">
        <v>14</v>
      </c>
      <c r="E543" s="233">
        <f t="shared" ref="E543" si="372">E544+E545</f>
        <v>215</v>
      </c>
      <c r="F543" s="233">
        <f t="shared" ref="F543:I543" si="373">F544+F545</f>
        <v>0</v>
      </c>
      <c r="G543" s="233">
        <f t="shared" si="373"/>
        <v>0</v>
      </c>
      <c r="H543" s="233">
        <f t="shared" si="373"/>
        <v>0</v>
      </c>
      <c r="I543" s="233">
        <f t="shared" si="373"/>
        <v>0</v>
      </c>
      <c r="J543" s="267">
        <f>J544+J545</f>
        <v>0</v>
      </c>
      <c r="K543" s="288">
        <f>K544+K545</f>
        <v>0</v>
      </c>
      <c r="L543" s="278">
        <f t="shared" si="307"/>
        <v>0</v>
      </c>
      <c r="M543" s="233">
        <f t="shared" si="300"/>
        <v>0</v>
      </c>
      <c r="N543" s="267">
        <f t="shared" ref="N543" si="374">N544+N545</f>
        <v>0</v>
      </c>
      <c r="O543" s="233">
        <f t="shared" si="309"/>
        <v>0</v>
      </c>
      <c r="P543" s="42"/>
      <c r="Q543" s="271"/>
    </row>
    <row r="544" spans="2:17" ht="30" hidden="1">
      <c r="B544" s="2" t="str">
        <f t="shared" si="302"/>
        <v>a</v>
      </c>
      <c r="C544" s="256" t="s">
        <v>0</v>
      </c>
      <c r="D544" s="257" t="s">
        <v>15</v>
      </c>
      <c r="E544" s="238">
        <v>215</v>
      </c>
      <c r="F544" s="238">
        <v>0</v>
      </c>
      <c r="G544" s="238">
        <v>0</v>
      </c>
      <c r="H544" s="238">
        <v>0</v>
      </c>
      <c r="I544" s="238">
        <v>0</v>
      </c>
      <c r="J544" s="268">
        <v>0</v>
      </c>
      <c r="K544" s="289">
        <v>0</v>
      </c>
      <c r="L544" s="278">
        <f t="shared" si="307"/>
        <v>0</v>
      </c>
      <c r="M544" s="238">
        <f t="shared" si="300"/>
        <v>0</v>
      </c>
      <c r="N544" s="268">
        <v>0</v>
      </c>
      <c r="O544" s="238">
        <f t="shared" si="309"/>
        <v>0</v>
      </c>
      <c r="P544" s="42"/>
      <c r="Q544" s="271"/>
    </row>
    <row r="545" spans="2:17" ht="30" hidden="1">
      <c r="B545" s="2" t="str">
        <f t="shared" si="302"/>
        <v>b</v>
      </c>
      <c r="C545" s="256" t="s">
        <v>0</v>
      </c>
      <c r="D545" s="257" t="s">
        <v>16</v>
      </c>
      <c r="E545" s="238">
        <v>0</v>
      </c>
      <c r="F545" s="238">
        <v>0</v>
      </c>
      <c r="G545" s="238">
        <v>0</v>
      </c>
      <c r="H545" s="238">
        <v>0</v>
      </c>
      <c r="I545" s="238">
        <v>0</v>
      </c>
      <c r="J545" s="268">
        <v>0</v>
      </c>
      <c r="K545" s="289">
        <v>0</v>
      </c>
      <c r="L545" s="278">
        <f t="shared" si="307"/>
        <v>0</v>
      </c>
      <c r="M545" s="238">
        <f t="shared" si="300"/>
        <v>0</v>
      </c>
      <c r="N545" s="268">
        <v>0</v>
      </c>
      <c r="O545" s="238">
        <f t="shared" si="309"/>
        <v>0</v>
      </c>
      <c r="P545" s="42"/>
    </row>
    <row r="546" spans="2:17" ht="15.75" hidden="1">
      <c r="B546" s="2" t="str">
        <f t="shared" si="302"/>
        <v>b</v>
      </c>
      <c r="C546" s="243" t="s">
        <v>0</v>
      </c>
      <c r="D546" s="244" t="s">
        <v>17</v>
      </c>
      <c r="E546" s="230">
        <v>0</v>
      </c>
      <c r="F546" s="230">
        <v>0</v>
      </c>
      <c r="G546" s="230">
        <v>0</v>
      </c>
      <c r="H546" s="230">
        <v>0</v>
      </c>
      <c r="I546" s="230">
        <v>0</v>
      </c>
      <c r="J546" s="266">
        <v>0</v>
      </c>
      <c r="K546" s="287">
        <v>0</v>
      </c>
      <c r="L546" s="278">
        <f t="shared" si="307"/>
        <v>0</v>
      </c>
      <c r="M546" s="230">
        <f t="shared" si="300"/>
        <v>0</v>
      </c>
      <c r="N546" s="266">
        <v>0</v>
      </c>
      <c r="O546" s="230">
        <f t="shared" si="309"/>
        <v>0</v>
      </c>
      <c r="P546" s="42"/>
    </row>
    <row r="547" spans="2:17" ht="15.75" hidden="1">
      <c r="B547" s="2" t="str">
        <f t="shared" si="302"/>
        <v>b</v>
      </c>
      <c r="C547" s="243" t="s">
        <v>0</v>
      </c>
      <c r="D547" s="244" t="s">
        <v>18</v>
      </c>
      <c r="E547" s="230">
        <v>0</v>
      </c>
      <c r="F547" s="230">
        <v>0</v>
      </c>
      <c r="G547" s="230">
        <v>0</v>
      </c>
      <c r="H547" s="230">
        <v>0</v>
      </c>
      <c r="I547" s="230">
        <v>0</v>
      </c>
      <c r="J547" s="266">
        <v>0</v>
      </c>
      <c r="K547" s="287">
        <v>0</v>
      </c>
      <c r="L547" s="278">
        <f t="shared" si="307"/>
        <v>0</v>
      </c>
      <c r="M547" s="230">
        <f t="shared" si="300"/>
        <v>0</v>
      </c>
      <c r="N547" s="266">
        <v>0</v>
      </c>
      <c r="O547" s="230">
        <f t="shared" si="309"/>
        <v>0</v>
      </c>
      <c r="P547" s="42"/>
    </row>
    <row r="548" spans="2:17" ht="15.75" hidden="1">
      <c r="B548" s="2" t="str">
        <f t="shared" si="302"/>
        <v>b</v>
      </c>
      <c r="C548" s="243" t="s">
        <v>0</v>
      </c>
      <c r="D548" s="244" t="s">
        <v>19</v>
      </c>
      <c r="E548" s="230">
        <v>0</v>
      </c>
      <c r="F548" s="230">
        <v>0</v>
      </c>
      <c r="G548" s="230">
        <v>0</v>
      </c>
      <c r="H548" s="230">
        <v>0</v>
      </c>
      <c r="I548" s="230">
        <v>0</v>
      </c>
      <c r="J548" s="266">
        <v>0</v>
      </c>
      <c r="K548" s="287">
        <v>0</v>
      </c>
      <c r="L548" s="278">
        <f t="shared" si="307"/>
        <v>0</v>
      </c>
      <c r="M548" s="230">
        <f t="shared" si="300"/>
        <v>0</v>
      </c>
      <c r="N548" s="266">
        <v>0</v>
      </c>
      <c r="O548" s="230">
        <f t="shared" si="309"/>
        <v>0</v>
      </c>
      <c r="P548" s="42"/>
    </row>
    <row r="549" spans="2:17" ht="36" hidden="1">
      <c r="B549" s="2" t="str">
        <f t="shared" si="302"/>
        <v>a</v>
      </c>
      <c r="C549" s="222" t="s">
        <v>76</v>
      </c>
      <c r="D549" s="223" t="s">
        <v>77</v>
      </c>
      <c r="E549" s="224">
        <f t="shared" ref="E549" si="375">E552+E562+E563+E564</f>
        <v>2500</v>
      </c>
      <c r="F549" s="224">
        <f t="shared" ref="F549:I549" si="376">F552+F562+F563+F564</f>
        <v>2371.1999999999998</v>
      </c>
      <c r="G549" s="224">
        <f t="shared" si="376"/>
        <v>1663.9575</v>
      </c>
      <c r="H549" s="224">
        <f t="shared" si="376"/>
        <v>2800</v>
      </c>
      <c r="I549" s="224">
        <f t="shared" si="376"/>
        <v>2800</v>
      </c>
      <c r="J549" s="264">
        <f>J552+J562+J563+J564</f>
        <v>2800</v>
      </c>
      <c r="K549" s="285">
        <f>K552+K562+K563+K564</f>
        <v>2800</v>
      </c>
      <c r="L549" s="278">
        <f t="shared" si="307"/>
        <v>0</v>
      </c>
      <c r="M549" s="224">
        <f t="shared" si="300"/>
        <v>0</v>
      </c>
      <c r="N549" s="264">
        <f t="shared" ref="N549" si="377">N552+N562+N563+N564</f>
        <v>3200</v>
      </c>
      <c r="O549" s="224">
        <f t="shared" si="309"/>
        <v>400</v>
      </c>
      <c r="P549" s="43"/>
      <c r="Q549" s="271" t="s">
        <v>574</v>
      </c>
    </row>
    <row r="550" spans="2:17" ht="15.75" hidden="1">
      <c r="B550" s="2" t="str">
        <f t="shared" si="302"/>
        <v>b</v>
      </c>
      <c r="C550" s="252" t="s">
        <v>0</v>
      </c>
      <c r="D550" s="253" t="s">
        <v>5</v>
      </c>
      <c r="E550" s="227">
        <v>0</v>
      </c>
      <c r="F550" s="227">
        <v>0</v>
      </c>
      <c r="G550" s="227">
        <v>0</v>
      </c>
      <c r="H550" s="227">
        <v>0</v>
      </c>
      <c r="I550" s="227">
        <v>0</v>
      </c>
      <c r="J550" s="265">
        <v>0</v>
      </c>
      <c r="K550" s="286">
        <v>0</v>
      </c>
      <c r="L550" s="278">
        <f t="shared" si="307"/>
        <v>0</v>
      </c>
      <c r="M550" s="227">
        <f t="shared" si="300"/>
        <v>0</v>
      </c>
      <c r="N550" s="265">
        <v>0</v>
      </c>
      <c r="O550" s="227">
        <f t="shared" si="309"/>
        <v>0</v>
      </c>
      <c r="P550" s="42"/>
    </row>
    <row r="551" spans="2:17" ht="15.75" hidden="1">
      <c r="B551" s="2" t="str">
        <f t="shared" si="302"/>
        <v>b</v>
      </c>
      <c r="C551" s="252" t="s">
        <v>0</v>
      </c>
      <c r="D551" s="253" t="s">
        <v>6</v>
      </c>
      <c r="E551" s="227">
        <v>0</v>
      </c>
      <c r="F551" s="227">
        <v>0</v>
      </c>
      <c r="G551" s="227">
        <v>0</v>
      </c>
      <c r="H551" s="227">
        <v>0</v>
      </c>
      <c r="I551" s="227">
        <v>0</v>
      </c>
      <c r="J551" s="265">
        <v>0</v>
      </c>
      <c r="K551" s="286">
        <v>0</v>
      </c>
      <c r="L551" s="278">
        <f t="shared" si="307"/>
        <v>0</v>
      </c>
      <c r="M551" s="227">
        <f t="shared" si="300"/>
        <v>0</v>
      </c>
      <c r="N551" s="265">
        <v>0</v>
      </c>
      <c r="O551" s="227">
        <f t="shared" si="309"/>
        <v>0</v>
      </c>
      <c r="P551" s="42"/>
    </row>
    <row r="552" spans="2:17" ht="18" hidden="1">
      <c r="B552" s="2" t="str">
        <f t="shared" si="302"/>
        <v>a</v>
      </c>
      <c r="C552" s="228" t="s">
        <v>0</v>
      </c>
      <c r="D552" s="229" t="s">
        <v>7</v>
      </c>
      <c r="E552" s="230">
        <f t="shared" ref="E552" si="378">E553+E554+E555+E556+E557+E558+E559</f>
        <v>2500</v>
      </c>
      <c r="F552" s="230">
        <f t="shared" ref="F552:I552" si="379">F553+F554+F555+F556+F557+F558+F559</f>
        <v>2371.1999999999998</v>
      </c>
      <c r="G552" s="230">
        <f t="shared" si="379"/>
        <v>1663.9575</v>
      </c>
      <c r="H552" s="230">
        <f t="shared" si="379"/>
        <v>2800</v>
      </c>
      <c r="I552" s="230">
        <f t="shared" si="379"/>
        <v>2800</v>
      </c>
      <c r="J552" s="266">
        <f>J553+J554+J555+J556+J557+J558+J559</f>
        <v>2800</v>
      </c>
      <c r="K552" s="287">
        <f>K553+K554+K555+K556+K557+K558+K559</f>
        <v>2800</v>
      </c>
      <c r="L552" s="278">
        <f t="shared" si="307"/>
        <v>0</v>
      </c>
      <c r="M552" s="230">
        <f t="shared" si="300"/>
        <v>0</v>
      </c>
      <c r="N552" s="266">
        <f t="shared" ref="N552" si="380">N553+N554+N555+N556+N557+N558+N559</f>
        <v>3200</v>
      </c>
      <c r="O552" s="230">
        <f t="shared" si="309"/>
        <v>400</v>
      </c>
      <c r="P552" s="43"/>
      <c r="Q552" s="271"/>
    </row>
    <row r="553" spans="2:17" ht="15.75" hidden="1">
      <c r="B553" s="2" t="str">
        <f t="shared" si="302"/>
        <v>b</v>
      </c>
      <c r="C553" s="240" t="s">
        <v>0</v>
      </c>
      <c r="D553" s="241" t="s">
        <v>8</v>
      </c>
      <c r="E553" s="233">
        <v>0</v>
      </c>
      <c r="F553" s="233">
        <v>0</v>
      </c>
      <c r="G553" s="233">
        <v>0</v>
      </c>
      <c r="H553" s="233">
        <v>0</v>
      </c>
      <c r="I553" s="233">
        <v>0</v>
      </c>
      <c r="J553" s="267">
        <v>0</v>
      </c>
      <c r="K553" s="288">
        <v>0</v>
      </c>
      <c r="L553" s="278">
        <f t="shared" si="307"/>
        <v>0</v>
      </c>
      <c r="M553" s="233">
        <f t="shared" si="300"/>
        <v>0</v>
      </c>
      <c r="N553" s="267">
        <v>0</v>
      </c>
      <c r="O553" s="233">
        <f t="shared" si="309"/>
        <v>0</v>
      </c>
      <c r="P553" s="42"/>
    </row>
    <row r="554" spans="2:17" ht="15.75" hidden="1">
      <c r="B554" s="2" t="str">
        <f t="shared" si="302"/>
        <v>b</v>
      </c>
      <c r="C554" s="240" t="s">
        <v>0</v>
      </c>
      <c r="D554" s="241" t="s">
        <v>9</v>
      </c>
      <c r="E554" s="233">
        <v>0</v>
      </c>
      <c r="F554" s="233">
        <v>0</v>
      </c>
      <c r="G554" s="233">
        <v>0</v>
      </c>
      <c r="H554" s="233">
        <v>0</v>
      </c>
      <c r="I554" s="233">
        <v>0</v>
      </c>
      <c r="J554" s="267">
        <v>0</v>
      </c>
      <c r="K554" s="288">
        <v>0</v>
      </c>
      <c r="L554" s="278">
        <f t="shared" si="307"/>
        <v>0</v>
      </c>
      <c r="M554" s="233">
        <f t="shared" si="300"/>
        <v>0</v>
      </c>
      <c r="N554" s="267">
        <v>0</v>
      </c>
      <c r="O554" s="233">
        <f t="shared" si="309"/>
        <v>0</v>
      </c>
      <c r="P554" s="42"/>
    </row>
    <row r="555" spans="2:17" ht="15.75" hidden="1">
      <c r="B555" s="2" t="str">
        <f t="shared" si="302"/>
        <v>b</v>
      </c>
      <c r="C555" s="240" t="s">
        <v>0</v>
      </c>
      <c r="D555" s="241" t="s">
        <v>10</v>
      </c>
      <c r="E555" s="233">
        <v>0</v>
      </c>
      <c r="F555" s="233">
        <v>0</v>
      </c>
      <c r="G555" s="233">
        <v>0</v>
      </c>
      <c r="H555" s="233">
        <v>0</v>
      </c>
      <c r="I555" s="233">
        <v>0</v>
      </c>
      <c r="J555" s="267">
        <v>0</v>
      </c>
      <c r="K555" s="288">
        <v>0</v>
      </c>
      <c r="L555" s="278">
        <f t="shared" si="307"/>
        <v>0</v>
      </c>
      <c r="M555" s="233">
        <f t="shared" si="300"/>
        <v>0</v>
      </c>
      <c r="N555" s="267">
        <v>0</v>
      </c>
      <c r="O555" s="233">
        <f t="shared" si="309"/>
        <v>0</v>
      </c>
      <c r="P555" s="42"/>
    </row>
    <row r="556" spans="2:17" ht="15.75" hidden="1">
      <c r="B556" s="2" t="str">
        <f t="shared" si="302"/>
        <v>b</v>
      </c>
      <c r="C556" s="240" t="s">
        <v>0</v>
      </c>
      <c r="D556" s="241" t="s">
        <v>11</v>
      </c>
      <c r="E556" s="233">
        <v>0</v>
      </c>
      <c r="F556" s="233">
        <v>0</v>
      </c>
      <c r="G556" s="233">
        <v>0</v>
      </c>
      <c r="H556" s="233">
        <v>0</v>
      </c>
      <c r="I556" s="233">
        <v>0</v>
      </c>
      <c r="J556" s="267">
        <v>0</v>
      </c>
      <c r="K556" s="288">
        <v>0</v>
      </c>
      <c r="L556" s="278">
        <f t="shared" si="307"/>
        <v>0</v>
      </c>
      <c r="M556" s="233">
        <f t="shared" si="300"/>
        <v>0</v>
      </c>
      <c r="N556" s="267">
        <v>0</v>
      </c>
      <c r="O556" s="233">
        <f t="shared" si="309"/>
        <v>0</v>
      </c>
      <c r="P556" s="42"/>
    </row>
    <row r="557" spans="2:17" ht="15.75" hidden="1">
      <c r="B557" s="2" t="str">
        <f t="shared" si="302"/>
        <v>b</v>
      </c>
      <c r="C557" s="240" t="s">
        <v>0</v>
      </c>
      <c r="D557" s="241" t="s">
        <v>12</v>
      </c>
      <c r="E557" s="233">
        <v>0</v>
      </c>
      <c r="F557" s="233">
        <v>0</v>
      </c>
      <c r="G557" s="233">
        <v>0</v>
      </c>
      <c r="H557" s="233">
        <v>0</v>
      </c>
      <c r="I557" s="233">
        <v>0</v>
      </c>
      <c r="J557" s="267">
        <v>0</v>
      </c>
      <c r="K557" s="288">
        <v>0</v>
      </c>
      <c r="L557" s="278">
        <f t="shared" si="307"/>
        <v>0</v>
      </c>
      <c r="M557" s="233">
        <f t="shared" si="300"/>
        <v>0</v>
      </c>
      <c r="N557" s="267">
        <v>0</v>
      </c>
      <c r="O557" s="233">
        <f t="shared" si="309"/>
        <v>0</v>
      </c>
      <c r="P557" s="42"/>
    </row>
    <row r="558" spans="2:17" ht="18" hidden="1">
      <c r="B558" s="2" t="str">
        <f t="shared" si="302"/>
        <v>a</v>
      </c>
      <c r="C558" s="231" t="s">
        <v>0</v>
      </c>
      <c r="D558" s="232" t="s">
        <v>13</v>
      </c>
      <c r="E558" s="233">
        <v>2500</v>
      </c>
      <c r="F558" s="233">
        <v>2371.1999999999998</v>
      </c>
      <c r="G558" s="233">
        <v>1663.9575</v>
      </c>
      <c r="H558" s="233">
        <v>2800</v>
      </c>
      <c r="I558" s="233">
        <v>2800</v>
      </c>
      <c r="J558" s="267">
        <v>2800</v>
      </c>
      <c r="K558" s="288">
        <v>2800</v>
      </c>
      <c r="L558" s="278">
        <f t="shared" si="307"/>
        <v>0</v>
      </c>
      <c r="M558" s="233">
        <f t="shared" si="300"/>
        <v>0</v>
      </c>
      <c r="N558" s="267">
        <v>3200</v>
      </c>
      <c r="O558" s="233">
        <f t="shared" si="309"/>
        <v>400</v>
      </c>
      <c r="P558" s="43"/>
      <c r="Q558" s="271"/>
    </row>
    <row r="559" spans="2:17" ht="15.75" hidden="1">
      <c r="B559" s="2" t="str">
        <f t="shared" si="302"/>
        <v>b</v>
      </c>
      <c r="C559" s="240" t="s">
        <v>0</v>
      </c>
      <c r="D559" s="241" t="s">
        <v>14</v>
      </c>
      <c r="E559" s="233">
        <f t="shared" ref="E559" si="381">E560+E561</f>
        <v>0</v>
      </c>
      <c r="F559" s="233">
        <f t="shared" ref="F559:I559" si="382">F560+F561</f>
        <v>0</v>
      </c>
      <c r="G559" s="233">
        <f t="shared" si="382"/>
        <v>0</v>
      </c>
      <c r="H559" s="233">
        <f t="shared" si="382"/>
        <v>0</v>
      </c>
      <c r="I559" s="233">
        <f t="shared" si="382"/>
        <v>0</v>
      </c>
      <c r="J559" s="267">
        <f>J560+J561</f>
        <v>0</v>
      </c>
      <c r="K559" s="288">
        <f>K560+K561</f>
        <v>0</v>
      </c>
      <c r="L559" s="278">
        <f t="shared" si="307"/>
        <v>0</v>
      </c>
      <c r="M559" s="233">
        <f t="shared" si="300"/>
        <v>0</v>
      </c>
      <c r="N559" s="267">
        <f t="shared" ref="N559" si="383">N560+N561</f>
        <v>0</v>
      </c>
      <c r="O559" s="233">
        <f t="shared" si="309"/>
        <v>0</v>
      </c>
      <c r="P559" s="42"/>
    </row>
    <row r="560" spans="2:17" ht="30" hidden="1">
      <c r="B560" s="2" t="str">
        <f t="shared" si="302"/>
        <v>b</v>
      </c>
      <c r="C560" s="256" t="s">
        <v>0</v>
      </c>
      <c r="D560" s="257" t="s">
        <v>15</v>
      </c>
      <c r="E560" s="238">
        <v>0</v>
      </c>
      <c r="F560" s="238">
        <v>0</v>
      </c>
      <c r="G560" s="238">
        <v>0</v>
      </c>
      <c r="H560" s="238">
        <v>0</v>
      </c>
      <c r="I560" s="238">
        <v>0</v>
      </c>
      <c r="J560" s="268">
        <v>0</v>
      </c>
      <c r="K560" s="289">
        <v>0</v>
      </c>
      <c r="L560" s="278">
        <f t="shared" si="307"/>
        <v>0</v>
      </c>
      <c r="M560" s="238">
        <f t="shared" si="300"/>
        <v>0</v>
      </c>
      <c r="N560" s="268">
        <v>0</v>
      </c>
      <c r="O560" s="238">
        <f t="shared" si="309"/>
        <v>0</v>
      </c>
      <c r="P560" s="42"/>
    </row>
    <row r="561" spans="2:17" ht="30" hidden="1">
      <c r="B561" s="2" t="str">
        <f t="shared" si="302"/>
        <v>b</v>
      </c>
      <c r="C561" s="256" t="s">
        <v>0</v>
      </c>
      <c r="D561" s="257" t="s">
        <v>16</v>
      </c>
      <c r="E561" s="238">
        <v>0</v>
      </c>
      <c r="F561" s="238">
        <v>0</v>
      </c>
      <c r="G561" s="238">
        <v>0</v>
      </c>
      <c r="H561" s="238">
        <v>0</v>
      </c>
      <c r="I561" s="238">
        <v>0</v>
      </c>
      <c r="J561" s="268">
        <v>0</v>
      </c>
      <c r="K561" s="289">
        <v>0</v>
      </c>
      <c r="L561" s="278">
        <f t="shared" si="307"/>
        <v>0</v>
      </c>
      <c r="M561" s="238">
        <f t="shared" si="300"/>
        <v>0</v>
      </c>
      <c r="N561" s="268">
        <v>0</v>
      </c>
      <c r="O561" s="238">
        <f t="shared" si="309"/>
        <v>0</v>
      </c>
      <c r="P561" s="42"/>
    </row>
    <row r="562" spans="2:17" ht="15.75" hidden="1">
      <c r="B562" s="2" t="str">
        <f t="shared" si="302"/>
        <v>b</v>
      </c>
      <c r="C562" s="243" t="s">
        <v>0</v>
      </c>
      <c r="D562" s="244" t="s">
        <v>17</v>
      </c>
      <c r="E562" s="230">
        <v>0</v>
      </c>
      <c r="F562" s="230">
        <v>0</v>
      </c>
      <c r="G562" s="230">
        <v>0</v>
      </c>
      <c r="H562" s="230">
        <v>0</v>
      </c>
      <c r="I562" s="230">
        <v>0</v>
      </c>
      <c r="J562" s="266">
        <v>0</v>
      </c>
      <c r="K562" s="287">
        <v>0</v>
      </c>
      <c r="L562" s="278">
        <f t="shared" si="307"/>
        <v>0</v>
      </c>
      <c r="M562" s="230">
        <f t="shared" si="300"/>
        <v>0</v>
      </c>
      <c r="N562" s="266">
        <v>0</v>
      </c>
      <c r="O562" s="230">
        <f t="shared" si="309"/>
        <v>0</v>
      </c>
      <c r="P562" s="42"/>
    </row>
    <row r="563" spans="2:17" ht="15.75" hidden="1">
      <c r="B563" s="2" t="str">
        <f t="shared" si="302"/>
        <v>b</v>
      </c>
      <c r="C563" s="243" t="s">
        <v>0</v>
      </c>
      <c r="D563" s="244" t="s">
        <v>18</v>
      </c>
      <c r="E563" s="230">
        <v>0</v>
      </c>
      <c r="F563" s="230">
        <v>0</v>
      </c>
      <c r="G563" s="230">
        <v>0</v>
      </c>
      <c r="H563" s="230">
        <v>0</v>
      </c>
      <c r="I563" s="230">
        <v>0</v>
      </c>
      <c r="J563" s="266">
        <v>0</v>
      </c>
      <c r="K563" s="287">
        <v>0</v>
      </c>
      <c r="L563" s="278">
        <f t="shared" si="307"/>
        <v>0</v>
      </c>
      <c r="M563" s="230">
        <f t="shared" si="300"/>
        <v>0</v>
      </c>
      <c r="N563" s="266">
        <v>0</v>
      </c>
      <c r="O563" s="230">
        <f t="shared" si="309"/>
        <v>0</v>
      </c>
      <c r="P563" s="42"/>
    </row>
    <row r="564" spans="2:17" ht="15.75" hidden="1">
      <c r="B564" s="2" t="str">
        <f t="shared" si="302"/>
        <v>b</v>
      </c>
      <c r="C564" s="243" t="s">
        <v>0</v>
      </c>
      <c r="D564" s="244" t="s">
        <v>19</v>
      </c>
      <c r="E564" s="230">
        <v>0</v>
      </c>
      <c r="F564" s="230">
        <v>0</v>
      </c>
      <c r="G564" s="230">
        <v>0</v>
      </c>
      <c r="H564" s="230">
        <v>0</v>
      </c>
      <c r="I564" s="230">
        <v>0</v>
      </c>
      <c r="J564" s="266">
        <v>0</v>
      </c>
      <c r="K564" s="287">
        <v>0</v>
      </c>
      <c r="L564" s="278">
        <f t="shared" si="307"/>
        <v>0</v>
      </c>
      <c r="M564" s="230">
        <f t="shared" si="300"/>
        <v>0</v>
      </c>
      <c r="N564" s="266">
        <v>0</v>
      </c>
      <c r="O564" s="230">
        <f t="shared" si="309"/>
        <v>0</v>
      </c>
      <c r="P564" s="42"/>
    </row>
    <row r="565" spans="2:17" ht="18" hidden="1">
      <c r="B565" s="2" t="str">
        <f t="shared" si="302"/>
        <v>a</v>
      </c>
      <c r="C565" s="222" t="s">
        <v>78</v>
      </c>
      <c r="D565" s="223" t="s">
        <v>79</v>
      </c>
      <c r="E565" s="224">
        <f t="shared" ref="E565" si="384">E568+E578+E579+E580</f>
        <v>3500</v>
      </c>
      <c r="F565" s="224">
        <f t="shared" ref="F565:I565" si="385">F568+F578+F579+F580</f>
        <v>3400</v>
      </c>
      <c r="G565" s="224">
        <f t="shared" si="385"/>
        <v>2367.5630000000001</v>
      </c>
      <c r="H565" s="224">
        <f t="shared" si="385"/>
        <v>3600</v>
      </c>
      <c r="I565" s="224">
        <f t="shared" si="385"/>
        <v>3600</v>
      </c>
      <c r="J565" s="264">
        <f>J568+J578+J579+J580</f>
        <v>3600</v>
      </c>
      <c r="K565" s="285">
        <f>K568+K578+K579+K580</f>
        <v>3600</v>
      </c>
      <c r="L565" s="278">
        <f t="shared" si="307"/>
        <v>0</v>
      </c>
      <c r="M565" s="224">
        <f t="shared" si="300"/>
        <v>0</v>
      </c>
      <c r="N565" s="264">
        <f t="shared" ref="N565" si="386">N568+N578+N579+N580</f>
        <v>3600</v>
      </c>
      <c r="O565" s="224">
        <f t="shared" si="309"/>
        <v>0</v>
      </c>
      <c r="P565" s="43"/>
      <c r="Q565" s="271"/>
    </row>
    <row r="566" spans="2:17" ht="15.75" hidden="1">
      <c r="B566" s="2" t="str">
        <f t="shared" si="302"/>
        <v>b</v>
      </c>
      <c r="C566" s="252" t="s">
        <v>0</v>
      </c>
      <c r="D566" s="253" t="s">
        <v>5</v>
      </c>
      <c r="E566" s="227">
        <v>0</v>
      </c>
      <c r="F566" s="227">
        <v>0</v>
      </c>
      <c r="G566" s="227">
        <v>0</v>
      </c>
      <c r="H566" s="227">
        <v>0</v>
      </c>
      <c r="I566" s="227">
        <v>0</v>
      </c>
      <c r="J566" s="265">
        <v>0</v>
      </c>
      <c r="K566" s="286">
        <v>0</v>
      </c>
      <c r="L566" s="278">
        <f t="shared" si="307"/>
        <v>0</v>
      </c>
      <c r="M566" s="227">
        <f t="shared" si="300"/>
        <v>0</v>
      </c>
      <c r="N566" s="265">
        <v>0</v>
      </c>
      <c r="O566" s="227">
        <f t="shared" si="309"/>
        <v>0</v>
      </c>
      <c r="P566" s="42"/>
    </row>
    <row r="567" spans="2:17" ht="15.75" hidden="1">
      <c r="B567" s="2" t="str">
        <f t="shared" si="302"/>
        <v>b</v>
      </c>
      <c r="C567" s="252" t="s">
        <v>0</v>
      </c>
      <c r="D567" s="253" t="s">
        <v>6</v>
      </c>
      <c r="E567" s="227">
        <v>0</v>
      </c>
      <c r="F567" s="227">
        <v>0</v>
      </c>
      <c r="G567" s="227">
        <v>0</v>
      </c>
      <c r="H567" s="227">
        <v>0</v>
      </c>
      <c r="I567" s="227">
        <v>0</v>
      </c>
      <c r="J567" s="265">
        <v>0</v>
      </c>
      <c r="K567" s="286">
        <v>0</v>
      </c>
      <c r="L567" s="278">
        <f t="shared" si="307"/>
        <v>0</v>
      </c>
      <c r="M567" s="227">
        <f t="shared" si="300"/>
        <v>0</v>
      </c>
      <c r="N567" s="265">
        <v>0</v>
      </c>
      <c r="O567" s="227">
        <f t="shared" si="309"/>
        <v>0</v>
      </c>
      <c r="P567" s="42"/>
    </row>
    <row r="568" spans="2:17" ht="18" hidden="1">
      <c r="B568" s="2" t="str">
        <f t="shared" si="302"/>
        <v>a</v>
      </c>
      <c r="C568" s="228" t="s">
        <v>0</v>
      </c>
      <c r="D568" s="229" t="s">
        <v>7</v>
      </c>
      <c r="E568" s="230">
        <f t="shared" ref="E568" si="387">E569+E570+E571+E572+E573+E574+E575</f>
        <v>3500</v>
      </c>
      <c r="F568" s="230">
        <f t="shared" ref="F568:I568" si="388">F569+F570+F571+F572+F573+F574+F575</f>
        <v>3400</v>
      </c>
      <c r="G568" s="230">
        <f t="shared" si="388"/>
        <v>2367.5630000000001</v>
      </c>
      <c r="H568" s="230">
        <f t="shared" si="388"/>
        <v>3600</v>
      </c>
      <c r="I568" s="230">
        <f t="shared" si="388"/>
        <v>3600</v>
      </c>
      <c r="J568" s="266">
        <f>J569+J570+J571+J572+J573+J574+J575</f>
        <v>3600</v>
      </c>
      <c r="K568" s="287">
        <f>K569+K570+K571+K572+K573+K574+K575</f>
        <v>3600</v>
      </c>
      <c r="L568" s="278">
        <f t="shared" si="307"/>
        <v>0</v>
      </c>
      <c r="M568" s="230">
        <f t="shared" si="300"/>
        <v>0</v>
      </c>
      <c r="N568" s="266">
        <f t="shared" ref="N568" si="389">N569+N570+N571+N572+N573+N574+N575</f>
        <v>3600</v>
      </c>
      <c r="O568" s="230">
        <f t="shared" si="309"/>
        <v>0</v>
      </c>
      <c r="P568" s="43"/>
      <c r="Q568" s="271"/>
    </row>
    <row r="569" spans="2:17" ht="15.75" hidden="1">
      <c r="B569" s="2" t="str">
        <f t="shared" si="302"/>
        <v>b</v>
      </c>
      <c r="C569" s="240" t="s">
        <v>0</v>
      </c>
      <c r="D569" s="241" t="s">
        <v>8</v>
      </c>
      <c r="E569" s="233">
        <v>0</v>
      </c>
      <c r="F569" s="233">
        <v>0</v>
      </c>
      <c r="G569" s="233">
        <v>0</v>
      </c>
      <c r="H569" s="233">
        <v>0</v>
      </c>
      <c r="I569" s="233">
        <v>0</v>
      </c>
      <c r="J569" s="267">
        <v>0</v>
      </c>
      <c r="K569" s="288">
        <v>0</v>
      </c>
      <c r="L569" s="278">
        <f t="shared" si="307"/>
        <v>0</v>
      </c>
      <c r="M569" s="233">
        <f t="shared" si="300"/>
        <v>0</v>
      </c>
      <c r="N569" s="267">
        <v>0</v>
      </c>
      <c r="O569" s="233">
        <f t="shared" si="309"/>
        <v>0</v>
      </c>
      <c r="P569" s="42"/>
    </row>
    <row r="570" spans="2:17" ht="15.75" hidden="1">
      <c r="B570" s="2" t="str">
        <f t="shared" si="302"/>
        <v>b</v>
      </c>
      <c r="C570" s="240" t="s">
        <v>0</v>
      </c>
      <c r="D570" s="241" t="s">
        <v>9</v>
      </c>
      <c r="E570" s="233">
        <v>0</v>
      </c>
      <c r="F570" s="233">
        <v>0</v>
      </c>
      <c r="G570" s="233">
        <v>0</v>
      </c>
      <c r="H570" s="233">
        <v>0</v>
      </c>
      <c r="I570" s="233">
        <v>0</v>
      </c>
      <c r="J570" s="267">
        <v>0</v>
      </c>
      <c r="K570" s="288">
        <v>0</v>
      </c>
      <c r="L570" s="278">
        <f t="shared" si="307"/>
        <v>0</v>
      </c>
      <c r="M570" s="233">
        <f t="shared" si="300"/>
        <v>0</v>
      </c>
      <c r="N570" s="267">
        <v>0</v>
      </c>
      <c r="O570" s="233">
        <f t="shared" si="309"/>
        <v>0</v>
      </c>
      <c r="P570" s="42"/>
    </row>
    <row r="571" spans="2:17" ht="15.75" hidden="1">
      <c r="B571" s="2" t="str">
        <f t="shared" si="302"/>
        <v>b</v>
      </c>
      <c r="C571" s="240" t="s">
        <v>0</v>
      </c>
      <c r="D571" s="241" t="s">
        <v>10</v>
      </c>
      <c r="E571" s="233">
        <v>0</v>
      </c>
      <c r="F571" s="233">
        <v>0</v>
      </c>
      <c r="G571" s="233">
        <v>0</v>
      </c>
      <c r="H571" s="233">
        <v>0</v>
      </c>
      <c r="I571" s="233">
        <v>0</v>
      </c>
      <c r="J571" s="267">
        <v>0</v>
      </c>
      <c r="K571" s="288">
        <v>0</v>
      </c>
      <c r="L571" s="278">
        <f t="shared" si="307"/>
        <v>0</v>
      </c>
      <c r="M571" s="233">
        <f t="shared" si="300"/>
        <v>0</v>
      </c>
      <c r="N571" s="267">
        <v>0</v>
      </c>
      <c r="O571" s="233">
        <f t="shared" si="309"/>
        <v>0</v>
      </c>
      <c r="P571" s="42"/>
    </row>
    <row r="572" spans="2:17" ht="15.75" hidden="1">
      <c r="B572" s="2" t="str">
        <f t="shared" si="302"/>
        <v>b</v>
      </c>
      <c r="C572" s="240" t="s">
        <v>0</v>
      </c>
      <c r="D572" s="241" t="s">
        <v>11</v>
      </c>
      <c r="E572" s="233">
        <v>0</v>
      </c>
      <c r="F572" s="233">
        <v>0</v>
      </c>
      <c r="G572" s="233">
        <v>0</v>
      </c>
      <c r="H572" s="233">
        <v>0</v>
      </c>
      <c r="I572" s="233">
        <v>0</v>
      </c>
      <c r="J572" s="267">
        <v>0</v>
      </c>
      <c r="K572" s="288">
        <v>0</v>
      </c>
      <c r="L572" s="278">
        <f t="shared" si="307"/>
        <v>0</v>
      </c>
      <c r="M572" s="233">
        <f t="shared" si="300"/>
        <v>0</v>
      </c>
      <c r="N572" s="267">
        <v>0</v>
      </c>
      <c r="O572" s="233">
        <f t="shared" si="309"/>
        <v>0</v>
      </c>
      <c r="P572" s="42"/>
    </row>
    <row r="573" spans="2:17" ht="15.75" hidden="1">
      <c r="B573" s="2" t="str">
        <f t="shared" si="302"/>
        <v>b</v>
      </c>
      <c r="C573" s="240" t="s">
        <v>0</v>
      </c>
      <c r="D573" s="241" t="s">
        <v>12</v>
      </c>
      <c r="E573" s="233">
        <v>0</v>
      </c>
      <c r="F573" s="233">
        <v>0</v>
      </c>
      <c r="G573" s="233">
        <v>0</v>
      </c>
      <c r="H573" s="233">
        <v>0</v>
      </c>
      <c r="I573" s="233">
        <v>0</v>
      </c>
      <c r="J573" s="267">
        <v>0</v>
      </c>
      <c r="K573" s="288">
        <v>0</v>
      </c>
      <c r="L573" s="278">
        <f t="shared" si="307"/>
        <v>0</v>
      </c>
      <c r="M573" s="233">
        <f t="shared" si="300"/>
        <v>0</v>
      </c>
      <c r="N573" s="267">
        <v>0</v>
      </c>
      <c r="O573" s="233">
        <f t="shared" si="309"/>
        <v>0</v>
      </c>
      <c r="P573" s="42"/>
    </row>
    <row r="574" spans="2:17" ht="18" hidden="1">
      <c r="B574" s="2" t="str">
        <f t="shared" si="302"/>
        <v>a</v>
      </c>
      <c r="C574" s="231" t="s">
        <v>0</v>
      </c>
      <c r="D574" s="232" t="s">
        <v>13</v>
      </c>
      <c r="E574" s="233">
        <v>3500</v>
      </c>
      <c r="F574" s="233">
        <v>3400</v>
      </c>
      <c r="G574" s="233">
        <v>2367.5630000000001</v>
      </c>
      <c r="H574" s="233">
        <v>3600</v>
      </c>
      <c r="I574" s="233">
        <v>3600</v>
      </c>
      <c r="J574" s="267">
        <v>3600</v>
      </c>
      <c r="K574" s="288">
        <v>3600</v>
      </c>
      <c r="L574" s="278">
        <f t="shared" si="307"/>
        <v>0</v>
      </c>
      <c r="M574" s="233">
        <f t="shared" si="300"/>
        <v>0</v>
      </c>
      <c r="N574" s="267">
        <v>3600</v>
      </c>
      <c r="O574" s="233">
        <f t="shared" si="309"/>
        <v>0</v>
      </c>
      <c r="P574" s="43"/>
      <c r="Q574" s="271"/>
    </row>
    <row r="575" spans="2:17" ht="15.75" hidden="1">
      <c r="B575" s="2" t="str">
        <f t="shared" si="302"/>
        <v>b</v>
      </c>
      <c r="C575" s="240" t="s">
        <v>0</v>
      </c>
      <c r="D575" s="241" t="s">
        <v>14</v>
      </c>
      <c r="E575" s="233">
        <f t="shared" ref="E575" si="390">E576+E577</f>
        <v>0</v>
      </c>
      <c r="F575" s="233">
        <f t="shared" ref="F575:I575" si="391">F576+F577</f>
        <v>0</v>
      </c>
      <c r="G575" s="233">
        <f t="shared" si="391"/>
        <v>0</v>
      </c>
      <c r="H575" s="233">
        <f t="shared" si="391"/>
        <v>0</v>
      </c>
      <c r="I575" s="233">
        <f t="shared" si="391"/>
        <v>0</v>
      </c>
      <c r="J575" s="267">
        <f>J576+J577</f>
        <v>0</v>
      </c>
      <c r="K575" s="288">
        <f>K576+K577</f>
        <v>0</v>
      </c>
      <c r="L575" s="278">
        <f t="shared" si="307"/>
        <v>0</v>
      </c>
      <c r="M575" s="233">
        <f t="shared" si="300"/>
        <v>0</v>
      </c>
      <c r="N575" s="267">
        <f t="shared" ref="N575" si="392">N576+N577</f>
        <v>0</v>
      </c>
      <c r="O575" s="233">
        <f t="shared" si="309"/>
        <v>0</v>
      </c>
      <c r="P575" s="42"/>
    </row>
    <row r="576" spans="2:17" ht="30" hidden="1">
      <c r="B576" s="2" t="str">
        <f t="shared" si="302"/>
        <v>b</v>
      </c>
      <c r="C576" s="256" t="s">
        <v>0</v>
      </c>
      <c r="D576" s="257" t="s">
        <v>15</v>
      </c>
      <c r="E576" s="238">
        <v>0</v>
      </c>
      <c r="F576" s="238">
        <v>0</v>
      </c>
      <c r="G576" s="238">
        <v>0</v>
      </c>
      <c r="H576" s="238">
        <v>0</v>
      </c>
      <c r="I576" s="238">
        <v>0</v>
      </c>
      <c r="J576" s="268">
        <v>0</v>
      </c>
      <c r="K576" s="289">
        <v>0</v>
      </c>
      <c r="L576" s="278">
        <f t="shared" si="307"/>
        <v>0</v>
      </c>
      <c r="M576" s="238">
        <f t="shared" si="300"/>
        <v>0</v>
      </c>
      <c r="N576" s="268">
        <v>0</v>
      </c>
      <c r="O576" s="238">
        <f t="shared" si="309"/>
        <v>0</v>
      </c>
      <c r="P576" s="42"/>
    </row>
    <row r="577" spans="2:17" ht="30" hidden="1">
      <c r="B577" s="2" t="str">
        <f t="shared" si="302"/>
        <v>b</v>
      </c>
      <c r="C577" s="256" t="s">
        <v>0</v>
      </c>
      <c r="D577" s="257" t="s">
        <v>16</v>
      </c>
      <c r="E577" s="238">
        <v>0</v>
      </c>
      <c r="F577" s="238">
        <v>0</v>
      </c>
      <c r="G577" s="238">
        <v>0</v>
      </c>
      <c r="H577" s="238">
        <v>0</v>
      </c>
      <c r="I577" s="238">
        <v>0</v>
      </c>
      <c r="J577" s="268">
        <v>0</v>
      </c>
      <c r="K577" s="289">
        <v>0</v>
      </c>
      <c r="L577" s="278">
        <f t="shared" si="307"/>
        <v>0</v>
      </c>
      <c r="M577" s="238">
        <f t="shared" si="300"/>
        <v>0</v>
      </c>
      <c r="N577" s="268">
        <v>0</v>
      </c>
      <c r="O577" s="238">
        <f t="shared" si="309"/>
        <v>0</v>
      </c>
      <c r="P577" s="42"/>
    </row>
    <row r="578" spans="2:17" ht="15.75" hidden="1">
      <c r="B578" s="2" t="str">
        <f t="shared" si="302"/>
        <v>b</v>
      </c>
      <c r="C578" s="243" t="s">
        <v>0</v>
      </c>
      <c r="D578" s="244" t="s">
        <v>17</v>
      </c>
      <c r="E578" s="230">
        <v>0</v>
      </c>
      <c r="F578" s="230">
        <v>0</v>
      </c>
      <c r="G578" s="230">
        <v>0</v>
      </c>
      <c r="H578" s="230">
        <v>0</v>
      </c>
      <c r="I578" s="230">
        <v>0</v>
      </c>
      <c r="J578" s="266">
        <v>0</v>
      </c>
      <c r="K578" s="287">
        <v>0</v>
      </c>
      <c r="L578" s="278">
        <f t="shared" si="307"/>
        <v>0</v>
      </c>
      <c r="M578" s="230">
        <f t="shared" si="300"/>
        <v>0</v>
      </c>
      <c r="N578" s="266">
        <v>0</v>
      </c>
      <c r="O578" s="230">
        <f t="shared" si="309"/>
        <v>0</v>
      </c>
      <c r="P578" s="42"/>
    </row>
    <row r="579" spans="2:17" ht="15.75" hidden="1">
      <c r="B579" s="2" t="str">
        <f t="shared" si="302"/>
        <v>b</v>
      </c>
      <c r="C579" s="243" t="s">
        <v>0</v>
      </c>
      <c r="D579" s="244" t="s">
        <v>18</v>
      </c>
      <c r="E579" s="230">
        <v>0</v>
      </c>
      <c r="F579" s="230">
        <v>0</v>
      </c>
      <c r="G579" s="230">
        <v>0</v>
      </c>
      <c r="H579" s="230">
        <v>0</v>
      </c>
      <c r="I579" s="230">
        <v>0</v>
      </c>
      <c r="J579" s="266">
        <v>0</v>
      </c>
      <c r="K579" s="287">
        <v>0</v>
      </c>
      <c r="L579" s="278">
        <f t="shared" si="307"/>
        <v>0</v>
      </c>
      <c r="M579" s="230">
        <f t="shared" si="300"/>
        <v>0</v>
      </c>
      <c r="N579" s="266">
        <v>0</v>
      </c>
      <c r="O579" s="230">
        <f t="shared" si="309"/>
        <v>0</v>
      </c>
      <c r="P579" s="42"/>
    </row>
    <row r="580" spans="2:17" ht="15.75" hidden="1">
      <c r="B580" s="2" t="str">
        <f t="shared" si="302"/>
        <v>b</v>
      </c>
      <c r="C580" s="243" t="s">
        <v>0</v>
      </c>
      <c r="D580" s="244" t="s">
        <v>19</v>
      </c>
      <c r="E580" s="230">
        <v>0</v>
      </c>
      <c r="F580" s="230">
        <v>0</v>
      </c>
      <c r="G580" s="230">
        <v>0</v>
      </c>
      <c r="H580" s="230">
        <v>0</v>
      </c>
      <c r="I580" s="230">
        <v>0</v>
      </c>
      <c r="J580" s="266">
        <v>0</v>
      </c>
      <c r="K580" s="287">
        <v>0</v>
      </c>
      <c r="L580" s="278">
        <f t="shared" si="307"/>
        <v>0</v>
      </c>
      <c r="M580" s="230">
        <f t="shared" si="300"/>
        <v>0</v>
      </c>
      <c r="N580" s="266">
        <v>0</v>
      </c>
      <c r="O580" s="230">
        <f t="shared" si="309"/>
        <v>0</v>
      </c>
      <c r="P580" s="42"/>
    </row>
    <row r="581" spans="2:17" ht="36" hidden="1">
      <c r="B581" s="2" t="str">
        <f t="shared" si="302"/>
        <v>a</v>
      </c>
      <c r="C581" s="222" t="s">
        <v>80</v>
      </c>
      <c r="D581" s="223" t="s">
        <v>81</v>
      </c>
      <c r="E581" s="224">
        <f t="shared" ref="E581" si="393">E584+E594+E595+E596</f>
        <v>40</v>
      </c>
      <c r="F581" s="224">
        <f t="shared" ref="F581:I581" si="394">F584+F594+F595+F596</f>
        <v>40</v>
      </c>
      <c r="G581" s="224">
        <f t="shared" si="394"/>
        <v>17.86</v>
      </c>
      <c r="H581" s="224">
        <f t="shared" si="394"/>
        <v>38</v>
      </c>
      <c r="I581" s="224">
        <f t="shared" si="394"/>
        <v>38</v>
      </c>
      <c r="J581" s="264">
        <f>J584+J594+J595+J596</f>
        <v>38</v>
      </c>
      <c r="K581" s="285">
        <f>K584+K594+K595+K596</f>
        <v>38</v>
      </c>
      <c r="L581" s="278">
        <f t="shared" si="307"/>
        <v>0</v>
      </c>
      <c r="M581" s="224">
        <f t="shared" ref="M581:M644" si="395">J581-I581</f>
        <v>0</v>
      </c>
      <c r="N581" s="264">
        <f t="shared" ref="N581" si="396">N584+N594+N595+N596</f>
        <v>38</v>
      </c>
      <c r="O581" s="224">
        <f t="shared" si="309"/>
        <v>0</v>
      </c>
      <c r="P581" s="43"/>
      <c r="Q581" s="271" t="s">
        <v>574</v>
      </c>
    </row>
    <row r="582" spans="2:17" ht="15.75" hidden="1">
      <c r="B582" s="2" t="str">
        <f t="shared" ref="B582:B645" si="397">IF((E582+F582+G582+I582++J582+M582+N582)&gt;0,"a","b")</f>
        <v>b</v>
      </c>
      <c r="C582" s="252" t="s">
        <v>0</v>
      </c>
      <c r="D582" s="253" t="s">
        <v>5</v>
      </c>
      <c r="E582" s="227">
        <v>0</v>
      </c>
      <c r="F582" s="227">
        <v>0</v>
      </c>
      <c r="G582" s="227">
        <v>0</v>
      </c>
      <c r="H582" s="227">
        <v>0</v>
      </c>
      <c r="I582" s="227">
        <v>0</v>
      </c>
      <c r="J582" s="265">
        <v>0</v>
      </c>
      <c r="K582" s="286">
        <v>0</v>
      </c>
      <c r="L582" s="278">
        <f t="shared" ref="L582:L645" si="398">K582-J582</f>
        <v>0</v>
      </c>
      <c r="M582" s="227">
        <f t="shared" si="395"/>
        <v>0</v>
      </c>
      <c r="N582" s="265">
        <v>0</v>
      </c>
      <c r="O582" s="227">
        <f t="shared" ref="O582:O645" si="399">N582-J582</f>
        <v>0</v>
      </c>
      <c r="P582" s="42"/>
    </row>
    <row r="583" spans="2:17" ht="15.75" hidden="1">
      <c r="B583" s="2" t="str">
        <f t="shared" si="397"/>
        <v>b</v>
      </c>
      <c r="C583" s="252" t="s">
        <v>0</v>
      </c>
      <c r="D583" s="253" t="s">
        <v>6</v>
      </c>
      <c r="E583" s="227">
        <v>0</v>
      </c>
      <c r="F583" s="227">
        <v>0</v>
      </c>
      <c r="G583" s="227">
        <v>0</v>
      </c>
      <c r="H583" s="227">
        <v>0</v>
      </c>
      <c r="I583" s="227">
        <v>0</v>
      </c>
      <c r="J583" s="265">
        <v>0</v>
      </c>
      <c r="K583" s="286">
        <v>0</v>
      </c>
      <c r="L583" s="278">
        <f t="shared" si="398"/>
        <v>0</v>
      </c>
      <c r="M583" s="227">
        <f t="shared" si="395"/>
        <v>0</v>
      </c>
      <c r="N583" s="265">
        <v>0</v>
      </c>
      <c r="O583" s="227">
        <f t="shared" si="399"/>
        <v>0</v>
      </c>
      <c r="P583" s="42"/>
    </row>
    <row r="584" spans="2:17" ht="18" hidden="1">
      <c r="B584" s="2" t="str">
        <f t="shared" si="397"/>
        <v>a</v>
      </c>
      <c r="C584" s="228" t="s">
        <v>0</v>
      </c>
      <c r="D584" s="229" t="s">
        <v>7</v>
      </c>
      <c r="E584" s="230">
        <f t="shared" ref="E584" si="400">E585+E586+E587+E588+E589+E590+E591</f>
        <v>40</v>
      </c>
      <c r="F584" s="230">
        <f t="shared" ref="F584:I584" si="401">F585+F586+F587+F588+F589+F590+F591</f>
        <v>40</v>
      </c>
      <c r="G584" s="230">
        <f t="shared" si="401"/>
        <v>17.86</v>
      </c>
      <c r="H584" s="230">
        <f t="shared" si="401"/>
        <v>38</v>
      </c>
      <c r="I584" s="230">
        <f t="shared" si="401"/>
        <v>38</v>
      </c>
      <c r="J584" s="266">
        <f>J585+J586+J587+J588+J589+J590+J591</f>
        <v>38</v>
      </c>
      <c r="K584" s="287">
        <f>K585+K586+K587+K588+K589+K590+K591</f>
        <v>38</v>
      </c>
      <c r="L584" s="278">
        <f t="shared" si="398"/>
        <v>0</v>
      </c>
      <c r="M584" s="230">
        <f t="shared" si="395"/>
        <v>0</v>
      </c>
      <c r="N584" s="266">
        <f t="shared" ref="N584" si="402">N585+N586+N587+N588+N589+N590+N591</f>
        <v>38</v>
      </c>
      <c r="O584" s="230">
        <f t="shared" si="399"/>
        <v>0</v>
      </c>
      <c r="P584" s="43"/>
      <c r="Q584" s="271"/>
    </row>
    <row r="585" spans="2:17" ht="15.75" hidden="1">
      <c r="B585" s="2" t="str">
        <f t="shared" si="397"/>
        <v>b</v>
      </c>
      <c r="C585" s="240" t="s">
        <v>0</v>
      </c>
      <c r="D585" s="241" t="s">
        <v>8</v>
      </c>
      <c r="E585" s="233">
        <v>0</v>
      </c>
      <c r="F585" s="233">
        <v>0</v>
      </c>
      <c r="G585" s="233">
        <v>0</v>
      </c>
      <c r="H585" s="233">
        <v>0</v>
      </c>
      <c r="I585" s="233">
        <v>0</v>
      </c>
      <c r="J585" s="267">
        <v>0</v>
      </c>
      <c r="K585" s="288">
        <v>0</v>
      </c>
      <c r="L585" s="278">
        <f t="shared" si="398"/>
        <v>0</v>
      </c>
      <c r="M585" s="233">
        <f t="shared" si="395"/>
        <v>0</v>
      </c>
      <c r="N585" s="267">
        <v>0</v>
      </c>
      <c r="O585" s="233">
        <f t="shared" si="399"/>
        <v>0</v>
      </c>
      <c r="P585" s="42"/>
    </row>
    <row r="586" spans="2:17" ht="15.75" hidden="1">
      <c r="B586" s="2" t="str">
        <f t="shared" si="397"/>
        <v>b</v>
      </c>
      <c r="C586" s="240" t="s">
        <v>0</v>
      </c>
      <c r="D586" s="241" t="s">
        <v>9</v>
      </c>
      <c r="E586" s="233">
        <v>0</v>
      </c>
      <c r="F586" s="233">
        <v>0</v>
      </c>
      <c r="G586" s="233">
        <v>0</v>
      </c>
      <c r="H586" s="233">
        <v>0</v>
      </c>
      <c r="I586" s="233">
        <v>0</v>
      </c>
      <c r="J586" s="267">
        <v>0</v>
      </c>
      <c r="K586" s="288">
        <v>0</v>
      </c>
      <c r="L586" s="278">
        <f t="shared" si="398"/>
        <v>0</v>
      </c>
      <c r="M586" s="233">
        <f t="shared" si="395"/>
        <v>0</v>
      </c>
      <c r="N586" s="267">
        <v>0</v>
      </c>
      <c r="O586" s="233">
        <f t="shared" si="399"/>
        <v>0</v>
      </c>
      <c r="P586" s="42"/>
    </row>
    <row r="587" spans="2:17" ht="15.75" hidden="1">
      <c r="B587" s="2" t="str">
        <f t="shared" si="397"/>
        <v>b</v>
      </c>
      <c r="C587" s="240" t="s">
        <v>0</v>
      </c>
      <c r="D587" s="241" t="s">
        <v>10</v>
      </c>
      <c r="E587" s="233">
        <v>0</v>
      </c>
      <c r="F587" s="233">
        <v>0</v>
      </c>
      <c r="G587" s="233">
        <v>0</v>
      </c>
      <c r="H587" s="233">
        <v>0</v>
      </c>
      <c r="I587" s="233">
        <v>0</v>
      </c>
      <c r="J587" s="267">
        <v>0</v>
      </c>
      <c r="K587" s="288">
        <v>0</v>
      </c>
      <c r="L587" s="278">
        <f t="shared" si="398"/>
        <v>0</v>
      </c>
      <c r="M587" s="233">
        <f t="shared" si="395"/>
        <v>0</v>
      </c>
      <c r="N587" s="267">
        <v>0</v>
      </c>
      <c r="O587" s="233">
        <f t="shared" si="399"/>
        <v>0</v>
      </c>
      <c r="P587" s="42"/>
    </row>
    <row r="588" spans="2:17" ht="15.75" hidden="1">
      <c r="B588" s="2" t="str">
        <f t="shared" si="397"/>
        <v>b</v>
      </c>
      <c r="C588" s="240" t="s">
        <v>0</v>
      </c>
      <c r="D588" s="241" t="s">
        <v>11</v>
      </c>
      <c r="E588" s="233">
        <v>0</v>
      </c>
      <c r="F588" s="233">
        <v>0</v>
      </c>
      <c r="G588" s="233">
        <v>0</v>
      </c>
      <c r="H588" s="233">
        <v>0</v>
      </c>
      <c r="I588" s="233">
        <v>0</v>
      </c>
      <c r="J588" s="267">
        <v>0</v>
      </c>
      <c r="K588" s="288">
        <v>0</v>
      </c>
      <c r="L588" s="278">
        <f t="shared" si="398"/>
        <v>0</v>
      </c>
      <c r="M588" s="233">
        <f t="shared" si="395"/>
        <v>0</v>
      </c>
      <c r="N588" s="267">
        <v>0</v>
      </c>
      <c r="O588" s="233">
        <f t="shared" si="399"/>
        <v>0</v>
      </c>
      <c r="P588" s="42"/>
    </row>
    <row r="589" spans="2:17" ht="15.75" hidden="1">
      <c r="B589" s="2" t="str">
        <f t="shared" si="397"/>
        <v>b</v>
      </c>
      <c r="C589" s="240" t="s">
        <v>0</v>
      </c>
      <c r="D589" s="241" t="s">
        <v>12</v>
      </c>
      <c r="E589" s="233">
        <v>0</v>
      </c>
      <c r="F589" s="233">
        <v>0</v>
      </c>
      <c r="G589" s="233">
        <v>0</v>
      </c>
      <c r="H589" s="233">
        <v>0</v>
      </c>
      <c r="I589" s="233">
        <v>0</v>
      </c>
      <c r="J589" s="267">
        <v>0</v>
      </c>
      <c r="K589" s="288">
        <v>0</v>
      </c>
      <c r="L589" s="278">
        <f t="shared" si="398"/>
        <v>0</v>
      </c>
      <c r="M589" s="233">
        <f t="shared" si="395"/>
        <v>0</v>
      </c>
      <c r="N589" s="267">
        <v>0</v>
      </c>
      <c r="O589" s="233">
        <f t="shared" si="399"/>
        <v>0</v>
      </c>
      <c r="P589" s="42"/>
    </row>
    <row r="590" spans="2:17" ht="18" hidden="1">
      <c r="B590" s="2" t="str">
        <f t="shared" si="397"/>
        <v>a</v>
      </c>
      <c r="C590" s="231" t="s">
        <v>0</v>
      </c>
      <c r="D590" s="232" t="s">
        <v>13</v>
      </c>
      <c r="E590" s="233">
        <v>40</v>
      </c>
      <c r="F590" s="233">
        <v>40</v>
      </c>
      <c r="G590" s="233">
        <v>17.86</v>
      </c>
      <c r="H590" s="233">
        <v>38</v>
      </c>
      <c r="I590" s="233">
        <v>38</v>
      </c>
      <c r="J590" s="267">
        <v>38</v>
      </c>
      <c r="K590" s="288">
        <v>38</v>
      </c>
      <c r="L590" s="278">
        <f t="shared" si="398"/>
        <v>0</v>
      </c>
      <c r="M590" s="233">
        <f t="shared" si="395"/>
        <v>0</v>
      </c>
      <c r="N590" s="267">
        <v>38</v>
      </c>
      <c r="O590" s="233">
        <f t="shared" si="399"/>
        <v>0</v>
      </c>
      <c r="P590" s="43"/>
      <c r="Q590" s="271"/>
    </row>
    <row r="591" spans="2:17" ht="15.75" hidden="1">
      <c r="B591" s="2" t="str">
        <f t="shared" si="397"/>
        <v>b</v>
      </c>
      <c r="C591" s="240" t="s">
        <v>0</v>
      </c>
      <c r="D591" s="241" t="s">
        <v>14</v>
      </c>
      <c r="E591" s="233">
        <f t="shared" ref="E591" si="403">E592+E593</f>
        <v>0</v>
      </c>
      <c r="F591" s="233">
        <f t="shared" ref="F591:I591" si="404">F592+F593</f>
        <v>0</v>
      </c>
      <c r="G591" s="233">
        <f t="shared" si="404"/>
        <v>0</v>
      </c>
      <c r="H591" s="233">
        <f t="shared" si="404"/>
        <v>0</v>
      </c>
      <c r="I591" s="233">
        <f t="shared" si="404"/>
        <v>0</v>
      </c>
      <c r="J591" s="267">
        <f>J592+J593</f>
        <v>0</v>
      </c>
      <c r="K591" s="288">
        <f>K592+K593</f>
        <v>0</v>
      </c>
      <c r="L591" s="278">
        <f t="shared" si="398"/>
        <v>0</v>
      </c>
      <c r="M591" s="233">
        <f t="shared" si="395"/>
        <v>0</v>
      </c>
      <c r="N591" s="267">
        <f t="shared" ref="N591" si="405">N592+N593</f>
        <v>0</v>
      </c>
      <c r="O591" s="233">
        <f t="shared" si="399"/>
        <v>0</v>
      </c>
      <c r="P591" s="42"/>
    </row>
    <row r="592" spans="2:17" ht="30" hidden="1">
      <c r="B592" s="2" t="str">
        <f t="shared" si="397"/>
        <v>b</v>
      </c>
      <c r="C592" s="256" t="s">
        <v>0</v>
      </c>
      <c r="D592" s="257" t="s">
        <v>15</v>
      </c>
      <c r="E592" s="238">
        <v>0</v>
      </c>
      <c r="F592" s="238">
        <v>0</v>
      </c>
      <c r="G592" s="238">
        <v>0</v>
      </c>
      <c r="H592" s="238">
        <v>0</v>
      </c>
      <c r="I592" s="238">
        <v>0</v>
      </c>
      <c r="J592" s="268">
        <v>0</v>
      </c>
      <c r="K592" s="289">
        <v>0</v>
      </c>
      <c r="L592" s="278">
        <f t="shared" si="398"/>
        <v>0</v>
      </c>
      <c r="M592" s="238">
        <f t="shared" si="395"/>
        <v>0</v>
      </c>
      <c r="N592" s="268">
        <v>0</v>
      </c>
      <c r="O592" s="238">
        <f t="shared" si="399"/>
        <v>0</v>
      </c>
      <c r="P592" s="42"/>
    </row>
    <row r="593" spans="2:17" ht="30" hidden="1">
      <c r="B593" s="2" t="str">
        <f t="shared" si="397"/>
        <v>b</v>
      </c>
      <c r="C593" s="256" t="s">
        <v>0</v>
      </c>
      <c r="D593" s="257" t="s">
        <v>16</v>
      </c>
      <c r="E593" s="238">
        <v>0</v>
      </c>
      <c r="F593" s="238">
        <v>0</v>
      </c>
      <c r="G593" s="238">
        <v>0</v>
      </c>
      <c r="H593" s="238">
        <v>0</v>
      </c>
      <c r="I593" s="238">
        <v>0</v>
      </c>
      <c r="J593" s="268">
        <v>0</v>
      </c>
      <c r="K593" s="289">
        <v>0</v>
      </c>
      <c r="L593" s="278">
        <f t="shared" si="398"/>
        <v>0</v>
      </c>
      <c r="M593" s="238">
        <f t="shared" si="395"/>
        <v>0</v>
      </c>
      <c r="N593" s="268">
        <v>0</v>
      </c>
      <c r="O593" s="238">
        <f t="shared" si="399"/>
        <v>0</v>
      </c>
      <c r="P593" s="42"/>
    </row>
    <row r="594" spans="2:17" ht="15.75" hidden="1">
      <c r="B594" s="2" t="str">
        <f t="shared" si="397"/>
        <v>b</v>
      </c>
      <c r="C594" s="243" t="s">
        <v>0</v>
      </c>
      <c r="D594" s="244" t="s">
        <v>17</v>
      </c>
      <c r="E594" s="230">
        <v>0</v>
      </c>
      <c r="F594" s="230">
        <v>0</v>
      </c>
      <c r="G594" s="230">
        <v>0</v>
      </c>
      <c r="H594" s="230">
        <v>0</v>
      </c>
      <c r="I594" s="230">
        <v>0</v>
      </c>
      <c r="J594" s="266">
        <v>0</v>
      </c>
      <c r="K594" s="287">
        <v>0</v>
      </c>
      <c r="L594" s="278">
        <f t="shared" si="398"/>
        <v>0</v>
      </c>
      <c r="M594" s="230">
        <f t="shared" si="395"/>
        <v>0</v>
      </c>
      <c r="N594" s="266">
        <v>0</v>
      </c>
      <c r="O594" s="230">
        <f t="shared" si="399"/>
        <v>0</v>
      </c>
      <c r="P594" s="42"/>
    </row>
    <row r="595" spans="2:17" ht="15.75" hidden="1">
      <c r="B595" s="2" t="str">
        <f t="shared" si="397"/>
        <v>b</v>
      </c>
      <c r="C595" s="243" t="s">
        <v>0</v>
      </c>
      <c r="D595" s="244" t="s">
        <v>18</v>
      </c>
      <c r="E595" s="230">
        <v>0</v>
      </c>
      <c r="F595" s="230">
        <v>0</v>
      </c>
      <c r="G595" s="230">
        <v>0</v>
      </c>
      <c r="H595" s="230">
        <v>0</v>
      </c>
      <c r="I595" s="230">
        <v>0</v>
      </c>
      <c r="J595" s="266">
        <v>0</v>
      </c>
      <c r="K595" s="287">
        <v>0</v>
      </c>
      <c r="L595" s="278">
        <f t="shared" si="398"/>
        <v>0</v>
      </c>
      <c r="M595" s="230">
        <f t="shared" si="395"/>
        <v>0</v>
      </c>
      <c r="N595" s="266">
        <v>0</v>
      </c>
      <c r="O595" s="230">
        <f t="shared" si="399"/>
        <v>0</v>
      </c>
      <c r="P595" s="42"/>
    </row>
    <row r="596" spans="2:17" ht="15.75" hidden="1">
      <c r="B596" s="2" t="str">
        <f t="shared" si="397"/>
        <v>b</v>
      </c>
      <c r="C596" s="243" t="s">
        <v>0</v>
      </c>
      <c r="D596" s="244" t="s">
        <v>19</v>
      </c>
      <c r="E596" s="230">
        <v>0</v>
      </c>
      <c r="F596" s="230">
        <v>0</v>
      </c>
      <c r="G596" s="230">
        <v>0</v>
      </c>
      <c r="H596" s="230">
        <v>0</v>
      </c>
      <c r="I596" s="230">
        <v>0</v>
      </c>
      <c r="J596" s="266">
        <v>0</v>
      </c>
      <c r="K596" s="287">
        <v>0</v>
      </c>
      <c r="L596" s="278">
        <f t="shared" si="398"/>
        <v>0</v>
      </c>
      <c r="M596" s="230">
        <f t="shared" si="395"/>
        <v>0</v>
      </c>
      <c r="N596" s="266">
        <v>0</v>
      </c>
      <c r="O596" s="230">
        <f t="shared" si="399"/>
        <v>0</v>
      </c>
      <c r="P596" s="42"/>
    </row>
    <row r="597" spans="2:17" ht="36" hidden="1">
      <c r="B597" s="2" t="str">
        <f t="shared" si="397"/>
        <v>a</v>
      </c>
      <c r="C597" s="222" t="s">
        <v>82</v>
      </c>
      <c r="D597" s="223" t="s">
        <v>83</v>
      </c>
      <c r="E597" s="224">
        <f t="shared" ref="E597" si="406">E600+E610+E611+E612</f>
        <v>6500</v>
      </c>
      <c r="F597" s="224">
        <f t="shared" ref="F597:I597" si="407">F600+F610+F611+F612</f>
        <v>6258.3</v>
      </c>
      <c r="G597" s="224">
        <f t="shared" si="407"/>
        <v>3349.53325</v>
      </c>
      <c r="H597" s="224">
        <f t="shared" si="407"/>
        <v>6782</v>
      </c>
      <c r="I597" s="224">
        <f t="shared" si="407"/>
        <v>6782</v>
      </c>
      <c r="J597" s="264">
        <f>J600+J610+J611+J612</f>
        <v>6782</v>
      </c>
      <c r="K597" s="285">
        <f>K600+K610+K611+K612</f>
        <v>6782</v>
      </c>
      <c r="L597" s="278">
        <f t="shared" si="398"/>
        <v>0</v>
      </c>
      <c r="M597" s="224">
        <f t="shared" si="395"/>
        <v>0</v>
      </c>
      <c r="N597" s="264">
        <f t="shared" ref="N597" si="408">N600+N610+N611+N612</f>
        <v>7482</v>
      </c>
      <c r="O597" s="224">
        <f t="shared" si="399"/>
        <v>700</v>
      </c>
      <c r="P597" s="43"/>
      <c r="Q597" s="271" t="s">
        <v>574</v>
      </c>
    </row>
    <row r="598" spans="2:17" ht="15.75" hidden="1">
      <c r="B598" s="2" t="str">
        <f t="shared" si="397"/>
        <v>b</v>
      </c>
      <c r="C598" s="252" t="s">
        <v>0</v>
      </c>
      <c r="D598" s="253" t="s">
        <v>5</v>
      </c>
      <c r="E598" s="227">
        <v>0</v>
      </c>
      <c r="F598" s="227">
        <v>0</v>
      </c>
      <c r="G598" s="227">
        <v>0</v>
      </c>
      <c r="H598" s="227">
        <v>0</v>
      </c>
      <c r="I598" s="227">
        <v>0</v>
      </c>
      <c r="J598" s="265">
        <v>0</v>
      </c>
      <c r="K598" s="286">
        <v>0</v>
      </c>
      <c r="L598" s="278">
        <f t="shared" si="398"/>
        <v>0</v>
      </c>
      <c r="M598" s="227">
        <f t="shared" si="395"/>
        <v>0</v>
      </c>
      <c r="N598" s="265">
        <v>0</v>
      </c>
      <c r="O598" s="227">
        <f t="shared" si="399"/>
        <v>0</v>
      </c>
      <c r="P598" s="42"/>
    </row>
    <row r="599" spans="2:17" ht="15.75" hidden="1">
      <c r="B599" s="2" t="str">
        <f t="shared" si="397"/>
        <v>b</v>
      </c>
      <c r="C599" s="252" t="s">
        <v>0</v>
      </c>
      <c r="D599" s="253" t="s">
        <v>6</v>
      </c>
      <c r="E599" s="227">
        <v>0</v>
      </c>
      <c r="F599" s="227">
        <v>0</v>
      </c>
      <c r="G599" s="227">
        <v>0</v>
      </c>
      <c r="H599" s="227">
        <v>0</v>
      </c>
      <c r="I599" s="227">
        <v>0</v>
      </c>
      <c r="J599" s="265">
        <v>0</v>
      </c>
      <c r="K599" s="286">
        <v>0</v>
      </c>
      <c r="L599" s="278">
        <f t="shared" si="398"/>
        <v>0</v>
      </c>
      <c r="M599" s="227">
        <f t="shared" si="395"/>
        <v>0</v>
      </c>
      <c r="N599" s="265">
        <v>0</v>
      </c>
      <c r="O599" s="227">
        <f t="shared" si="399"/>
        <v>0</v>
      </c>
      <c r="P599" s="42"/>
    </row>
    <row r="600" spans="2:17" ht="18" hidden="1">
      <c r="B600" s="2" t="str">
        <f t="shared" si="397"/>
        <v>a</v>
      </c>
      <c r="C600" s="228" t="s">
        <v>0</v>
      </c>
      <c r="D600" s="229" t="s">
        <v>7</v>
      </c>
      <c r="E600" s="230">
        <f t="shared" ref="E600" si="409">E601+E602+E603+E604+E605+E606+E607</f>
        <v>6500</v>
      </c>
      <c r="F600" s="230">
        <f t="shared" ref="F600:I600" si="410">F601+F602+F603+F604+F605+F606+F607</f>
        <v>6258.3</v>
      </c>
      <c r="G600" s="230">
        <f t="shared" si="410"/>
        <v>3349.53325</v>
      </c>
      <c r="H600" s="230">
        <f t="shared" si="410"/>
        <v>6782</v>
      </c>
      <c r="I600" s="230">
        <f t="shared" si="410"/>
        <v>6782</v>
      </c>
      <c r="J600" s="266">
        <f>J601+J602+J603+J604+J605+J606+J607</f>
        <v>6782</v>
      </c>
      <c r="K600" s="287">
        <f>K601+K602+K603+K604+K605+K606+K607</f>
        <v>6782</v>
      </c>
      <c r="L600" s="278">
        <f t="shared" si="398"/>
        <v>0</v>
      </c>
      <c r="M600" s="230">
        <f t="shared" si="395"/>
        <v>0</v>
      </c>
      <c r="N600" s="266">
        <f t="shared" ref="N600" si="411">N601+N602+N603+N604+N605+N606+N607</f>
        <v>7482</v>
      </c>
      <c r="O600" s="230">
        <f t="shared" si="399"/>
        <v>700</v>
      </c>
      <c r="P600" s="43"/>
      <c r="Q600" s="271"/>
    </row>
    <row r="601" spans="2:17" ht="15.75" hidden="1">
      <c r="B601" s="2" t="str">
        <f t="shared" si="397"/>
        <v>b</v>
      </c>
      <c r="C601" s="240" t="s">
        <v>0</v>
      </c>
      <c r="D601" s="241" t="s">
        <v>8</v>
      </c>
      <c r="E601" s="233">
        <v>0</v>
      </c>
      <c r="F601" s="233">
        <v>0</v>
      </c>
      <c r="G601" s="233">
        <v>0</v>
      </c>
      <c r="H601" s="233">
        <v>0</v>
      </c>
      <c r="I601" s="233">
        <v>0</v>
      </c>
      <c r="J601" s="267">
        <v>0</v>
      </c>
      <c r="K601" s="288">
        <v>0</v>
      </c>
      <c r="L601" s="278">
        <f t="shared" si="398"/>
        <v>0</v>
      </c>
      <c r="M601" s="233">
        <f t="shared" si="395"/>
        <v>0</v>
      </c>
      <c r="N601" s="267">
        <v>0</v>
      </c>
      <c r="O601" s="233">
        <f t="shared" si="399"/>
        <v>0</v>
      </c>
      <c r="P601" s="42"/>
    </row>
    <row r="602" spans="2:17" ht="15.75" hidden="1">
      <c r="B602" s="2" t="str">
        <f t="shared" si="397"/>
        <v>b</v>
      </c>
      <c r="C602" s="240" t="s">
        <v>0</v>
      </c>
      <c r="D602" s="241" t="s">
        <v>9</v>
      </c>
      <c r="E602" s="233">
        <v>0</v>
      </c>
      <c r="F602" s="233">
        <v>0</v>
      </c>
      <c r="G602" s="233">
        <v>0</v>
      </c>
      <c r="H602" s="233">
        <v>0</v>
      </c>
      <c r="I602" s="233">
        <v>0</v>
      </c>
      <c r="J602" s="267">
        <v>0</v>
      </c>
      <c r="K602" s="288">
        <v>0</v>
      </c>
      <c r="L602" s="278">
        <f t="shared" si="398"/>
        <v>0</v>
      </c>
      <c r="M602" s="233">
        <f t="shared" si="395"/>
        <v>0</v>
      </c>
      <c r="N602" s="267">
        <v>0</v>
      </c>
      <c r="O602" s="233">
        <f t="shared" si="399"/>
        <v>0</v>
      </c>
      <c r="P602" s="42"/>
    </row>
    <row r="603" spans="2:17" ht="15.75" hidden="1">
      <c r="B603" s="2" t="str">
        <f t="shared" si="397"/>
        <v>b</v>
      </c>
      <c r="C603" s="240" t="s">
        <v>0</v>
      </c>
      <c r="D603" s="241" t="s">
        <v>10</v>
      </c>
      <c r="E603" s="233">
        <v>0</v>
      </c>
      <c r="F603" s="233">
        <v>0</v>
      </c>
      <c r="G603" s="233">
        <v>0</v>
      </c>
      <c r="H603" s="233">
        <v>0</v>
      </c>
      <c r="I603" s="233">
        <v>0</v>
      </c>
      <c r="J603" s="267">
        <v>0</v>
      </c>
      <c r="K603" s="288">
        <v>0</v>
      </c>
      <c r="L603" s="278">
        <f t="shared" si="398"/>
        <v>0</v>
      </c>
      <c r="M603" s="233">
        <f t="shared" si="395"/>
        <v>0</v>
      </c>
      <c r="N603" s="267">
        <v>0</v>
      </c>
      <c r="O603" s="233">
        <f t="shared" si="399"/>
        <v>0</v>
      </c>
      <c r="P603" s="42"/>
    </row>
    <row r="604" spans="2:17" ht="15.75" hidden="1">
      <c r="B604" s="2" t="str">
        <f t="shared" si="397"/>
        <v>b</v>
      </c>
      <c r="C604" s="240" t="s">
        <v>0</v>
      </c>
      <c r="D604" s="241" t="s">
        <v>11</v>
      </c>
      <c r="E604" s="233">
        <v>0</v>
      </c>
      <c r="F604" s="233">
        <v>0</v>
      </c>
      <c r="G604" s="233">
        <v>0</v>
      </c>
      <c r="H604" s="233">
        <v>0</v>
      </c>
      <c r="I604" s="233">
        <v>0</v>
      </c>
      <c r="J604" s="267">
        <v>0</v>
      </c>
      <c r="K604" s="288">
        <v>0</v>
      </c>
      <c r="L604" s="278">
        <f t="shared" si="398"/>
        <v>0</v>
      </c>
      <c r="M604" s="233">
        <f t="shared" si="395"/>
        <v>0</v>
      </c>
      <c r="N604" s="267">
        <v>0</v>
      </c>
      <c r="O604" s="233">
        <f t="shared" si="399"/>
        <v>0</v>
      </c>
      <c r="P604" s="42"/>
    </row>
    <row r="605" spans="2:17" ht="15.75" hidden="1">
      <c r="B605" s="2" t="str">
        <f t="shared" si="397"/>
        <v>b</v>
      </c>
      <c r="C605" s="240" t="s">
        <v>0</v>
      </c>
      <c r="D605" s="241" t="s">
        <v>12</v>
      </c>
      <c r="E605" s="233">
        <v>0</v>
      </c>
      <c r="F605" s="233">
        <v>0</v>
      </c>
      <c r="G605" s="233">
        <v>0</v>
      </c>
      <c r="H605" s="233">
        <v>0</v>
      </c>
      <c r="I605" s="233">
        <v>0</v>
      </c>
      <c r="J605" s="267">
        <v>0</v>
      </c>
      <c r="K605" s="288">
        <v>0</v>
      </c>
      <c r="L605" s="278">
        <f t="shared" si="398"/>
        <v>0</v>
      </c>
      <c r="M605" s="233">
        <f t="shared" si="395"/>
        <v>0</v>
      </c>
      <c r="N605" s="267">
        <v>0</v>
      </c>
      <c r="O605" s="233">
        <f t="shared" si="399"/>
        <v>0</v>
      </c>
      <c r="P605" s="42"/>
    </row>
    <row r="606" spans="2:17" ht="18" hidden="1">
      <c r="B606" s="2" t="str">
        <f t="shared" si="397"/>
        <v>a</v>
      </c>
      <c r="C606" s="231" t="s">
        <v>0</v>
      </c>
      <c r="D606" s="232" t="s">
        <v>13</v>
      </c>
      <c r="E606" s="233">
        <v>6500</v>
      </c>
      <c r="F606" s="233">
        <v>6258.3</v>
      </c>
      <c r="G606" s="233">
        <v>3349.53325</v>
      </c>
      <c r="H606" s="233">
        <v>6782</v>
      </c>
      <c r="I606" s="233">
        <v>6782</v>
      </c>
      <c r="J606" s="267">
        <v>6782</v>
      </c>
      <c r="K606" s="288">
        <v>6782</v>
      </c>
      <c r="L606" s="278">
        <f t="shared" si="398"/>
        <v>0</v>
      </c>
      <c r="M606" s="233">
        <f t="shared" si="395"/>
        <v>0</v>
      </c>
      <c r="N606" s="267">
        <v>7482</v>
      </c>
      <c r="O606" s="233">
        <f t="shared" si="399"/>
        <v>700</v>
      </c>
      <c r="P606" s="43"/>
      <c r="Q606" s="271"/>
    </row>
    <row r="607" spans="2:17" ht="15.75" hidden="1">
      <c r="B607" s="2" t="str">
        <f t="shared" si="397"/>
        <v>b</v>
      </c>
      <c r="C607" s="240" t="s">
        <v>0</v>
      </c>
      <c r="D607" s="241" t="s">
        <v>14</v>
      </c>
      <c r="E607" s="233">
        <f t="shared" ref="E607" si="412">E608+E609</f>
        <v>0</v>
      </c>
      <c r="F607" s="233">
        <f t="shared" ref="F607:I607" si="413">F608+F609</f>
        <v>0</v>
      </c>
      <c r="G607" s="233">
        <f t="shared" si="413"/>
        <v>0</v>
      </c>
      <c r="H607" s="233">
        <f t="shared" si="413"/>
        <v>0</v>
      </c>
      <c r="I607" s="233">
        <f t="shared" si="413"/>
        <v>0</v>
      </c>
      <c r="J607" s="267">
        <f>J608+J609</f>
        <v>0</v>
      </c>
      <c r="K607" s="288">
        <f>K608+K609</f>
        <v>0</v>
      </c>
      <c r="L607" s="278">
        <f t="shared" si="398"/>
        <v>0</v>
      </c>
      <c r="M607" s="233">
        <f t="shared" si="395"/>
        <v>0</v>
      </c>
      <c r="N607" s="267">
        <f t="shared" ref="N607" si="414">N608+N609</f>
        <v>0</v>
      </c>
      <c r="O607" s="233">
        <f t="shared" si="399"/>
        <v>0</v>
      </c>
      <c r="P607" s="42"/>
    </row>
    <row r="608" spans="2:17" ht="30" hidden="1">
      <c r="B608" s="2" t="str">
        <f t="shared" si="397"/>
        <v>b</v>
      </c>
      <c r="C608" s="256" t="s">
        <v>0</v>
      </c>
      <c r="D608" s="257" t="s">
        <v>15</v>
      </c>
      <c r="E608" s="238">
        <v>0</v>
      </c>
      <c r="F608" s="238">
        <v>0</v>
      </c>
      <c r="G608" s="238">
        <v>0</v>
      </c>
      <c r="H608" s="238">
        <v>0</v>
      </c>
      <c r="I608" s="238">
        <v>0</v>
      </c>
      <c r="J608" s="268">
        <v>0</v>
      </c>
      <c r="K608" s="289">
        <v>0</v>
      </c>
      <c r="L608" s="278">
        <f t="shared" si="398"/>
        <v>0</v>
      </c>
      <c r="M608" s="238">
        <f t="shared" si="395"/>
        <v>0</v>
      </c>
      <c r="N608" s="268">
        <v>0</v>
      </c>
      <c r="O608" s="238">
        <f t="shared" si="399"/>
        <v>0</v>
      </c>
      <c r="P608" s="42"/>
    </row>
    <row r="609" spans="1:17" ht="30" hidden="1">
      <c r="B609" s="2" t="str">
        <f t="shared" si="397"/>
        <v>b</v>
      </c>
      <c r="C609" s="256" t="s">
        <v>0</v>
      </c>
      <c r="D609" s="257" t="s">
        <v>16</v>
      </c>
      <c r="E609" s="238">
        <v>0</v>
      </c>
      <c r="F609" s="238">
        <v>0</v>
      </c>
      <c r="G609" s="238">
        <v>0</v>
      </c>
      <c r="H609" s="238">
        <v>0</v>
      </c>
      <c r="I609" s="238">
        <v>0</v>
      </c>
      <c r="J609" s="268">
        <v>0</v>
      </c>
      <c r="K609" s="289">
        <v>0</v>
      </c>
      <c r="L609" s="278">
        <f t="shared" si="398"/>
        <v>0</v>
      </c>
      <c r="M609" s="238">
        <f t="shared" si="395"/>
        <v>0</v>
      </c>
      <c r="N609" s="268">
        <v>0</v>
      </c>
      <c r="O609" s="238">
        <f t="shared" si="399"/>
        <v>0</v>
      </c>
      <c r="P609" s="42"/>
    </row>
    <row r="610" spans="1:17" ht="15.75" hidden="1">
      <c r="B610" s="2" t="str">
        <f t="shared" si="397"/>
        <v>b</v>
      </c>
      <c r="C610" s="243" t="s">
        <v>0</v>
      </c>
      <c r="D610" s="244" t="s">
        <v>17</v>
      </c>
      <c r="E610" s="230">
        <v>0</v>
      </c>
      <c r="F610" s="230">
        <v>0</v>
      </c>
      <c r="G610" s="230">
        <v>0</v>
      </c>
      <c r="H610" s="230">
        <v>0</v>
      </c>
      <c r="I610" s="230">
        <v>0</v>
      </c>
      <c r="J610" s="266">
        <v>0</v>
      </c>
      <c r="K610" s="287">
        <v>0</v>
      </c>
      <c r="L610" s="278">
        <f t="shared" si="398"/>
        <v>0</v>
      </c>
      <c r="M610" s="230">
        <f t="shared" si="395"/>
        <v>0</v>
      </c>
      <c r="N610" s="266">
        <v>0</v>
      </c>
      <c r="O610" s="230">
        <f t="shared" si="399"/>
        <v>0</v>
      </c>
      <c r="P610" s="42"/>
    </row>
    <row r="611" spans="1:17" ht="15.75" hidden="1">
      <c r="B611" s="2" t="str">
        <f t="shared" si="397"/>
        <v>b</v>
      </c>
      <c r="C611" s="243" t="s">
        <v>0</v>
      </c>
      <c r="D611" s="244" t="s">
        <v>18</v>
      </c>
      <c r="E611" s="230">
        <v>0</v>
      </c>
      <c r="F611" s="230">
        <v>0</v>
      </c>
      <c r="G611" s="230">
        <v>0</v>
      </c>
      <c r="H611" s="230">
        <v>0</v>
      </c>
      <c r="I611" s="230">
        <v>0</v>
      </c>
      <c r="J611" s="266">
        <v>0</v>
      </c>
      <c r="K611" s="287">
        <v>0</v>
      </c>
      <c r="L611" s="278">
        <f t="shared" si="398"/>
        <v>0</v>
      </c>
      <c r="M611" s="230">
        <f t="shared" si="395"/>
        <v>0</v>
      </c>
      <c r="N611" s="266">
        <v>0</v>
      </c>
      <c r="O611" s="230">
        <f t="shared" si="399"/>
        <v>0</v>
      </c>
      <c r="P611" s="42"/>
    </row>
    <row r="612" spans="1:17" ht="15.75" hidden="1">
      <c r="B612" s="2" t="str">
        <f t="shared" si="397"/>
        <v>b</v>
      </c>
      <c r="C612" s="243" t="s">
        <v>0</v>
      </c>
      <c r="D612" s="244" t="s">
        <v>19</v>
      </c>
      <c r="E612" s="230">
        <v>0</v>
      </c>
      <c r="F612" s="230">
        <v>0</v>
      </c>
      <c r="G612" s="230">
        <v>0</v>
      </c>
      <c r="H612" s="230">
        <v>0</v>
      </c>
      <c r="I612" s="230">
        <v>0</v>
      </c>
      <c r="J612" s="266">
        <v>0</v>
      </c>
      <c r="K612" s="287">
        <v>0</v>
      </c>
      <c r="L612" s="278">
        <f t="shared" si="398"/>
        <v>0</v>
      </c>
      <c r="M612" s="230">
        <f t="shared" si="395"/>
        <v>0</v>
      </c>
      <c r="N612" s="266">
        <v>0</v>
      </c>
      <c r="O612" s="230">
        <f t="shared" si="399"/>
        <v>0</v>
      </c>
      <c r="P612" s="42"/>
    </row>
    <row r="613" spans="1:17" s="1" customFormat="1" ht="36" hidden="1">
      <c r="A613" s="2"/>
      <c r="B613" s="2" t="str">
        <f t="shared" si="397"/>
        <v>a</v>
      </c>
      <c r="C613" s="222" t="s">
        <v>84</v>
      </c>
      <c r="D613" s="223" t="s">
        <v>85</v>
      </c>
      <c r="E613" s="224">
        <f t="shared" ref="E613" si="415">E616+E626+E627+E628</f>
        <v>5500</v>
      </c>
      <c r="F613" s="224">
        <f t="shared" ref="F613:I613" si="416">F616+F626+F627+F628</f>
        <v>5263.9</v>
      </c>
      <c r="G613" s="224">
        <f t="shared" si="416"/>
        <v>4595.9891900000002</v>
      </c>
      <c r="H613" s="224">
        <f t="shared" si="416"/>
        <v>5600</v>
      </c>
      <c r="I613" s="224">
        <f t="shared" si="416"/>
        <v>5600</v>
      </c>
      <c r="J613" s="264">
        <f>J616+J626+J627+J628</f>
        <v>5600</v>
      </c>
      <c r="K613" s="285">
        <f>K616+K626+K627+K628</f>
        <v>5600</v>
      </c>
      <c r="L613" s="278">
        <f t="shared" si="398"/>
        <v>0</v>
      </c>
      <c r="M613" s="224">
        <f t="shared" si="395"/>
        <v>0</v>
      </c>
      <c r="N613" s="264">
        <f t="shared" ref="N613" si="417">N616+N626+N627+N628</f>
        <v>6600</v>
      </c>
      <c r="O613" s="224">
        <f t="shared" si="399"/>
        <v>1000</v>
      </c>
      <c r="P613" s="43"/>
      <c r="Q613" s="271" t="s">
        <v>574</v>
      </c>
    </row>
    <row r="614" spans="1:17" ht="15.75" hidden="1">
      <c r="B614" s="2" t="str">
        <f t="shared" si="397"/>
        <v>b</v>
      </c>
      <c r="C614" s="252" t="s">
        <v>0</v>
      </c>
      <c r="D614" s="253" t="s">
        <v>5</v>
      </c>
      <c r="E614" s="227">
        <v>0</v>
      </c>
      <c r="F614" s="227">
        <v>0</v>
      </c>
      <c r="G614" s="227">
        <v>0</v>
      </c>
      <c r="H614" s="227">
        <v>0</v>
      </c>
      <c r="I614" s="227">
        <v>0</v>
      </c>
      <c r="J614" s="265">
        <v>0</v>
      </c>
      <c r="K614" s="286">
        <v>0</v>
      </c>
      <c r="L614" s="278">
        <f t="shared" si="398"/>
        <v>0</v>
      </c>
      <c r="M614" s="227">
        <f t="shared" si="395"/>
        <v>0</v>
      </c>
      <c r="N614" s="265">
        <v>0</v>
      </c>
      <c r="O614" s="227">
        <f t="shared" si="399"/>
        <v>0</v>
      </c>
      <c r="P614" s="42"/>
    </row>
    <row r="615" spans="1:17" ht="15.75" hidden="1">
      <c r="B615" s="2" t="str">
        <f t="shared" si="397"/>
        <v>b</v>
      </c>
      <c r="C615" s="252" t="s">
        <v>0</v>
      </c>
      <c r="D615" s="253" t="s">
        <v>6</v>
      </c>
      <c r="E615" s="227">
        <v>0</v>
      </c>
      <c r="F615" s="227">
        <v>0</v>
      </c>
      <c r="G615" s="227">
        <v>0</v>
      </c>
      <c r="H615" s="227">
        <v>0</v>
      </c>
      <c r="I615" s="227">
        <v>0</v>
      </c>
      <c r="J615" s="265">
        <v>0</v>
      </c>
      <c r="K615" s="286">
        <v>0</v>
      </c>
      <c r="L615" s="278">
        <f t="shared" si="398"/>
        <v>0</v>
      </c>
      <c r="M615" s="227">
        <f t="shared" si="395"/>
        <v>0</v>
      </c>
      <c r="N615" s="265">
        <v>0</v>
      </c>
      <c r="O615" s="227">
        <f t="shared" si="399"/>
        <v>0</v>
      </c>
      <c r="P615" s="42"/>
    </row>
    <row r="616" spans="1:17" ht="18" hidden="1">
      <c r="B616" s="2" t="str">
        <f t="shared" si="397"/>
        <v>a</v>
      </c>
      <c r="C616" s="228" t="s">
        <v>0</v>
      </c>
      <c r="D616" s="229" t="s">
        <v>7</v>
      </c>
      <c r="E616" s="230">
        <f t="shared" ref="E616" si="418">E617+E618+E619+E620+E621+E622+E623</f>
        <v>5500</v>
      </c>
      <c r="F616" s="230">
        <f t="shared" ref="F616:I616" si="419">F617+F618+F619+F620+F621+F622+F623</f>
        <v>5263.9</v>
      </c>
      <c r="G616" s="230">
        <f t="shared" si="419"/>
        <v>4595.9891900000002</v>
      </c>
      <c r="H616" s="230">
        <f t="shared" si="419"/>
        <v>5600</v>
      </c>
      <c r="I616" s="230">
        <f t="shared" si="419"/>
        <v>5600</v>
      </c>
      <c r="J616" s="266">
        <f>J617+J618+J619+J620+J621+J622+J623</f>
        <v>5600</v>
      </c>
      <c r="K616" s="287">
        <f>K617+K618+K619+K620+K621+K622+K623</f>
        <v>5600</v>
      </c>
      <c r="L616" s="278">
        <f t="shared" si="398"/>
        <v>0</v>
      </c>
      <c r="M616" s="230">
        <f t="shared" si="395"/>
        <v>0</v>
      </c>
      <c r="N616" s="266">
        <f t="shared" ref="N616" si="420">N617+N618+N619+N620+N621+N622+N623</f>
        <v>6600</v>
      </c>
      <c r="O616" s="230">
        <f t="shared" si="399"/>
        <v>1000</v>
      </c>
      <c r="P616" s="43"/>
      <c r="Q616" s="271"/>
    </row>
    <row r="617" spans="1:17" ht="15.75" hidden="1">
      <c r="B617" s="2" t="str">
        <f t="shared" si="397"/>
        <v>b</v>
      </c>
      <c r="C617" s="240" t="s">
        <v>0</v>
      </c>
      <c r="D617" s="241" t="s">
        <v>8</v>
      </c>
      <c r="E617" s="233">
        <v>0</v>
      </c>
      <c r="F617" s="233">
        <v>0</v>
      </c>
      <c r="G617" s="233">
        <v>0</v>
      </c>
      <c r="H617" s="233">
        <v>0</v>
      </c>
      <c r="I617" s="233">
        <v>0</v>
      </c>
      <c r="J617" s="267">
        <v>0</v>
      </c>
      <c r="K617" s="288">
        <v>0</v>
      </c>
      <c r="L617" s="278">
        <f t="shared" si="398"/>
        <v>0</v>
      </c>
      <c r="M617" s="233">
        <f t="shared" si="395"/>
        <v>0</v>
      </c>
      <c r="N617" s="267">
        <v>0</v>
      </c>
      <c r="O617" s="233">
        <f t="shared" si="399"/>
        <v>0</v>
      </c>
      <c r="P617" s="42"/>
    </row>
    <row r="618" spans="1:17" ht="15.75" hidden="1">
      <c r="B618" s="2" t="str">
        <f t="shared" si="397"/>
        <v>b</v>
      </c>
      <c r="C618" s="240" t="s">
        <v>0</v>
      </c>
      <c r="D618" s="241" t="s">
        <v>9</v>
      </c>
      <c r="E618" s="233">
        <v>0</v>
      </c>
      <c r="F618" s="233">
        <v>0</v>
      </c>
      <c r="G618" s="233">
        <v>0</v>
      </c>
      <c r="H618" s="233">
        <v>0</v>
      </c>
      <c r="I618" s="233">
        <v>0</v>
      </c>
      <c r="J618" s="267">
        <v>0</v>
      </c>
      <c r="K618" s="288">
        <v>0</v>
      </c>
      <c r="L618" s="278">
        <f t="shared" si="398"/>
        <v>0</v>
      </c>
      <c r="M618" s="233">
        <f t="shared" si="395"/>
        <v>0</v>
      </c>
      <c r="N618" s="267">
        <v>0</v>
      </c>
      <c r="O618" s="233">
        <f t="shared" si="399"/>
        <v>0</v>
      </c>
      <c r="P618" s="42"/>
    </row>
    <row r="619" spans="1:17" ht="15.75" hidden="1">
      <c r="B619" s="2" t="str">
        <f t="shared" si="397"/>
        <v>b</v>
      </c>
      <c r="C619" s="240" t="s">
        <v>0</v>
      </c>
      <c r="D619" s="241" t="s">
        <v>10</v>
      </c>
      <c r="E619" s="233">
        <v>0</v>
      </c>
      <c r="F619" s="233">
        <v>0</v>
      </c>
      <c r="G619" s="233">
        <v>0</v>
      </c>
      <c r="H619" s="233">
        <v>0</v>
      </c>
      <c r="I619" s="233">
        <v>0</v>
      </c>
      <c r="J619" s="267">
        <v>0</v>
      </c>
      <c r="K619" s="288">
        <v>0</v>
      </c>
      <c r="L619" s="278">
        <f t="shared" si="398"/>
        <v>0</v>
      </c>
      <c r="M619" s="233">
        <f t="shared" si="395"/>
        <v>0</v>
      </c>
      <c r="N619" s="267">
        <v>0</v>
      </c>
      <c r="O619" s="233">
        <f t="shared" si="399"/>
        <v>0</v>
      </c>
      <c r="P619" s="42"/>
    </row>
    <row r="620" spans="1:17" ht="15.75" hidden="1">
      <c r="B620" s="2" t="str">
        <f t="shared" si="397"/>
        <v>b</v>
      </c>
      <c r="C620" s="240" t="s">
        <v>0</v>
      </c>
      <c r="D620" s="241" t="s">
        <v>11</v>
      </c>
      <c r="E620" s="233">
        <v>0</v>
      </c>
      <c r="F620" s="233">
        <v>0</v>
      </c>
      <c r="G620" s="233">
        <v>0</v>
      </c>
      <c r="H620" s="233">
        <v>0</v>
      </c>
      <c r="I620" s="233">
        <v>0</v>
      </c>
      <c r="J620" s="267">
        <v>0</v>
      </c>
      <c r="K620" s="288">
        <v>0</v>
      </c>
      <c r="L620" s="278">
        <f t="shared" si="398"/>
        <v>0</v>
      </c>
      <c r="M620" s="233">
        <f t="shared" si="395"/>
        <v>0</v>
      </c>
      <c r="N620" s="267">
        <v>0</v>
      </c>
      <c r="O620" s="233">
        <f t="shared" si="399"/>
        <v>0</v>
      </c>
      <c r="P620" s="42"/>
    </row>
    <row r="621" spans="1:17" ht="15.75" hidden="1">
      <c r="B621" s="2" t="str">
        <f t="shared" si="397"/>
        <v>b</v>
      </c>
      <c r="C621" s="240" t="s">
        <v>0</v>
      </c>
      <c r="D621" s="241" t="s">
        <v>12</v>
      </c>
      <c r="E621" s="233">
        <v>0</v>
      </c>
      <c r="F621" s="233">
        <v>0</v>
      </c>
      <c r="G621" s="233">
        <v>0</v>
      </c>
      <c r="H621" s="233">
        <v>0</v>
      </c>
      <c r="I621" s="233">
        <v>0</v>
      </c>
      <c r="J621" s="267">
        <v>0</v>
      </c>
      <c r="K621" s="288">
        <v>0</v>
      </c>
      <c r="L621" s="278">
        <f t="shared" si="398"/>
        <v>0</v>
      </c>
      <c r="M621" s="233">
        <f t="shared" si="395"/>
        <v>0</v>
      </c>
      <c r="N621" s="267">
        <v>0</v>
      </c>
      <c r="O621" s="233">
        <f t="shared" si="399"/>
        <v>0</v>
      </c>
      <c r="P621" s="42"/>
    </row>
    <row r="622" spans="1:17" ht="15.75" hidden="1">
      <c r="B622" s="2" t="str">
        <f t="shared" si="397"/>
        <v>b</v>
      </c>
      <c r="C622" s="240" t="s">
        <v>0</v>
      </c>
      <c r="D622" s="241" t="s">
        <v>13</v>
      </c>
      <c r="E622" s="233">
        <v>0</v>
      </c>
      <c r="F622" s="233">
        <v>0</v>
      </c>
      <c r="G622" s="233">
        <v>0</v>
      </c>
      <c r="H622" s="233">
        <v>0</v>
      </c>
      <c r="I622" s="233">
        <v>0</v>
      </c>
      <c r="J622" s="267">
        <v>0</v>
      </c>
      <c r="K622" s="288">
        <v>0</v>
      </c>
      <c r="L622" s="278">
        <f t="shared" si="398"/>
        <v>0</v>
      </c>
      <c r="M622" s="233">
        <f t="shared" si="395"/>
        <v>0</v>
      </c>
      <c r="N622" s="267">
        <v>0</v>
      </c>
      <c r="O622" s="233">
        <f t="shared" si="399"/>
        <v>0</v>
      </c>
      <c r="P622" s="42"/>
    </row>
    <row r="623" spans="1:17" ht="18" hidden="1">
      <c r="B623" s="2" t="str">
        <f t="shared" si="397"/>
        <v>a</v>
      </c>
      <c r="C623" s="231" t="s">
        <v>0</v>
      </c>
      <c r="D623" s="232" t="s">
        <v>14</v>
      </c>
      <c r="E623" s="233">
        <f t="shared" ref="E623" si="421">E624+E625</f>
        <v>5500</v>
      </c>
      <c r="F623" s="233">
        <f t="shared" ref="F623:I623" si="422">F624+F625</f>
        <v>5263.9</v>
      </c>
      <c r="G623" s="233">
        <f t="shared" si="422"/>
        <v>4595.9891900000002</v>
      </c>
      <c r="H623" s="233">
        <f t="shared" si="422"/>
        <v>5600</v>
      </c>
      <c r="I623" s="233">
        <f t="shared" si="422"/>
        <v>5600</v>
      </c>
      <c r="J623" s="267">
        <f>J624+J625</f>
        <v>5600</v>
      </c>
      <c r="K623" s="288">
        <f>K624+K625</f>
        <v>5600</v>
      </c>
      <c r="L623" s="278">
        <f t="shared" si="398"/>
        <v>0</v>
      </c>
      <c r="M623" s="233">
        <f t="shared" si="395"/>
        <v>0</v>
      </c>
      <c r="N623" s="267">
        <f t="shared" ref="N623" si="423">N624+N625</f>
        <v>6600</v>
      </c>
      <c r="O623" s="233">
        <f t="shared" si="399"/>
        <v>1000</v>
      </c>
      <c r="P623" s="43"/>
      <c r="Q623" s="271"/>
    </row>
    <row r="624" spans="1:17" ht="36" hidden="1">
      <c r="B624" s="2" t="str">
        <f t="shared" si="397"/>
        <v>a</v>
      </c>
      <c r="C624" s="236" t="s">
        <v>0</v>
      </c>
      <c r="D624" s="237" t="s">
        <v>15</v>
      </c>
      <c r="E624" s="238">
        <v>5500</v>
      </c>
      <c r="F624" s="238">
        <v>5263.9</v>
      </c>
      <c r="G624" s="238">
        <v>4595.9891900000002</v>
      </c>
      <c r="H624" s="238">
        <v>5600</v>
      </c>
      <c r="I624" s="238">
        <v>5600</v>
      </c>
      <c r="J624" s="268">
        <v>5600</v>
      </c>
      <c r="K624" s="289">
        <v>5600</v>
      </c>
      <c r="L624" s="278">
        <f t="shared" si="398"/>
        <v>0</v>
      </c>
      <c r="M624" s="238">
        <f t="shared" si="395"/>
        <v>0</v>
      </c>
      <c r="N624" s="268">
        <v>6600</v>
      </c>
      <c r="O624" s="238">
        <f t="shared" si="399"/>
        <v>1000</v>
      </c>
      <c r="P624" s="43"/>
      <c r="Q624" s="271"/>
    </row>
    <row r="625" spans="2:17" ht="30" hidden="1">
      <c r="B625" s="2" t="str">
        <f t="shared" si="397"/>
        <v>b</v>
      </c>
      <c r="C625" s="256" t="s">
        <v>0</v>
      </c>
      <c r="D625" s="257" t="s">
        <v>16</v>
      </c>
      <c r="E625" s="238">
        <v>0</v>
      </c>
      <c r="F625" s="238">
        <v>0</v>
      </c>
      <c r="G625" s="238">
        <v>0</v>
      </c>
      <c r="H625" s="238">
        <v>0</v>
      </c>
      <c r="I625" s="238">
        <v>0</v>
      </c>
      <c r="J625" s="268">
        <v>0</v>
      </c>
      <c r="K625" s="289">
        <v>0</v>
      </c>
      <c r="L625" s="278">
        <f t="shared" si="398"/>
        <v>0</v>
      </c>
      <c r="M625" s="238">
        <f t="shared" si="395"/>
        <v>0</v>
      </c>
      <c r="N625" s="268">
        <v>0</v>
      </c>
      <c r="O625" s="238">
        <f t="shared" si="399"/>
        <v>0</v>
      </c>
      <c r="P625" s="42"/>
    </row>
    <row r="626" spans="2:17" ht="15.75" hidden="1">
      <c r="B626" s="2" t="str">
        <f t="shared" si="397"/>
        <v>b</v>
      </c>
      <c r="C626" s="243" t="s">
        <v>0</v>
      </c>
      <c r="D626" s="244" t="s">
        <v>17</v>
      </c>
      <c r="E626" s="230">
        <v>0</v>
      </c>
      <c r="F626" s="230">
        <v>0</v>
      </c>
      <c r="G626" s="230">
        <v>0</v>
      </c>
      <c r="H626" s="230">
        <v>0</v>
      </c>
      <c r="I626" s="230">
        <v>0</v>
      </c>
      <c r="J626" s="266">
        <v>0</v>
      </c>
      <c r="K626" s="287">
        <v>0</v>
      </c>
      <c r="L626" s="278">
        <f t="shared" si="398"/>
        <v>0</v>
      </c>
      <c r="M626" s="230">
        <f t="shared" si="395"/>
        <v>0</v>
      </c>
      <c r="N626" s="266">
        <v>0</v>
      </c>
      <c r="O626" s="230">
        <f t="shared" si="399"/>
        <v>0</v>
      </c>
      <c r="P626" s="42"/>
    </row>
    <row r="627" spans="2:17" ht="15.75" hidden="1">
      <c r="B627" s="2" t="str">
        <f t="shared" si="397"/>
        <v>b</v>
      </c>
      <c r="C627" s="243" t="s">
        <v>0</v>
      </c>
      <c r="D627" s="244" t="s">
        <v>18</v>
      </c>
      <c r="E627" s="230">
        <v>0</v>
      </c>
      <c r="F627" s="230">
        <v>0</v>
      </c>
      <c r="G627" s="230">
        <v>0</v>
      </c>
      <c r="H627" s="230">
        <v>0</v>
      </c>
      <c r="I627" s="230">
        <v>0</v>
      </c>
      <c r="J627" s="266">
        <v>0</v>
      </c>
      <c r="K627" s="287">
        <v>0</v>
      </c>
      <c r="L627" s="278">
        <f t="shared" si="398"/>
        <v>0</v>
      </c>
      <c r="M627" s="230">
        <f t="shared" si="395"/>
        <v>0</v>
      </c>
      <c r="N627" s="266">
        <v>0</v>
      </c>
      <c r="O627" s="230">
        <f t="shared" si="399"/>
        <v>0</v>
      </c>
      <c r="P627" s="42"/>
    </row>
    <row r="628" spans="2:17" ht="15.75" hidden="1">
      <c r="B628" s="2" t="str">
        <f t="shared" si="397"/>
        <v>b</v>
      </c>
      <c r="C628" s="243" t="s">
        <v>0</v>
      </c>
      <c r="D628" s="244" t="s">
        <v>19</v>
      </c>
      <c r="E628" s="230">
        <v>0</v>
      </c>
      <c r="F628" s="230">
        <v>0</v>
      </c>
      <c r="G628" s="230">
        <v>0</v>
      </c>
      <c r="H628" s="230">
        <v>0</v>
      </c>
      <c r="I628" s="230">
        <v>0</v>
      </c>
      <c r="J628" s="266">
        <v>0</v>
      </c>
      <c r="K628" s="287">
        <v>0</v>
      </c>
      <c r="L628" s="278">
        <f t="shared" si="398"/>
        <v>0</v>
      </c>
      <c r="M628" s="230">
        <f t="shared" si="395"/>
        <v>0</v>
      </c>
      <c r="N628" s="266">
        <v>0</v>
      </c>
      <c r="O628" s="230">
        <f t="shared" si="399"/>
        <v>0</v>
      </c>
      <c r="P628" s="42"/>
    </row>
    <row r="629" spans="2:17" ht="18" hidden="1">
      <c r="B629" s="2" t="str">
        <f t="shared" si="397"/>
        <v>a</v>
      </c>
      <c r="C629" s="222" t="s">
        <v>86</v>
      </c>
      <c r="D629" s="223" t="s">
        <v>87</v>
      </c>
      <c r="E629" s="224">
        <f t="shared" ref="E629" si="424">E632+E642+E643+E644</f>
        <v>50</v>
      </c>
      <c r="F629" s="224">
        <f t="shared" ref="F629:I629" si="425">F632+F642+F643+F644</f>
        <v>48</v>
      </c>
      <c r="G629" s="224">
        <f t="shared" si="425"/>
        <v>40</v>
      </c>
      <c r="H629" s="224">
        <f t="shared" si="425"/>
        <v>50</v>
      </c>
      <c r="I629" s="224">
        <f t="shared" si="425"/>
        <v>50</v>
      </c>
      <c r="J629" s="264">
        <f>J632+J642+J643+J644</f>
        <v>50</v>
      </c>
      <c r="K629" s="285">
        <f>K632+K642+K643+K644</f>
        <v>50</v>
      </c>
      <c r="L629" s="278">
        <f t="shared" si="398"/>
        <v>0</v>
      </c>
      <c r="M629" s="224">
        <f t="shared" si="395"/>
        <v>0</v>
      </c>
      <c r="N629" s="264">
        <f t="shared" ref="N629" si="426">N632+N642+N643+N644</f>
        <v>50</v>
      </c>
      <c r="O629" s="224">
        <f t="shared" si="399"/>
        <v>0</v>
      </c>
      <c r="P629" s="43"/>
      <c r="Q629" s="271" t="s">
        <v>574</v>
      </c>
    </row>
    <row r="630" spans="2:17" ht="15.75" hidden="1">
      <c r="B630" s="2" t="str">
        <f t="shared" si="397"/>
        <v>b</v>
      </c>
      <c r="C630" s="252" t="s">
        <v>0</v>
      </c>
      <c r="D630" s="253" t="s">
        <v>5</v>
      </c>
      <c r="E630" s="227">
        <v>0</v>
      </c>
      <c r="F630" s="227">
        <v>0</v>
      </c>
      <c r="G630" s="227">
        <v>0</v>
      </c>
      <c r="H630" s="227">
        <v>0</v>
      </c>
      <c r="I630" s="227">
        <v>0</v>
      </c>
      <c r="J630" s="265">
        <v>0</v>
      </c>
      <c r="K630" s="286">
        <v>0</v>
      </c>
      <c r="L630" s="278">
        <f t="shared" si="398"/>
        <v>0</v>
      </c>
      <c r="M630" s="227">
        <f t="shared" si="395"/>
        <v>0</v>
      </c>
      <c r="N630" s="265">
        <v>0</v>
      </c>
      <c r="O630" s="227">
        <f t="shared" si="399"/>
        <v>0</v>
      </c>
      <c r="P630" s="42"/>
    </row>
    <row r="631" spans="2:17" ht="15.75" hidden="1">
      <c r="B631" s="2" t="str">
        <f t="shared" si="397"/>
        <v>b</v>
      </c>
      <c r="C631" s="252" t="s">
        <v>0</v>
      </c>
      <c r="D631" s="253" t="s">
        <v>6</v>
      </c>
      <c r="E631" s="227">
        <v>0</v>
      </c>
      <c r="F631" s="227">
        <v>0</v>
      </c>
      <c r="G631" s="227">
        <v>0</v>
      </c>
      <c r="H631" s="227">
        <v>0</v>
      </c>
      <c r="I631" s="227">
        <v>0</v>
      </c>
      <c r="J631" s="265">
        <v>0</v>
      </c>
      <c r="K631" s="286">
        <v>0</v>
      </c>
      <c r="L631" s="278">
        <f t="shared" si="398"/>
        <v>0</v>
      </c>
      <c r="M631" s="227">
        <f t="shared" si="395"/>
        <v>0</v>
      </c>
      <c r="N631" s="265">
        <v>0</v>
      </c>
      <c r="O631" s="227">
        <f t="shared" si="399"/>
        <v>0</v>
      </c>
      <c r="P631" s="42"/>
    </row>
    <row r="632" spans="2:17" ht="18" hidden="1">
      <c r="B632" s="2" t="str">
        <f t="shared" si="397"/>
        <v>a</v>
      </c>
      <c r="C632" s="228" t="s">
        <v>0</v>
      </c>
      <c r="D632" s="229" t="s">
        <v>7</v>
      </c>
      <c r="E632" s="230">
        <f t="shared" ref="E632" si="427">E633+E634+E635+E636+E637+E638+E639</f>
        <v>50</v>
      </c>
      <c r="F632" s="230">
        <f t="shared" ref="F632:I632" si="428">F633+F634+F635+F636+F637+F638+F639</f>
        <v>48</v>
      </c>
      <c r="G632" s="230">
        <f t="shared" si="428"/>
        <v>40</v>
      </c>
      <c r="H632" s="230">
        <f t="shared" si="428"/>
        <v>50</v>
      </c>
      <c r="I632" s="230">
        <f t="shared" si="428"/>
        <v>50</v>
      </c>
      <c r="J632" s="266">
        <f>J633+J634+J635+J636+J637+J638+J639</f>
        <v>50</v>
      </c>
      <c r="K632" s="287">
        <f>K633+K634+K635+K636+K637+K638+K639</f>
        <v>50</v>
      </c>
      <c r="L632" s="278">
        <f t="shared" si="398"/>
        <v>0</v>
      </c>
      <c r="M632" s="230">
        <f t="shared" si="395"/>
        <v>0</v>
      </c>
      <c r="N632" s="266">
        <f t="shared" ref="N632" si="429">N633+N634+N635+N636+N637+N638+N639</f>
        <v>50</v>
      </c>
      <c r="O632" s="230">
        <f t="shared" si="399"/>
        <v>0</v>
      </c>
      <c r="P632" s="43"/>
      <c r="Q632" s="271"/>
    </row>
    <row r="633" spans="2:17" ht="15.75" hidden="1">
      <c r="B633" s="2" t="str">
        <f t="shared" si="397"/>
        <v>b</v>
      </c>
      <c r="C633" s="240" t="s">
        <v>0</v>
      </c>
      <c r="D633" s="241" t="s">
        <v>8</v>
      </c>
      <c r="E633" s="233">
        <v>0</v>
      </c>
      <c r="F633" s="233">
        <v>0</v>
      </c>
      <c r="G633" s="233">
        <v>0</v>
      </c>
      <c r="H633" s="233">
        <v>0</v>
      </c>
      <c r="I633" s="233">
        <v>0</v>
      </c>
      <c r="J633" s="267">
        <v>0</v>
      </c>
      <c r="K633" s="288">
        <v>0</v>
      </c>
      <c r="L633" s="278">
        <f t="shared" si="398"/>
        <v>0</v>
      </c>
      <c r="M633" s="233">
        <f t="shared" si="395"/>
        <v>0</v>
      </c>
      <c r="N633" s="267">
        <v>0</v>
      </c>
      <c r="O633" s="233">
        <f t="shared" si="399"/>
        <v>0</v>
      </c>
      <c r="P633" s="42"/>
    </row>
    <row r="634" spans="2:17" ht="15.75" hidden="1">
      <c r="B634" s="2" t="str">
        <f t="shared" si="397"/>
        <v>b</v>
      </c>
      <c r="C634" s="240" t="s">
        <v>0</v>
      </c>
      <c r="D634" s="241" t="s">
        <v>9</v>
      </c>
      <c r="E634" s="233">
        <v>0</v>
      </c>
      <c r="F634" s="233">
        <v>0</v>
      </c>
      <c r="G634" s="233">
        <v>0</v>
      </c>
      <c r="H634" s="233">
        <v>0</v>
      </c>
      <c r="I634" s="233">
        <v>0</v>
      </c>
      <c r="J634" s="267">
        <v>0</v>
      </c>
      <c r="K634" s="288">
        <v>0</v>
      </c>
      <c r="L634" s="278">
        <f t="shared" si="398"/>
        <v>0</v>
      </c>
      <c r="M634" s="233">
        <f t="shared" si="395"/>
        <v>0</v>
      </c>
      <c r="N634" s="267">
        <v>0</v>
      </c>
      <c r="O634" s="233">
        <f t="shared" si="399"/>
        <v>0</v>
      </c>
      <c r="P634" s="42"/>
    </row>
    <row r="635" spans="2:17" ht="15.75" hidden="1">
      <c r="B635" s="2" t="str">
        <f t="shared" si="397"/>
        <v>b</v>
      </c>
      <c r="C635" s="240" t="s">
        <v>0</v>
      </c>
      <c r="D635" s="241" t="s">
        <v>10</v>
      </c>
      <c r="E635" s="233">
        <v>0</v>
      </c>
      <c r="F635" s="233">
        <v>0</v>
      </c>
      <c r="G635" s="233">
        <v>0</v>
      </c>
      <c r="H635" s="233">
        <v>0</v>
      </c>
      <c r="I635" s="233">
        <v>0</v>
      </c>
      <c r="J635" s="267">
        <v>0</v>
      </c>
      <c r="K635" s="288">
        <v>0</v>
      </c>
      <c r="L635" s="278">
        <f t="shared" si="398"/>
        <v>0</v>
      </c>
      <c r="M635" s="233">
        <f t="shared" si="395"/>
        <v>0</v>
      </c>
      <c r="N635" s="267">
        <v>0</v>
      </c>
      <c r="O635" s="233">
        <f t="shared" si="399"/>
        <v>0</v>
      </c>
      <c r="P635" s="42"/>
    </row>
    <row r="636" spans="2:17" ht="15.75" hidden="1">
      <c r="B636" s="2" t="str">
        <f t="shared" si="397"/>
        <v>b</v>
      </c>
      <c r="C636" s="240" t="s">
        <v>0</v>
      </c>
      <c r="D636" s="241" t="s">
        <v>11</v>
      </c>
      <c r="E636" s="233">
        <v>0</v>
      </c>
      <c r="F636" s="233">
        <v>0</v>
      </c>
      <c r="G636" s="233">
        <v>0</v>
      </c>
      <c r="H636" s="233">
        <v>0</v>
      </c>
      <c r="I636" s="233">
        <v>0</v>
      </c>
      <c r="J636" s="267">
        <v>0</v>
      </c>
      <c r="K636" s="288">
        <v>0</v>
      </c>
      <c r="L636" s="278">
        <f t="shared" si="398"/>
        <v>0</v>
      </c>
      <c r="M636" s="233">
        <f t="shared" si="395"/>
        <v>0</v>
      </c>
      <c r="N636" s="267">
        <v>0</v>
      </c>
      <c r="O636" s="233">
        <f t="shared" si="399"/>
        <v>0</v>
      </c>
      <c r="P636" s="42"/>
    </row>
    <row r="637" spans="2:17" ht="15.75" hidden="1">
      <c r="B637" s="2" t="str">
        <f t="shared" si="397"/>
        <v>b</v>
      </c>
      <c r="C637" s="240" t="s">
        <v>0</v>
      </c>
      <c r="D637" s="241" t="s">
        <v>12</v>
      </c>
      <c r="E637" s="233">
        <v>0</v>
      </c>
      <c r="F637" s="233">
        <v>0</v>
      </c>
      <c r="G637" s="233">
        <v>0</v>
      </c>
      <c r="H637" s="233">
        <v>0</v>
      </c>
      <c r="I637" s="233">
        <v>0</v>
      </c>
      <c r="J637" s="267">
        <v>0</v>
      </c>
      <c r="K637" s="288">
        <v>0</v>
      </c>
      <c r="L637" s="278">
        <f t="shared" si="398"/>
        <v>0</v>
      </c>
      <c r="M637" s="233">
        <f t="shared" si="395"/>
        <v>0</v>
      </c>
      <c r="N637" s="267">
        <v>0</v>
      </c>
      <c r="O637" s="233">
        <f t="shared" si="399"/>
        <v>0</v>
      </c>
      <c r="P637" s="42"/>
    </row>
    <row r="638" spans="2:17" ht="18" hidden="1">
      <c r="B638" s="2" t="str">
        <f t="shared" si="397"/>
        <v>a</v>
      </c>
      <c r="C638" s="231" t="s">
        <v>0</v>
      </c>
      <c r="D638" s="232" t="s">
        <v>13</v>
      </c>
      <c r="E638" s="233">
        <v>50</v>
      </c>
      <c r="F638" s="233">
        <v>48</v>
      </c>
      <c r="G638" s="233">
        <v>40</v>
      </c>
      <c r="H638" s="233">
        <v>50</v>
      </c>
      <c r="I638" s="233">
        <v>50</v>
      </c>
      <c r="J638" s="267">
        <v>50</v>
      </c>
      <c r="K638" s="288">
        <v>50</v>
      </c>
      <c r="L638" s="278">
        <f t="shared" si="398"/>
        <v>0</v>
      </c>
      <c r="M638" s="233">
        <f t="shared" si="395"/>
        <v>0</v>
      </c>
      <c r="N638" s="267">
        <v>50</v>
      </c>
      <c r="O638" s="233">
        <f t="shared" si="399"/>
        <v>0</v>
      </c>
      <c r="P638" s="43"/>
      <c r="Q638" s="271"/>
    </row>
    <row r="639" spans="2:17" ht="15.75" hidden="1">
      <c r="B639" s="2" t="str">
        <f t="shared" si="397"/>
        <v>b</v>
      </c>
      <c r="C639" s="240" t="s">
        <v>0</v>
      </c>
      <c r="D639" s="241" t="s">
        <v>14</v>
      </c>
      <c r="E639" s="233">
        <f t="shared" ref="E639" si="430">E640+E641</f>
        <v>0</v>
      </c>
      <c r="F639" s="233">
        <f t="shared" ref="F639:I639" si="431">F640+F641</f>
        <v>0</v>
      </c>
      <c r="G639" s="233">
        <f t="shared" si="431"/>
        <v>0</v>
      </c>
      <c r="H639" s="233">
        <f t="shared" si="431"/>
        <v>0</v>
      </c>
      <c r="I639" s="233">
        <f t="shared" si="431"/>
        <v>0</v>
      </c>
      <c r="J639" s="267">
        <f>J640+J641</f>
        <v>0</v>
      </c>
      <c r="K639" s="288">
        <f>K640+K641</f>
        <v>0</v>
      </c>
      <c r="L639" s="278">
        <f t="shared" si="398"/>
        <v>0</v>
      </c>
      <c r="M639" s="233">
        <f t="shared" si="395"/>
        <v>0</v>
      </c>
      <c r="N639" s="267">
        <f t="shared" ref="N639" si="432">N640+N641</f>
        <v>0</v>
      </c>
      <c r="O639" s="233">
        <f t="shared" si="399"/>
        <v>0</v>
      </c>
      <c r="P639" s="42"/>
    </row>
    <row r="640" spans="2:17" ht="30" hidden="1">
      <c r="B640" s="2" t="str">
        <f t="shared" si="397"/>
        <v>b</v>
      </c>
      <c r="C640" s="256" t="s">
        <v>0</v>
      </c>
      <c r="D640" s="257" t="s">
        <v>15</v>
      </c>
      <c r="E640" s="238">
        <v>0</v>
      </c>
      <c r="F640" s="238">
        <v>0</v>
      </c>
      <c r="G640" s="238">
        <v>0</v>
      </c>
      <c r="H640" s="238">
        <v>0</v>
      </c>
      <c r="I640" s="238">
        <v>0</v>
      </c>
      <c r="J640" s="268">
        <v>0</v>
      </c>
      <c r="K640" s="289">
        <v>0</v>
      </c>
      <c r="L640" s="278">
        <f t="shared" si="398"/>
        <v>0</v>
      </c>
      <c r="M640" s="238">
        <f t="shared" si="395"/>
        <v>0</v>
      </c>
      <c r="N640" s="268">
        <v>0</v>
      </c>
      <c r="O640" s="238">
        <f t="shared" si="399"/>
        <v>0</v>
      </c>
      <c r="P640" s="42"/>
    </row>
    <row r="641" spans="2:17" ht="30" hidden="1">
      <c r="B641" s="2" t="str">
        <f t="shared" si="397"/>
        <v>b</v>
      </c>
      <c r="C641" s="256" t="s">
        <v>0</v>
      </c>
      <c r="D641" s="257" t="s">
        <v>16</v>
      </c>
      <c r="E641" s="238">
        <v>0</v>
      </c>
      <c r="F641" s="238">
        <v>0</v>
      </c>
      <c r="G641" s="238">
        <v>0</v>
      </c>
      <c r="H641" s="238">
        <v>0</v>
      </c>
      <c r="I641" s="238">
        <v>0</v>
      </c>
      <c r="J641" s="268">
        <v>0</v>
      </c>
      <c r="K641" s="289">
        <v>0</v>
      </c>
      <c r="L641" s="278">
        <f t="shared" si="398"/>
        <v>0</v>
      </c>
      <c r="M641" s="238">
        <f t="shared" si="395"/>
        <v>0</v>
      </c>
      <c r="N641" s="268">
        <v>0</v>
      </c>
      <c r="O641" s="238">
        <f t="shared" si="399"/>
        <v>0</v>
      </c>
      <c r="P641" s="42"/>
    </row>
    <row r="642" spans="2:17" ht="15.75" hidden="1">
      <c r="B642" s="2" t="str">
        <f t="shared" si="397"/>
        <v>b</v>
      </c>
      <c r="C642" s="243" t="s">
        <v>0</v>
      </c>
      <c r="D642" s="244" t="s">
        <v>17</v>
      </c>
      <c r="E642" s="230">
        <v>0</v>
      </c>
      <c r="F642" s="230">
        <v>0</v>
      </c>
      <c r="G642" s="230">
        <v>0</v>
      </c>
      <c r="H642" s="230">
        <v>0</v>
      </c>
      <c r="I642" s="230">
        <v>0</v>
      </c>
      <c r="J642" s="266">
        <v>0</v>
      </c>
      <c r="K642" s="287">
        <v>0</v>
      </c>
      <c r="L642" s="278">
        <f t="shared" si="398"/>
        <v>0</v>
      </c>
      <c r="M642" s="230">
        <f t="shared" si="395"/>
        <v>0</v>
      </c>
      <c r="N642" s="266">
        <v>0</v>
      </c>
      <c r="O642" s="230">
        <f t="shared" si="399"/>
        <v>0</v>
      </c>
      <c r="P642" s="42"/>
    </row>
    <row r="643" spans="2:17" ht="15.75" hidden="1">
      <c r="B643" s="2" t="str">
        <f t="shared" si="397"/>
        <v>b</v>
      </c>
      <c r="C643" s="243" t="s">
        <v>0</v>
      </c>
      <c r="D643" s="244" t="s">
        <v>18</v>
      </c>
      <c r="E643" s="230">
        <v>0</v>
      </c>
      <c r="F643" s="230">
        <v>0</v>
      </c>
      <c r="G643" s="230">
        <v>0</v>
      </c>
      <c r="H643" s="230">
        <v>0</v>
      </c>
      <c r="I643" s="230">
        <v>0</v>
      </c>
      <c r="J643" s="266">
        <v>0</v>
      </c>
      <c r="K643" s="287">
        <v>0</v>
      </c>
      <c r="L643" s="278">
        <f t="shared" si="398"/>
        <v>0</v>
      </c>
      <c r="M643" s="230">
        <f t="shared" si="395"/>
        <v>0</v>
      </c>
      <c r="N643" s="266">
        <v>0</v>
      </c>
      <c r="O643" s="230">
        <f t="shared" si="399"/>
        <v>0</v>
      </c>
      <c r="P643" s="42"/>
    </row>
    <row r="644" spans="2:17" ht="15.75" hidden="1">
      <c r="B644" s="2" t="str">
        <f t="shared" si="397"/>
        <v>b</v>
      </c>
      <c r="C644" s="243" t="s">
        <v>0</v>
      </c>
      <c r="D644" s="244" t="s">
        <v>19</v>
      </c>
      <c r="E644" s="230">
        <v>0</v>
      </c>
      <c r="F644" s="230">
        <v>0</v>
      </c>
      <c r="G644" s="230">
        <v>0</v>
      </c>
      <c r="H644" s="230">
        <v>0</v>
      </c>
      <c r="I644" s="230">
        <v>0</v>
      </c>
      <c r="J644" s="266">
        <v>0</v>
      </c>
      <c r="K644" s="287">
        <v>0</v>
      </c>
      <c r="L644" s="278">
        <f t="shared" si="398"/>
        <v>0</v>
      </c>
      <c r="M644" s="230">
        <f t="shared" si="395"/>
        <v>0</v>
      </c>
      <c r="N644" s="266">
        <v>0</v>
      </c>
      <c r="O644" s="230">
        <f t="shared" si="399"/>
        <v>0</v>
      </c>
      <c r="P644" s="42"/>
    </row>
    <row r="645" spans="2:17" ht="36" hidden="1">
      <c r="B645" s="2" t="str">
        <f t="shared" si="397"/>
        <v>a</v>
      </c>
      <c r="C645" s="222" t="s">
        <v>88</v>
      </c>
      <c r="D645" s="223" t="s">
        <v>89</v>
      </c>
      <c r="E645" s="224">
        <f t="shared" ref="E645" si="433">E648+E658+E659+E660</f>
        <v>380</v>
      </c>
      <c r="F645" s="224">
        <f t="shared" ref="F645:I645" si="434">F648+F658+F659+F660</f>
        <v>450</v>
      </c>
      <c r="G645" s="224">
        <f t="shared" si="434"/>
        <v>353.30799999999999</v>
      </c>
      <c r="H645" s="224">
        <f t="shared" si="434"/>
        <v>450</v>
      </c>
      <c r="I645" s="224">
        <f t="shared" si="434"/>
        <v>450</v>
      </c>
      <c r="J645" s="264">
        <f>J648+J658+J659+J660</f>
        <v>450</v>
      </c>
      <c r="K645" s="285">
        <f>K648+K658+K659+K660</f>
        <v>450</v>
      </c>
      <c r="L645" s="278">
        <f t="shared" si="398"/>
        <v>0</v>
      </c>
      <c r="M645" s="224">
        <f t="shared" ref="M645:M708" si="435">J645-I645</f>
        <v>0</v>
      </c>
      <c r="N645" s="264">
        <f t="shared" ref="N645" si="436">N648+N658+N659+N660</f>
        <v>450</v>
      </c>
      <c r="O645" s="224">
        <f t="shared" si="399"/>
        <v>0</v>
      </c>
      <c r="P645" s="43"/>
      <c r="Q645" s="271" t="s">
        <v>574</v>
      </c>
    </row>
    <row r="646" spans="2:17" ht="15.75" hidden="1">
      <c r="B646" s="2" t="str">
        <f t="shared" ref="B646:B709" si="437">IF((E646+F646+G646+I646++J646+M646+N646)&gt;0,"a","b")</f>
        <v>b</v>
      </c>
      <c r="C646" s="252" t="s">
        <v>0</v>
      </c>
      <c r="D646" s="253" t="s">
        <v>5</v>
      </c>
      <c r="E646" s="227">
        <v>0</v>
      </c>
      <c r="F646" s="227">
        <v>0</v>
      </c>
      <c r="G646" s="227">
        <v>0</v>
      </c>
      <c r="H646" s="227">
        <v>0</v>
      </c>
      <c r="I646" s="227">
        <v>0</v>
      </c>
      <c r="J646" s="265">
        <v>0</v>
      </c>
      <c r="K646" s="286">
        <v>0</v>
      </c>
      <c r="L646" s="278">
        <f t="shared" ref="L646:L709" si="438">K646-J646</f>
        <v>0</v>
      </c>
      <c r="M646" s="227">
        <f t="shared" si="435"/>
        <v>0</v>
      </c>
      <c r="N646" s="265">
        <v>0</v>
      </c>
      <c r="O646" s="227">
        <f t="shared" ref="O646:O709" si="439">N646-J646</f>
        <v>0</v>
      </c>
      <c r="P646" s="42"/>
    </row>
    <row r="647" spans="2:17" ht="15.75" hidden="1">
      <c r="B647" s="2" t="str">
        <f t="shared" si="437"/>
        <v>b</v>
      </c>
      <c r="C647" s="252" t="s">
        <v>0</v>
      </c>
      <c r="D647" s="253" t="s">
        <v>6</v>
      </c>
      <c r="E647" s="227">
        <v>0</v>
      </c>
      <c r="F647" s="227">
        <v>0</v>
      </c>
      <c r="G647" s="227">
        <v>0</v>
      </c>
      <c r="H647" s="227">
        <v>0</v>
      </c>
      <c r="I647" s="227">
        <v>0</v>
      </c>
      <c r="J647" s="265">
        <v>0</v>
      </c>
      <c r="K647" s="286">
        <v>0</v>
      </c>
      <c r="L647" s="278">
        <f t="shared" si="438"/>
        <v>0</v>
      </c>
      <c r="M647" s="227">
        <f t="shared" si="435"/>
        <v>0</v>
      </c>
      <c r="N647" s="265">
        <v>0</v>
      </c>
      <c r="O647" s="227">
        <f t="shared" si="439"/>
        <v>0</v>
      </c>
      <c r="P647" s="42"/>
    </row>
    <row r="648" spans="2:17" ht="18" hidden="1">
      <c r="B648" s="2" t="str">
        <f t="shared" si="437"/>
        <v>a</v>
      </c>
      <c r="C648" s="228" t="s">
        <v>0</v>
      </c>
      <c r="D648" s="229" t="s">
        <v>7</v>
      </c>
      <c r="E648" s="230">
        <f t="shared" ref="E648" si="440">E649+E650+E651+E652+E653+E654+E655</f>
        <v>380</v>
      </c>
      <c r="F648" s="230">
        <f t="shared" ref="F648:I648" si="441">F649+F650+F651+F652+F653+F654+F655</f>
        <v>450</v>
      </c>
      <c r="G648" s="230">
        <f t="shared" si="441"/>
        <v>353.30799999999999</v>
      </c>
      <c r="H648" s="230">
        <f t="shared" si="441"/>
        <v>450</v>
      </c>
      <c r="I648" s="230">
        <f t="shared" si="441"/>
        <v>450</v>
      </c>
      <c r="J648" s="266">
        <f>J649+J650+J651+J652+J653+J654+J655</f>
        <v>450</v>
      </c>
      <c r="K648" s="287">
        <f>K649+K650+K651+K652+K653+K654+K655</f>
        <v>450</v>
      </c>
      <c r="L648" s="278">
        <f t="shared" si="438"/>
        <v>0</v>
      </c>
      <c r="M648" s="230">
        <f t="shared" si="435"/>
        <v>0</v>
      </c>
      <c r="N648" s="266">
        <f t="shared" ref="N648" si="442">N649+N650+N651+N652+N653+N654+N655</f>
        <v>450</v>
      </c>
      <c r="O648" s="230">
        <f t="shared" si="439"/>
        <v>0</v>
      </c>
      <c r="P648" s="43"/>
      <c r="Q648" s="271"/>
    </row>
    <row r="649" spans="2:17" ht="15.75" hidden="1">
      <c r="B649" s="2" t="str">
        <f t="shared" si="437"/>
        <v>b</v>
      </c>
      <c r="C649" s="240" t="s">
        <v>0</v>
      </c>
      <c r="D649" s="241" t="s">
        <v>8</v>
      </c>
      <c r="E649" s="233">
        <v>0</v>
      </c>
      <c r="F649" s="233">
        <v>0</v>
      </c>
      <c r="G649" s="233">
        <v>0</v>
      </c>
      <c r="H649" s="233">
        <v>0</v>
      </c>
      <c r="I649" s="233">
        <v>0</v>
      </c>
      <c r="J649" s="267">
        <v>0</v>
      </c>
      <c r="K649" s="288">
        <v>0</v>
      </c>
      <c r="L649" s="278">
        <f t="shared" si="438"/>
        <v>0</v>
      </c>
      <c r="M649" s="233">
        <f t="shared" si="435"/>
        <v>0</v>
      </c>
      <c r="N649" s="267">
        <v>0</v>
      </c>
      <c r="O649" s="233">
        <f t="shared" si="439"/>
        <v>0</v>
      </c>
      <c r="P649" s="42"/>
    </row>
    <row r="650" spans="2:17" ht="15.75" hidden="1">
      <c r="B650" s="2" t="str">
        <f t="shared" si="437"/>
        <v>b</v>
      </c>
      <c r="C650" s="240" t="s">
        <v>0</v>
      </c>
      <c r="D650" s="241" t="s">
        <v>9</v>
      </c>
      <c r="E650" s="233">
        <v>0</v>
      </c>
      <c r="F650" s="233">
        <v>0</v>
      </c>
      <c r="G650" s="233">
        <v>0</v>
      </c>
      <c r="H650" s="233">
        <v>0</v>
      </c>
      <c r="I650" s="233">
        <v>0</v>
      </c>
      <c r="J650" s="267">
        <v>0</v>
      </c>
      <c r="K650" s="288">
        <v>0</v>
      </c>
      <c r="L650" s="278">
        <f t="shared" si="438"/>
        <v>0</v>
      </c>
      <c r="M650" s="233">
        <f t="shared" si="435"/>
        <v>0</v>
      </c>
      <c r="N650" s="267">
        <v>0</v>
      </c>
      <c r="O650" s="233">
        <f t="shared" si="439"/>
        <v>0</v>
      </c>
      <c r="P650" s="42"/>
    </row>
    <row r="651" spans="2:17" ht="15.75" hidden="1">
      <c r="B651" s="2" t="str">
        <f t="shared" si="437"/>
        <v>b</v>
      </c>
      <c r="C651" s="240" t="s">
        <v>0</v>
      </c>
      <c r="D651" s="241" t="s">
        <v>10</v>
      </c>
      <c r="E651" s="233">
        <v>0</v>
      </c>
      <c r="F651" s="233">
        <v>0</v>
      </c>
      <c r="G651" s="233">
        <v>0</v>
      </c>
      <c r="H651" s="233">
        <v>0</v>
      </c>
      <c r="I651" s="233">
        <v>0</v>
      </c>
      <c r="J651" s="267">
        <v>0</v>
      </c>
      <c r="K651" s="288">
        <v>0</v>
      </c>
      <c r="L651" s="278">
        <f t="shared" si="438"/>
        <v>0</v>
      </c>
      <c r="M651" s="233">
        <f t="shared" si="435"/>
        <v>0</v>
      </c>
      <c r="N651" s="267">
        <v>0</v>
      </c>
      <c r="O651" s="233">
        <f t="shared" si="439"/>
        <v>0</v>
      </c>
      <c r="P651" s="42"/>
    </row>
    <row r="652" spans="2:17" ht="15.75" hidden="1">
      <c r="B652" s="2" t="str">
        <f t="shared" si="437"/>
        <v>b</v>
      </c>
      <c r="C652" s="240" t="s">
        <v>0</v>
      </c>
      <c r="D652" s="241" t="s">
        <v>11</v>
      </c>
      <c r="E652" s="233">
        <v>0</v>
      </c>
      <c r="F652" s="233">
        <v>0</v>
      </c>
      <c r="G652" s="233">
        <v>0</v>
      </c>
      <c r="H652" s="233">
        <v>0</v>
      </c>
      <c r="I652" s="233">
        <v>0</v>
      </c>
      <c r="J652" s="267">
        <v>0</v>
      </c>
      <c r="K652" s="288">
        <v>0</v>
      </c>
      <c r="L652" s="278">
        <f t="shared" si="438"/>
        <v>0</v>
      </c>
      <c r="M652" s="233">
        <f t="shared" si="435"/>
        <v>0</v>
      </c>
      <c r="N652" s="267">
        <v>0</v>
      </c>
      <c r="O652" s="233">
        <f t="shared" si="439"/>
        <v>0</v>
      </c>
      <c r="P652" s="42"/>
    </row>
    <row r="653" spans="2:17" ht="15.75" hidden="1">
      <c r="B653" s="2" t="str">
        <f t="shared" si="437"/>
        <v>b</v>
      </c>
      <c r="C653" s="240" t="s">
        <v>0</v>
      </c>
      <c r="D653" s="241" t="s">
        <v>12</v>
      </c>
      <c r="E653" s="233">
        <v>0</v>
      </c>
      <c r="F653" s="233">
        <v>0</v>
      </c>
      <c r="G653" s="233">
        <v>0</v>
      </c>
      <c r="H653" s="233">
        <v>0</v>
      </c>
      <c r="I653" s="233">
        <v>0</v>
      </c>
      <c r="J653" s="267">
        <v>0</v>
      </c>
      <c r="K653" s="288">
        <v>0</v>
      </c>
      <c r="L653" s="278">
        <f t="shared" si="438"/>
        <v>0</v>
      </c>
      <c r="M653" s="233">
        <f t="shared" si="435"/>
        <v>0</v>
      </c>
      <c r="N653" s="267">
        <v>0</v>
      </c>
      <c r="O653" s="233">
        <f t="shared" si="439"/>
        <v>0</v>
      </c>
      <c r="P653" s="42"/>
    </row>
    <row r="654" spans="2:17" ht="18" hidden="1">
      <c r="B654" s="2" t="str">
        <f t="shared" si="437"/>
        <v>a</v>
      </c>
      <c r="C654" s="231" t="s">
        <v>0</v>
      </c>
      <c r="D654" s="232" t="s">
        <v>13</v>
      </c>
      <c r="E654" s="233">
        <v>380</v>
      </c>
      <c r="F654" s="233">
        <v>450</v>
      </c>
      <c r="G654" s="233">
        <v>353.30799999999999</v>
      </c>
      <c r="H654" s="233">
        <v>450</v>
      </c>
      <c r="I654" s="233">
        <v>450</v>
      </c>
      <c r="J654" s="267">
        <v>450</v>
      </c>
      <c r="K654" s="288">
        <v>450</v>
      </c>
      <c r="L654" s="278">
        <f t="shared" si="438"/>
        <v>0</v>
      </c>
      <c r="M654" s="233">
        <f t="shared" si="435"/>
        <v>0</v>
      </c>
      <c r="N654" s="267">
        <v>450</v>
      </c>
      <c r="O654" s="233">
        <f t="shared" si="439"/>
        <v>0</v>
      </c>
      <c r="P654" s="43"/>
      <c r="Q654" s="271"/>
    </row>
    <row r="655" spans="2:17" ht="15.75" hidden="1">
      <c r="B655" s="2" t="str">
        <f t="shared" si="437"/>
        <v>b</v>
      </c>
      <c r="C655" s="240" t="s">
        <v>0</v>
      </c>
      <c r="D655" s="241" t="s">
        <v>14</v>
      </c>
      <c r="E655" s="233">
        <f t="shared" ref="E655" si="443">E656+E657</f>
        <v>0</v>
      </c>
      <c r="F655" s="233">
        <f t="shared" ref="F655:I655" si="444">F656+F657</f>
        <v>0</v>
      </c>
      <c r="G655" s="233">
        <f t="shared" si="444"/>
        <v>0</v>
      </c>
      <c r="H655" s="233">
        <f t="shared" si="444"/>
        <v>0</v>
      </c>
      <c r="I655" s="233">
        <f t="shared" si="444"/>
        <v>0</v>
      </c>
      <c r="J655" s="267">
        <f>J656+J657</f>
        <v>0</v>
      </c>
      <c r="K655" s="288">
        <f>K656+K657</f>
        <v>0</v>
      </c>
      <c r="L655" s="278">
        <f t="shared" si="438"/>
        <v>0</v>
      </c>
      <c r="M655" s="233">
        <f t="shared" si="435"/>
        <v>0</v>
      </c>
      <c r="N655" s="267">
        <f t="shared" ref="N655" si="445">N656+N657</f>
        <v>0</v>
      </c>
      <c r="O655" s="233">
        <f t="shared" si="439"/>
        <v>0</v>
      </c>
      <c r="P655" s="42"/>
    </row>
    <row r="656" spans="2:17" ht="30" hidden="1">
      <c r="B656" s="2" t="str">
        <f t="shared" si="437"/>
        <v>b</v>
      </c>
      <c r="C656" s="256" t="s">
        <v>0</v>
      </c>
      <c r="D656" s="257" t="s">
        <v>15</v>
      </c>
      <c r="E656" s="238">
        <v>0</v>
      </c>
      <c r="F656" s="238">
        <v>0</v>
      </c>
      <c r="G656" s="238">
        <v>0</v>
      </c>
      <c r="H656" s="238">
        <v>0</v>
      </c>
      <c r="I656" s="238">
        <v>0</v>
      </c>
      <c r="J656" s="268">
        <v>0</v>
      </c>
      <c r="K656" s="289">
        <v>0</v>
      </c>
      <c r="L656" s="278">
        <f t="shared" si="438"/>
        <v>0</v>
      </c>
      <c r="M656" s="238">
        <f t="shared" si="435"/>
        <v>0</v>
      </c>
      <c r="N656" s="268">
        <v>0</v>
      </c>
      <c r="O656" s="238">
        <f t="shared" si="439"/>
        <v>0</v>
      </c>
      <c r="P656" s="42"/>
    </row>
    <row r="657" spans="2:17" ht="30" hidden="1">
      <c r="B657" s="2" t="str">
        <f t="shared" si="437"/>
        <v>b</v>
      </c>
      <c r="C657" s="256" t="s">
        <v>0</v>
      </c>
      <c r="D657" s="257" t="s">
        <v>16</v>
      </c>
      <c r="E657" s="238">
        <v>0</v>
      </c>
      <c r="F657" s="238">
        <v>0</v>
      </c>
      <c r="G657" s="238">
        <v>0</v>
      </c>
      <c r="H657" s="238">
        <v>0</v>
      </c>
      <c r="I657" s="238">
        <v>0</v>
      </c>
      <c r="J657" s="268">
        <v>0</v>
      </c>
      <c r="K657" s="289">
        <v>0</v>
      </c>
      <c r="L657" s="278">
        <f t="shared" si="438"/>
        <v>0</v>
      </c>
      <c r="M657" s="238">
        <f t="shared" si="435"/>
        <v>0</v>
      </c>
      <c r="N657" s="268">
        <v>0</v>
      </c>
      <c r="O657" s="238">
        <f t="shared" si="439"/>
        <v>0</v>
      </c>
      <c r="P657" s="42"/>
    </row>
    <row r="658" spans="2:17" ht="15.75" hidden="1">
      <c r="B658" s="2" t="str">
        <f t="shared" si="437"/>
        <v>b</v>
      </c>
      <c r="C658" s="243" t="s">
        <v>0</v>
      </c>
      <c r="D658" s="244" t="s">
        <v>17</v>
      </c>
      <c r="E658" s="230">
        <v>0</v>
      </c>
      <c r="F658" s="230">
        <v>0</v>
      </c>
      <c r="G658" s="230">
        <v>0</v>
      </c>
      <c r="H658" s="230">
        <v>0</v>
      </c>
      <c r="I658" s="230">
        <v>0</v>
      </c>
      <c r="J658" s="266">
        <v>0</v>
      </c>
      <c r="K658" s="287">
        <v>0</v>
      </c>
      <c r="L658" s="278">
        <f t="shared" si="438"/>
        <v>0</v>
      </c>
      <c r="M658" s="230">
        <f t="shared" si="435"/>
        <v>0</v>
      </c>
      <c r="N658" s="266">
        <v>0</v>
      </c>
      <c r="O658" s="230">
        <f t="shared" si="439"/>
        <v>0</v>
      </c>
      <c r="P658" s="42"/>
    </row>
    <row r="659" spans="2:17" ht="15.75" hidden="1">
      <c r="B659" s="2" t="str">
        <f t="shared" si="437"/>
        <v>b</v>
      </c>
      <c r="C659" s="243" t="s">
        <v>0</v>
      </c>
      <c r="D659" s="244" t="s">
        <v>18</v>
      </c>
      <c r="E659" s="230">
        <v>0</v>
      </c>
      <c r="F659" s="230">
        <v>0</v>
      </c>
      <c r="G659" s="230">
        <v>0</v>
      </c>
      <c r="H659" s="230">
        <v>0</v>
      </c>
      <c r="I659" s="230">
        <v>0</v>
      </c>
      <c r="J659" s="266">
        <v>0</v>
      </c>
      <c r="K659" s="287">
        <v>0</v>
      </c>
      <c r="L659" s="278">
        <f t="shared" si="438"/>
        <v>0</v>
      </c>
      <c r="M659" s="230">
        <f t="shared" si="435"/>
        <v>0</v>
      </c>
      <c r="N659" s="266">
        <v>0</v>
      </c>
      <c r="O659" s="230">
        <f t="shared" si="439"/>
        <v>0</v>
      </c>
      <c r="P659" s="42"/>
    </row>
    <row r="660" spans="2:17" ht="15.75" hidden="1">
      <c r="B660" s="2" t="str">
        <f t="shared" si="437"/>
        <v>b</v>
      </c>
      <c r="C660" s="243" t="s">
        <v>0</v>
      </c>
      <c r="D660" s="244" t="s">
        <v>19</v>
      </c>
      <c r="E660" s="230">
        <v>0</v>
      </c>
      <c r="F660" s="230">
        <v>0</v>
      </c>
      <c r="G660" s="230">
        <v>0</v>
      </c>
      <c r="H660" s="230">
        <v>0</v>
      </c>
      <c r="I660" s="230">
        <v>0</v>
      </c>
      <c r="J660" s="266">
        <v>0</v>
      </c>
      <c r="K660" s="287">
        <v>0</v>
      </c>
      <c r="L660" s="278">
        <f t="shared" si="438"/>
        <v>0</v>
      </c>
      <c r="M660" s="230">
        <f t="shared" si="435"/>
        <v>0</v>
      </c>
      <c r="N660" s="266">
        <v>0</v>
      </c>
      <c r="O660" s="230">
        <f t="shared" si="439"/>
        <v>0</v>
      </c>
      <c r="P660" s="42"/>
    </row>
    <row r="661" spans="2:17" ht="18" hidden="1">
      <c r="B661" s="2" t="str">
        <f t="shared" si="437"/>
        <v>a</v>
      </c>
      <c r="C661" s="222" t="s">
        <v>90</v>
      </c>
      <c r="D661" s="223" t="s">
        <v>91</v>
      </c>
      <c r="E661" s="224">
        <f t="shared" ref="E661" si="446">E664+E674+E675+E676</f>
        <v>9200</v>
      </c>
      <c r="F661" s="224">
        <f t="shared" ref="F661:I661" si="447">F664+F674+F675+F676</f>
        <v>9585</v>
      </c>
      <c r="G661" s="224">
        <f t="shared" si="447"/>
        <v>7734.9709999999995</v>
      </c>
      <c r="H661" s="224">
        <f t="shared" si="447"/>
        <v>9585</v>
      </c>
      <c r="I661" s="224">
        <f t="shared" si="447"/>
        <v>9585</v>
      </c>
      <c r="J661" s="264">
        <f>J664+J674+J675+J676</f>
        <v>9585</v>
      </c>
      <c r="K661" s="285">
        <f>K664+K674+K675+K676</f>
        <v>9585</v>
      </c>
      <c r="L661" s="278">
        <f t="shared" si="438"/>
        <v>0</v>
      </c>
      <c r="M661" s="224">
        <f t="shared" si="435"/>
        <v>0</v>
      </c>
      <c r="N661" s="264">
        <f t="shared" ref="N661" si="448">N664+N674+N675+N676</f>
        <v>9585</v>
      </c>
      <c r="O661" s="224">
        <f t="shared" si="439"/>
        <v>0</v>
      </c>
      <c r="P661" s="43"/>
      <c r="Q661" s="271" t="s">
        <v>574</v>
      </c>
    </row>
    <row r="662" spans="2:17" ht="15.75" hidden="1">
      <c r="B662" s="2" t="str">
        <f t="shared" si="437"/>
        <v>b</v>
      </c>
      <c r="C662" s="252" t="s">
        <v>0</v>
      </c>
      <c r="D662" s="253" t="s">
        <v>5</v>
      </c>
      <c r="E662" s="227">
        <v>0</v>
      </c>
      <c r="F662" s="227">
        <v>0</v>
      </c>
      <c r="G662" s="227">
        <v>0</v>
      </c>
      <c r="H662" s="227">
        <v>0</v>
      </c>
      <c r="I662" s="227">
        <v>0</v>
      </c>
      <c r="J662" s="265">
        <v>0</v>
      </c>
      <c r="K662" s="286">
        <v>0</v>
      </c>
      <c r="L662" s="278">
        <f t="shared" si="438"/>
        <v>0</v>
      </c>
      <c r="M662" s="227">
        <f t="shared" si="435"/>
        <v>0</v>
      </c>
      <c r="N662" s="265">
        <v>0</v>
      </c>
      <c r="O662" s="227">
        <f t="shared" si="439"/>
        <v>0</v>
      </c>
      <c r="P662" s="42"/>
    </row>
    <row r="663" spans="2:17" ht="15.75" hidden="1">
      <c r="B663" s="2" t="str">
        <f t="shared" si="437"/>
        <v>b</v>
      </c>
      <c r="C663" s="252" t="s">
        <v>0</v>
      </c>
      <c r="D663" s="253" t="s">
        <v>6</v>
      </c>
      <c r="E663" s="227">
        <v>0</v>
      </c>
      <c r="F663" s="227">
        <v>0</v>
      </c>
      <c r="G663" s="227">
        <v>0</v>
      </c>
      <c r="H663" s="227">
        <v>0</v>
      </c>
      <c r="I663" s="227">
        <v>0</v>
      </c>
      <c r="J663" s="265">
        <v>0</v>
      </c>
      <c r="K663" s="286">
        <v>0</v>
      </c>
      <c r="L663" s="278">
        <f t="shared" si="438"/>
        <v>0</v>
      </c>
      <c r="M663" s="227">
        <f t="shared" si="435"/>
        <v>0</v>
      </c>
      <c r="N663" s="265">
        <v>0</v>
      </c>
      <c r="O663" s="227">
        <f t="shared" si="439"/>
        <v>0</v>
      </c>
      <c r="P663" s="42"/>
    </row>
    <row r="664" spans="2:17" ht="18" hidden="1">
      <c r="B664" s="2" t="str">
        <f t="shared" si="437"/>
        <v>a</v>
      </c>
      <c r="C664" s="228" t="s">
        <v>0</v>
      </c>
      <c r="D664" s="229" t="s">
        <v>7</v>
      </c>
      <c r="E664" s="230">
        <f t="shared" ref="E664" si="449">E665+E666+E667+E668+E669+E670+E671</f>
        <v>9200</v>
      </c>
      <c r="F664" s="230">
        <f t="shared" ref="F664:I664" si="450">F665+F666+F667+F668+F669+F670+F671</f>
        <v>9585</v>
      </c>
      <c r="G664" s="230">
        <f t="shared" si="450"/>
        <v>7734.9709999999995</v>
      </c>
      <c r="H664" s="230">
        <f t="shared" si="450"/>
        <v>9585</v>
      </c>
      <c r="I664" s="230">
        <f t="shared" si="450"/>
        <v>9585</v>
      </c>
      <c r="J664" s="266">
        <f>J665+J666+J667+J668+J669+J670+J671</f>
        <v>9585</v>
      </c>
      <c r="K664" s="287">
        <f>K665+K666+K667+K668+K669+K670+K671</f>
        <v>9585</v>
      </c>
      <c r="L664" s="278">
        <f t="shared" si="438"/>
        <v>0</v>
      </c>
      <c r="M664" s="230">
        <f t="shared" si="435"/>
        <v>0</v>
      </c>
      <c r="N664" s="266">
        <f t="shared" ref="N664" si="451">N665+N666+N667+N668+N669+N670+N671</f>
        <v>9585</v>
      </c>
      <c r="O664" s="230">
        <f t="shared" si="439"/>
        <v>0</v>
      </c>
      <c r="P664" s="43"/>
      <c r="Q664" s="271"/>
    </row>
    <row r="665" spans="2:17" ht="15.75" hidden="1">
      <c r="B665" s="2" t="str">
        <f t="shared" si="437"/>
        <v>b</v>
      </c>
      <c r="C665" s="240" t="s">
        <v>0</v>
      </c>
      <c r="D665" s="241" t="s">
        <v>8</v>
      </c>
      <c r="E665" s="233">
        <v>0</v>
      </c>
      <c r="F665" s="233">
        <v>0</v>
      </c>
      <c r="G665" s="233">
        <v>0</v>
      </c>
      <c r="H665" s="233">
        <v>0</v>
      </c>
      <c r="I665" s="233">
        <v>0</v>
      </c>
      <c r="J665" s="267">
        <v>0</v>
      </c>
      <c r="K665" s="288">
        <v>0</v>
      </c>
      <c r="L665" s="278">
        <f t="shared" si="438"/>
        <v>0</v>
      </c>
      <c r="M665" s="233">
        <f t="shared" si="435"/>
        <v>0</v>
      </c>
      <c r="N665" s="267">
        <v>0</v>
      </c>
      <c r="O665" s="233">
        <f t="shared" si="439"/>
        <v>0</v>
      </c>
      <c r="P665" s="42"/>
    </row>
    <row r="666" spans="2:17" ht="15.75" hidden="1">
      <c r="B666" s="2" t="str">
        <f t="shared" si="437"/>
        <v>b</v>
      </c>
      <c r="C666" s="240" t="s">
        <v>0</v>
      </c>
      <c r="D666" s="241" t="s">
        <v>9</v>
      </c>
      <c r="E666" s="233">
        <v>0</v>
      </c>
      <c r="F666" s="233">
        <v>0</v>
      </c>
      <c r="G666" s="233">
        <v>0</v>
      </c>
      <c r="H666" s="233">
        <v>0</v>
      </c>
      <c r="I666" s="233">
        <v>0</v>
      </c>
      <c r="J666" s="267">
        <v>0</v>
      </c>
      <c r="K666" s="288">
        <v>0</v>
      </c>
      <c r="L666" s="278">
        <f t="shared" si="438"/>
        <v>0</v>
      </c>
      <c r="M666" s="233">
        <f t="shared" si="435"/>
        <v>0</v>
      </c>
      <c r="N666" s="267">
        <v>0</v>
      </c>
      <c r="O666" s="233">
        <f t="shared" si="439"/>
        <v>0</v>
      </c>
      <c r="P666" s="42"/>
    </row>
    <row r="667" spans="2:17" ht="15.75" hidden="1">
      <c r="B667" s="2" t="str">
        <f t="shared" si="437"/>
        <v>b</v>
      </c>
      <c r="C667" s="240" t="s">
        <v>0</v>
      </c>
      <c r="D667" s="241" t="s">
        <v>10</v>
      </c>
      <c r="E667" s="233">
        <v>0</v>
      </c>
      <c r="F667" s="233">
        <v>0</v>
      </c>
      <c r="G667" s="233">
        <v>0</v>
      </c>
      <c r="H667" s="233">
        <v>0</v>
      </c>
      <c r="I667" s="233">
        <v>0</v>
      </c>
      <c r="J667" s="267">
        <v>0</v>
      </c>
      <c r="K667" s="288">
        <v>0</v>
      </c>
      <c r="L667" s="278">
        <f t="shared" si="438"/>
        <v>0</v>
      </c>
      <c r="M667" s="233">
        <f t="shared" si="435"/>
        <v>0</v>
      </c>
      <c r="N667" s="267">
        <v>0</v>
      </c>
      <c r="O667" s="233">
        <f t="shared" si="439"/>
        <v>0</v>
      </c>
      <c r="P667" s="42"/>
    </row>
    <row r="668" spans="2:17" ht="15.75" hidden="1">
      <c r="B668" s="2" t="str">
        <f t="shared" si="437"/>
        <v>b</v>
      </c>
      <c r="C668" s="240" t="s">
        <v>0</v>
      </c>
      <c r="D668" s="241" t="s">
        <v>11</v>
      </c>
      <c r="E668" s="233">
        <v>0</v>
      </c>
      <c r="F668" s="233">
        <v>0</v>
      </c>
      <c r="G668" s="233">
        <v>0</v>
      </c>
      <c r="H668" s="233">
        <v>0</v>
      </c>
      <c r="I668" s="233">
        <v>0</v>
      </c>
      <c r="J668" s="267">
        <v>0</v>
      </c>
      <c r="K668" s="288">
        <v>0</v>
      </c>
      <c r="L668" s="278">
        <f t="shared" si="438"/>
        <v>0</v>
      </c>
      <c r="M668" s="233">
        <f t="shared" si="435"/>
        <v>0</v>
      </c>
      <c r="N668" s="267">
        <v>0</v>
      </c>
      <c r="O668" s="233">
        <f t="shared" si="439"/>
        <v>0</v>
      </c>
      <c r="P668" s="42"/>
    </row>
    <row r="669" spans="2:17" ht="15.75" hidden="1">
      <c r="B669" s="2" t="str">
        <f t="shared" si="437"/>
        <v>b</v>
      </c>
      <c r="C669" s="240" t="s">
        <v>0</v>
      </c>
      <c r="D669" s="241" t="s">
        <v>12</v>
      </c>
      <c r="E669" s="233">
        <v>0</v>
      </c>
      <c r="F669" s="233">
        <v>0</v>
      </c>
      <c r="G669" s="233">
        <v>0</v>
      </c>
      <c r="H669" s="233">
        <v>0</v>
      </c>
      <c r="I669" s="233">
        <v>0</v>
      </c>
      <c r="J669" s="267">
        <v>0</v>
      </c>
      <c r="K669" s="288">
        <v>0</v>
      </c>
      <c r="L669" s="278">
        <f t="shared" si="438"/>
        <v>0</v>
      </c>
      <c r="M669" s="233">
        <f t="shared" si="435"/>
        <v>0</v>
      </c>
      <c r="N669" s="267">
        <v>0</v>
      </c>
      <c r="O669" s="233">
        <f t="shared" si="439"/>
        <v>0</v>
      </c>
      <c r="P669" s="42"/>
    </row>
    <row r="670" spans="2:17" ht="18" hidden="1">
      <c r="B670" s="2" t="str">
        <f t="shared" si="437"/>
        <v>a</v>
      </c>
      <c r="C670" s="231" t="s">
        <v>0</v>
      </c>
      <c r="D670" s="232" t="s">
        <v>13</v>
      </c>
      <c r="E670" s="233">
        <v>9200</v>
      </c>
      <c r="F670" s="233">
        <v>9585</v>
      </c>
      <c r="G670" s="233">
        <v>7734.9709999999995</v>
      </c>
      <c r="H670" s="233">
        <v>9585</v>
      </c>
      <c r="I670" s="233">
        <v>9585</v>
      </c>
      <c r="J670" s="267">
        <v>9585</v>
      </c>
      <c r="K670" s="288">
        <v>9585</v>
      </c>
      <c r="L670" s="278">
        <f t="shared" si="438"/>
        <v>0</v>
      </c>
      <c r="M670" s="233">
        <f t="shared" si="435"/>
        <v>0</v>
      </c>
      <c r="N670" s="267">
        <v>9585</v>
      </c>
      <c r="O670" s="233">
        <f t="shared" si="439"/>
        <v>0</v>
      </c>
      <c r="P670" s="43"/>
      <c r="Q670" s="271"/>
    </row>
    <row r="671" spans="2:17" ht="15.75" hidden="1">
      <c r="B671" s="2" t="str">
        <f t="shared" si="437"/>
        <v>b</v>
      </c>
      <c r="C671" s="240" t="s">
        <v>0</v>
      </c>
      <c r="D671" s="241" t="s">
        <v>14</v>
      </c>
      <c r="E671" s="233">
        <f t="shared" ref="E671" si="452">E672+E673</f>
        <v>0</v>
      </c>
      <c r="F671" s="233">
        <f t="shared" ref="F671:I671" si="453">F672+F673</f>
        <v>0</v>
      </c>
      <c r="G671" s="233">
        <f t="shared" si="453"/>
        <v>0</v>
      </c>
      <c r="H671" s="233">
        <f t="shared" si="453"/>
        <v>0</v>
      </c>
      <c r="I671" s="233">
        <f t="shared" si="453"/>
        <v>0</v>
      </c>
      <c r="J671" s="267">
        <f>J672+J673</f>
        <v>0</v>
      </c>
      <c r="K671" s="288">
        <f>K672+K673</f>
        <v>0</v>
      </c>
      <c r="L671" s="278">
        <f t="shared" si="438"/>
        <v>0</v>
      </c>
      <c r="M671" s="233">
        <f t="shared" si="435"/>
        <v>0</v>
      </c>
      <c r="N671" s="267">
        <f t="shared" ref="N671" si="454">N672+N673</f>
        <v>0</v>
      </c>
      <c r="O671" s="233">
        <f t="shared" si="439"/>
        <v>0</v>
      </c>
      <c r="P671" s="42"/>
    </row>
    <row r="672" spans="2:17" ht="30" hidden="1">
      <c r="B672" s="2" t="str">
        <f t="shared" si="437"/>
        <v>b</v>
      </c>
      <c r="C672" s="256" t="s">
        <v>0</v>
      </c>
      <c r="D672" s="257" t="s">
        <v>15</v>
      </c>
      <c r="E672" s="238">
        <v>0</v>
      </c>
      <c r="F672" s="238">
        <v>0</v>
      </c>
      <c r="G672" s="238">
        <v>0</v>
      </c>
      <c r="H672" s="238">
        <v>0</v>
      </c>
      <c r="I672" s="238">
        <v>0</v>
      </c>
      <c r="J672" s="268">
        <v>0</v>
      </c>
      <c r="K672" s="289">
        <v>0</v>
      </c>
      <c r="L672" s="278">
        <f t="shared" si="438"/>
        <v>0</v>
      </c>
      <c r="M672" s="238">
        <f t="shared" si="435"/>
        <v>0</v>
      </c>
      <c r="N672" s="268">
        <v>0</v>
      </c>
      <c r="O672" s="238">
        <f t="shared" si="439"/>
        <v>0</v>
      </c>
      <c r="P672" s="42"/>
    </row>
    <row r="673" spans="2:17" ht="30" hidden="1">
      <c r="B673" s="2" t="str">
        <f t="shared" si="437"/>
        <v>b</v>
      </c>
      <c r="C673" s="256" t="s">
        <v>0</v>
      </c>
      <c r="D673" s="257" t="s">
        <v>16</v>
      </c>
      <c r="E673" s="238">
        <v>0</v>
      </c>
      <c r="F673" s="238">
        <v>0</v>
      </c>
      <c r="G673" s="238">
        <v>0</v>
      </c>
      <c r="H673" s="238">
        <v>0</v>
      </c>
      <c r="I673" s="238">
        <v>0</v>
      </c>
      <c r="J673" s="268">
        <v>0</v>
      </c>
      <c r="K673" s="289">
        <v>0</v>
      </c>
      <c r="L673" s="278">
        <f t="shared" si="438"/>
        <v>0</v>
      </c>
      <c r="M673" s="238">
        <f t="shared" si="435"/>
        <v>0</v>
      </c>
      <c r="N673" s="268">
        <v>0</v>
      </c>
      <c r="O673" s="238">
        <f t="shared" si="439"/>
        <v>0</v>
      </c>
      <c r="P673" s="42"/>
    </row>
    <row r="674" spans="2:17" ht="15.75" hidden="1">
      <c r="B674" s="2" t="str">
        <f t="shared" si="437"/>
        <v>b</v>
      </c>
      <c r="C674" s="243" t="s">
        <v>0</v>
      </c>
      <c r="D674" s="244" t="s">
        <v>17</v>
      </c>
      <c r="E674" s="230">
        <v>0</v>
      </c>
      <c r="F674" s="230">
        <v>0</v>
      </c>
      <c r="G674" s="230">
        <v>0</v>
      </c>
      <c r="H674" s="230">
        <v>0</v>
      </c>
      <c r="I674" s="230">
        <v>0</v>
      </c>
      <c r="J674" s="266">
        <v>0</v>
      </c>
      <c r="K674" s="287">
        <v>0</v>
      </c>
      <c r="L674" s="278">
        <f t="shared" si="438"/>
        <v>0</v>
      </c>
      <c r="M674" s="230">
        <f t="shared" si="435"/>
        <v>0</v>
      </c>
      <c r="N674" s="266">
        <v>0</v>
      </c>
      <c r="O674" s="230">
        <f t="shared" si="439"/>
        <v>0</v>
      </c>
      <c r="P674" s="42"/>
    </row>
    <row r="675" spans="2:17" ht="15.75" hidden="1">
      <c r="B675" s="2" t="str">
        <f t="shared" si="437"/>
        <v>b</v>
      </c>
      <c r="C675" s="243" t="s">
        <v>0</v>
      </c>
      <c r="D675" s="244" t="s">
        <v>18</v>
      </c>
      <c r="E675" s="230">
        <v>0</v>
      </c>
      <c r="F675" s="230">
        <v>0</v>
      </c>
      <c r="G675" s="230">
        <v>0</v>
      </c>
      <c r="H675" s="230">
        <v>0</v>
      </c>
      <c r="I675" s="230">
        <v>0</v>
      </c>
      <c r="J675" s="266">
        <v>0</v>
      </c>
      <c r="K675" s="287">
        <v>0</v>
      </c>
      <c r="L675" s="278">
        <f t="shared" si="438"/>
        <v>0</v>
      </c>
      <c r="M675" s="230">
        <f t="shared" si="435"/>
        <v>0</v>
      </c>
      <c r="N675" s="266">
        <v>0</v>
      </c>
      <c r="O675" s="230">
        <f t="shared" si="439"/>
        <v>0</v>
      </c>
      <c r="P675" s="42"/>
    </row>
    <row r="676" spans="2:17" ht="15.75" hidden="1">
      <c r="B676" s="2" t="str">
        <f t="shared" si="437"/>
        <v>b</v>
      </c>
      <c r="C676" s="243" t="s">
        <v>0</v>
      </c>
      <c r="D676" s="244" t="s">
        <v>19</v>
      </c>
      <c r="E676" s="230">
        <v>0</v>
      </c>
      <c r="F676" s="230">
        <v>0</v>
      </c>
      <c r="G676" s="230">
        <v>0</v>
      </c>
      <c r="H676" s="230">
        <v>0</v>
      </c>
      <c r="I676" s="230">
        <v>0</v>
      </c>
      <c r="J676" s="266">
        <v>0</v>
      </c>
      <c r="K676" s="287">
        <v>0</v>
      </c>
      <c r="L676" s="278">
        <f t="shared" si="438"/>
        <v>0</v>
      </c>
      <c r="M676" s="230">
        <f t="shared" si="435"/>
        <v>0</v>
      </c>
      <c r="N676" s="266">
        <v>0</v>
      </c>
      <c r="O676" s="230">
        <f t="shared" si="439"/>
        <v>0</v>
      </c>
      <c r="P676" s="42"/>
    </row>
    <row r="677" spans="2:17" ht="36" hidden="1">
      <c r="B677" s="2" t="str">
        <f t="shared" si="437"/>
        <v>a</v>
      </c>
      <c r="C677" s="222" t="s">
        <v>92</v>
      </c>
      <c r="D677" s="223" t="s">
        <v>93</v>
      </c>
      <c r="E677" s="224">
        <f t="shared" ref="E677" si="455">E680+E690+E691+E692</f>
        <v>2700</v>
      </c>
      <c r="F677" s="224">
        <f t="shared" ref="F677:I677" si="456">F680+F690+F691+F692</f>
        <v>2691.2</v>
      </c>
      <c r="G677" s="224">
        <f t="shared" si="456"/>
        <v>2136.288</v>
      </c>
      <c r="H677" s="224">
        <f t="shared" si="456"/>
        <v>2700</v>
      </c>
      <c r="I677" s="224">
        <f t="shared" si="456"/>
        <v>2700</v>
      </c>
      <c r="J677" s="264">
        <f>J680+J690+J691+J692</f>
        <v>2700</v>
      </c>
      <c r="K677" s="285">
        <f>K680+K690+K691+K692</f>
        <v>2700</v>
      </c>
      <c r="L677" s="278">
        <f t="shared" si="438"/>
        <v>0</v>
      </c>
      <c r="M677" s="224">
        <f t="shared" si="435"/>
        <v>0</v>
      </c>
      <c r="N677" s="264">
        <f t="shared" ref="N677" si="457">N680+N690+N691+N692</f>
        <v>2700</v>
      </c>
      <c r="O677" s="224">
        <f t="shared" si="439"/>
        <v>0</v>
      </c>
      <c r="P677" s="43"/>
      <c r="Q677" s="271" t="s">
        <v>574</v>
      </c>
    </row>
    <row r="678" spans="2:17" ht="15.75" hidden="1">
      <c r="B678" s="2" t="str">
        <f t="shared" si="437"/>
        <v>b</v>
      </c>
      <c r="C678" s="252" t="s">
        <v>0</v>
      </c>
      <c r="D678" s="253" t="s">
        <v>5</v>
      </c>
      <c r="E678" s="227">
        <v>0</v>
      </c>
      <c r="F678" s="227">
        <v>0</v>
      </c>
      <c r="G678" s="227">
        <v>0</v>
      </c>
      <c r="H678" s="227">
        <v>0</v>
      </c>
      <c r="I678" s="227">
        <v>0</v>
      </c>
      <c r="J678" s="265">
        <v>0</v>
      </c>
      <c r="K678" s="286">
        <v>0</v>
      </c>
      <c r="L678" s="278">
        <f t="shared" si="438"/>
        <v>0</v>
      </c>
      <c r="M678" s="227">
        <f t="shared" si="435"/>
        <v>0</v>
      </c>
      <c r="N678" s="265">
        <v>0</v>
      </c>
      <c r="O678" s="227">
        <f t="shared" si="439"/>
        <v>0</v>
      </c>
      <c r="P678" s="42"/>
    </row>
    <row r="679" spans="2:17" ht="15.75" hidden="1">
      <c r="B679" s="2" t="str">
        <f t="shared" si="437"/>
        <v>b</v>
      </c>
      <c r="C679" s="252" t="s">
        <v>0</v>
      </c>
      <c r="D679" s="253" t="s">
        <v>6</v>
      </c>
      <c r="E679" s="227">
        <v>0</v>
      </c>
      <c r="F679" s="227">
        <v>0</v>
      </c>
      <c r="G679" s="227">
        <v>0</v>
      </c>
      <c r="H679" s="227">
        <v>0</v>
      </c>
      <c r="I679" s="227">
        <v>0</v>
      </c>
      <c r="J679" s="265">
        <v>0</v>
      </c>
      <c r="K679" s="286">
        <v>0</v>
      </c>
      <c r="L679" s="278">
        <f t="shared" si="438"/>
        <v>0</v>
      </c>
      <c r="M679" s="227">
        <f t="shared" si="435"/>
        <v>0</v>
      </c>
      <c r="N679" s="265">
        <v>0</v>
      </c>
      <c r="O679" s="227">
        <f t="shared" si="439"/>
        <v>0</v>
      </c>
      <c r="P679" s="42"/>
    </row>
    <row r="680" spans="2:17" ht="18" hidden="1">
      <c r="B680" s="2" t="str">
        <f t="shared" si="437"/>
        <v>a</v>
      </c>
      <c r="C680" s="228" t="s">
        <v>0</v>
      </c>
      <c r="D680" s="229" t="s">
        <v>7</v>
      </c>
      <c r="E680" s="230">
        <f t="shared" ref="E680" si="458">E681+E682+E683+E684+E685+E686+E687</f>
        <v>2700</v>
      </c>
      <c r="F680" s="230">
        <f t="shared" ref="F680:I680" si="459">F681+F682+F683+F684+F685+F686+F687</f>
        <v>2691.2</v>
      </c>
      <c r="G680" s="230">
        <f t="shared" si="459"/>
        <v>2136.288</v>
      </c>
      <c r="H680" s="230">
        <f t="shared" si="459"/>
        <v>2700</v>
      </c>
      <c r="I680" s="230">
        <f t="shared" si="459"/>
        <v>2700</v>
      </c>
      <c r="J680" s="266">
        <f>J681+J682+J683+J684+J685+J686+J687</f>
        <v>2700</v>
      </c>
      <c r="K680" s="287">
        <f>K681+K682+K683+K684+K685+K686+K687</f>
        <v>2700</v>
      </c>
      <c r="L680" s="278">
        <f t="shared" si="438"/>
        <v>0</v>
      </c>
      <c r="M680" s="230">
        <f t="shared" si="435"/>
        <v>0</v>
      </c>
      <c r="N680" s="266">
        <f t="shared" ref="N680" si="460">N681+N682+N683+N684+N685+N686+N687</f>
        <v>2700</v>
      </c>
      <c r="O680" s="230">
        <f t="shared" si="439"/>
        <v>0</v>
      </c>
      <c r="P680" s="43"/>
      <c r="Q680" s="271"/>
    </row>
    <row r="681" spans="2:17" ht="15.75" hidden="1">
      <c r="B681" s="2" t="str">
        <f t="shared" si="437"/>
        <v>b</v>
      </c>
      <c r="C681" s="240" t="s">
        <v>0</v>
      </c>
      <c r="D681" s="241" t="s">
        <v>8</v>
      </c>
      <c r="E681" s="233">
        <v>0</v>
      </c>
      <c r="F681" s="233">
        <v>0</v>
      </c>
      <c r="G681" s="233">
        <v>0</v>
      </c>
      <c r="H681" s="233">
        <v>0</v>
      </c>
      <c r="I681" s="233">
        <v>0</v>
      </c>
      <c r="J681" s="267">
        <v>0</v>
      </c>
      <c r="K681" s="288">
        <v>0</v>
      </c>
      <c r="L681" s="278">
        <f t="shared" si="438"/>
        <v>0</v>
      </c>
      <c r="M681" s="233">
        <f t="shared" si="435"/>
        <v>0</v>
      </c>
      <c r="N681" s="267">
        <v>0</v>
      </c>
      <c r="O681" s="233">
        <f t="shared" si="439"/>
        <v>0</v>
      </c>
      <c r="P681" s="42"/>
    </row>
    <row r="682" spans="2:17" ht="15.75" hidden="1">
      <c r="B682" s="2" t="str">
        <f t="shared" si="437"/>
        <v>b</v>
      </c>
      <c r="C682" s="240" t="s">
        <v>0</v>
      </c>
      <c r="D682" s="241" t="s">
        <v>9</v>
      </c>
      <c r="E682" s="233">
        <v>0</v>
      </c>
      <c r="F682" s="233">
        <v>0</v>
      </c>
      <c r="G682" s="233">
        <v>0</v>
      </c>
      <c r="H682" s="233">
        <v>0</v>
      </c>
      <c r="I682" s="233">
        <v>0</v>
      </c>
      <c r="J682" s="267">
        <v>0</v>
      </c>
      <c r="K682" s="288">
        <v>0</v>
      </c>
      <c r="L682" s="278">
        <f t="shared" si="438"/>
        <v>0</v>
      </c>
      <c r="M682" s="233">
        <f t="shared" si="435"/>
        <v>0</v>
      </c>
      <c r="N682" s="267">
        <v>0</v>
      </c>
      <c r="O682" s="233">
        <f t="shared" si="439"/>
        <v>0</v>
      </c>
      <c r="P682" s="42"/>
    </row>
    <row r="683" spans="2:17" ht="15.75" hidden="1">
      <c r="B683" s="2" t="str">
        <f t="shared" si="437"/>
        <v>b</v>
      </c>
      <c r="C683" s="240" t="s">
        <v>0</v>
      </c>
      <c r="D683" s="241" t="s">
        <v>10</v>
      </c>
      <c r="E683" s="233">
        <v>0</v>
      </c>
      <c r="F683" s="233">
        <v>0</v>
      </c>
      <c r="G683" s="233">
        <v>0</v>
      </c>
      <c r="H683" s="233">
        <v>0</v>
      </c>
      <c r="I683" s="233">
        <v>0</v>
      </c>
      <c r="J683" s="267">
        <v>0</v>
      </c>
      <c r="K683" s="288">
        <v>0</v>
      </c>
      <c r="L683" s="278">
        <f t="shared" si="438"/>
        <v>0</v>
      </c>
      <c r="M683" s="233">
        <f t="shared" si="435"/>
        <v>0</v>
      </c>
      <c r="N683" s="267">
        <v>0</v>
      </c>
      <c r="O683" s="233">
        <f t="shared" si="439"/>
        <v>0</v>
      </c>
      <c r="P683" s="42"/>
    </row>
    <row r="684" spans="2:17" ht="15.75" hidden="1">
      <c r="B684" s="2" t="str">
        <f t="shared" si="437"/>
        <v>b</v>
      </c>
      <c r="C684" s="240" t="s">
        <v>0</v>
      </c>
      <c r="D684" s="241" t="s">
        <v>11</v>
      </c>
      <c r="E684" s="233">
        <v>0</v>
      </c>
      <c r="F684" s="233">
        <v>0</v>
      </c>
      <c r="G684" s="233">
        <v>0</v>
      </c>
      <c r="H684" s="233">
        <v>0</v>
      </c>
      <c r="I684" s="233">
        <v>0</v>
      </c>
      <c r="J684" s="267">
        <v>0</v>
      </c>
      <c r="K684" s="288">
        <v>0</v>
      </c>
      <c r="L684" s="278">
        <f t="shared" si="438"/>
        <v>0</v>
      </c>
      <c r="M684" s="233">
        <f t="shared" si="435"/>
        <v>0</v>
      </c>
      <c r="N684" s="267">
        <v>0</v>
      </c>
      <c r="O684" s="233">
        <f t="shared" si="439"/>
        <v>0</v>
      </c>
      <c r="P684" s="42"/>
    </row>
    <row r="685" spans="2:17" ht="15.75" hidden="1">
      <c r="B685" s="2" t="str">
        <f t="shared" si="437"/>
        <v>b</v>
      </c>
      <c r="C685" s="240" t="s">
        <v>0</v>
      </c>
      <c r="D685" s="241" t="s">
        <v>12</v>
      </c>
      <c r="E685" s="233">
        <v>0</v>
      </c>
      <c r="F685" s="233">
        <v>0</v>
      </c>
      <c r="G685" s="233">
        <v>0</v>
      </c>
      <c r="H685" s="233">
        <v>0</v>
      </c>
      <c r="I685" s="233">
        <v>0</v>
      </c>
      <c r="J685" s="267">
        <v>0</v>
      </c>
      <c r="K685" s="288">
        <v>0</v>
      </c>
      <c r="L685" s="278">
        <f t="shared" si="438"/>
        <v>0</v>
      </c>
      <c r="M685" s="233">
        <f t="shared" si="435"/>
        <v>0</v>
      </c>
      <c r="N685" s="267">
        <v>0</v>
      </c>
      <c r="O685" s="233">
        <f t="shared" si="439"/>
        <v>0</v>
      </c>
      <c r="P685" s="42"/>
    </row>
    <row r="686" spans="2:17" ht="18" hidden="1">
      <c r="B686" s="2" t="str">
        <f t="shared" si="437"/>
        <v>a</v>
      </c>
      <c r="C686" s="231" t="s">
        <v>0</v>
      </c>
      <c r="D686" s="232" t="s">
        <v>13</v>
      </c>
      <c r="E686" s="233">
        <v>2700</v>
      </c>
      <c r="F686" s="233">
        <v>2691.2</v>
      </c>
      <c r="G686" s="233">
        <v>2136.288</v>
      </c>
      <c r="H686" s="233">
        <v>2700</v>
      </c>
      <c r="I686" s="233">
        <v>2700</v>
      </c>
      <c r="J686" s="267">
        <v>2700</v>
      </c>
      <c r="K686" s="288">
        <v>2700</v>
      </c>
      <c r="L686" s="278">
        <f t="shared" si="438"/>
        <v>0</v>
      </c>
      <c r="M686" s="233">
        <f t="shared" si="435"/>
        <v>0</v>
      </c>
      <c r="N686" s="267">
        <v>2700</v>
      </c>
      <c r="O686" s="233">
        <f t="shared" si="439"/>
        <v>0</v>
      </c>
      <c r="P686" s="43"/>
      <c r="Q686" s="271"/>
    </row>
    <row r="687" spans="2:17" ht="15.75" hidden="1">
      <c r="B687" s="2" t="str">
        <f t="shared" si="437"/>
        <v>b</v>
      </c>
      <c r="C687" s="240" t="s">
        <v>0</v>
      </c>
      <c r="D687" s="241" t="s">
        <v>14</v>
      </c>
      <c r="E687" s="233">
        <f t="shared" ref="E687" si="461">E688+E689</f>
        <v>0</v>
      </c>
      <c r="F687" s="233">
        <f t="shared" ref="F687:I687" si="462">F688+F689</f>
        <v>0</v>
      </c>
      <c r="G687" s="233">
        <f t="shared" si="462"/>
        <v>0</v>
      </c>
      <c r="H687" s="233">
        <f t="shared" si="462"/>
        <v>0</v>
      </c>
      <c r="I687" s="233">
        <f t="shared" si="462"/>
        <v>0</v>
      </c>
      <c r="J687" s="267">
        <f>J688+J689</f>
        <v>0</v>
      </c>
      <c r="K687" s="288">
        <f>K688+K689</f>
        <v>0</v>
      </c>
      <c r="L687" s="278">
        <f t="shared" si="438"/>
        <v>0</v>
      </c>
      <c r="M687" s="233">
        <f t="shared" si="435"/>
        <v>0</v>
      </c>
      <c r="N687" s="267">
        <f t="shared" ref="N687" si="463">N688+N689</f>
        <v>0</v>
      </c>
      <c r="O687" s="233">
        <f t="shared" si="439"/>
        <v>0</v>
      </c>
      <c r="P687" s="42"/>
    </row>
    <row r="688" spans="2:17" ht="30" hidden="1">
      <c r="B688" s="2" t="str">
        <f t="shared" si="437"/>
        <v>b</v>
      </c>
      <c r="C688" s="256" t="s">
        <v>0</v>
      </c>
      <c r="D688" s="257" t="s">
        <v>15</v>
      </c>
      <c r="E688" s="238">
        <v>0</v>
      </c>
      <c r="F688" s="238">
        <v>0</v>
      </c>
      <c r="G688" s="238">
        <v>0</v>
      </c>
      <c r="H688" s="238">
        <v>0</v>
      </c>
      <c r="I688" s="238">
        <v>0</v>
      </c>
      <c r="J688" s="268">
        <v>0</v>
      </c>
      <c r="K688" s="289">
        <v>0</v>
      </c>
      <c r="L688" s="278">
        <f t="shared" si="438"/>
        <v>0</v>
      </c>
      <c r="M688" s="238">
        <f t="shared" si="435"/>
        <v>0</v>
      </c>
      <c r="N688" s="268">
        <v>0</v>
      </c>
      <c r="O688" s="238">
        <f t="shared" si="439"/>
        <v>0</v>
      </c>
      <c r="P688" s="42"/>
    </row>
    <row r="689" spans="2:17" ht="30" hidden="1">
      <c r="B689" s="2" t="str">
        <f t="shared" si="437"/>
        <v>b</v>
      </c>
      <c r="C689" s="256" t="s">
        <v>0</v>
      </c>
      <c r="D689" s="257" t="s">
        <v>16</v>
      </c>
      <c r="E689" s="238">
        <v>0</v>
      </c>
      <c r="F689" s="238">
        <v>0</v>
      </c>
      <c r="G689" s="238">
        <v>0</v>
      </c>
      <c r="H689" s="238">
        <v>0</v>
      </c>
      <c r="I689" s="238">
        <v>0</v>
      </c>
      <c r="J689" s="268">
        <v>0</v>
      </c>
      <c r="K689" s="289">
        <v>0</v>
      </c>
      <c r="L689" s="278">
        <f t="shared" si="438"/>
        <v>0</v>
      </c>
      <c r="M689" s="238">
        <f t="shared" si="435"/>
        <v>0</v>
      </c>
      <c r="N689" s="268">
        <v>0</v>
      </c>
      <c r="O689" s="238">
        <f t="shared" si="439"/>
        <v>0</v>
      </c>
      <c r="P689" s="42"/>
    </row>
    <row r="690" spans="2:17" ht="15.75" hidden="1">
      <c r="B690" s="2" t="str">
        <f t="shared" si="437"/>
        <v>b</v>
      </c>
      <c r="C690" s="243" t="s">
        <v>0</v>
      </c>
      <c r="D690" s="244" t="s">
        <v>17</v>
      </c>
      <c r="E690" s="230">
        <v>0</v>
      </c>
      <c r="F690" s="230">
        <v>0</v>
      </c>
      <c r="G690" s="230">
        <v>0</v>
      </c>
      <c r="H690" s="230">
        <v>0</v>
      </c>
      <c r="I690" s="230">
        <v>0</v>
      </c>
      <c r="J690" s="266">
        <v>0</v>
      </c>
      <c r="K690" s="287">
        <v>0</v>
      </c>
      <c r="L690" s="278">
        <f t="shared" si="438"/>
        <v>0</v>
      </c>
      <c r="M690" s="230">
        <f t="shared" si="435"/>
        <v>0</v>
      </c>
      <c r="N690" s="266">
        <v>0</v>
      </c>
      <c r="O690" s="230">
        <f t="shared" si="439"/>
        <v>0</v>
      </c>
      <c r="P690" s="42"/>
    </row>
    <row r="691" spans="2:17" ht="15.75" hidden="1">
      <c r="B691" s="2" t="str">
        <f t="shared" si="437"/>
        <v>b</v>
      </c>
      <c r="C691" s="243" t="s">
        <v>0</v>
      </c>
      <c r="D691" s="244" t="s">
        <v>18</v>
      </c>
      <c r="E691" s="230">
        <v>0</v>
      </c>
      <c r="F691" s="230">
        <v>0</v>
      </c>
      <c r="G691" s="230">
        <v>0</v>
      </c>
      <c r="H691" s="230">
        <v>0</v>
      </c>
      <c r="I691" s="230">
        <v>0</v>
      </c>
      <c r="J691" s="266">
        <v>0</v>
      </c>
      <c r="K691" s="287">
        <v>0</v>
      </c>
      <c r="L691" s="278">
        <f t="shared" si="438"/>
        <v>0</v>
      </c>
      <c r="M691" s="230">
        <f t="shared" si="435"/>
        <v>0</v>
      </c>
      <c r="N691" s="266">
        <v>0</v>
      </c>
      <c r="O691" s="230">
        <f t="shared" si="439"/>
        <v>0</v>
      </c>
      <c r="P691" s="42"/>
    </row>
    <row r="692" spans="2:17" ht="15.75" hidden="1">
      <c r="B692" s="2" t="str">
        <f t="shared" si="437"/>
        <v>b</v>
      </c>
      <c r="C692" s="243" t="s">
        <v>0</v>
      </c>
      <c r="D692" s="244" t="s">
        <v>19</v>
      </c>
      <c r="E692" s="230">
        <v>0</v>
      </c>
      <c r="F692" s="230">
        <v>0</v>
      </c>
      <c r="G692" s="230">
        <v>0</v>
      </c>
      <c r="H692" s="230">
        <v>0</v>
      </c>
      <c r="I692" s="230">
        <v>0</v>
      </c>
      <c r="J692" s="266">
        <v>0</v>
      </c>
      <c r="K692" s="287">
        <v>0</v>
      </c>
      <c r="L692" s="278">
        <f t="shared" si="438"/>
        <v>0</v>
      </c>
      <c r="M692" s="230">
        <f t="shared" si="435"/>
        <v>0</v>
      </c>
      <c r="N692" s="266">
        <v>0</v>
      </c>
      <c r="O692" s="230">
        <f t="shared" si="439"/>
        <v>0</v>
      </c>
      <c r="P692" s="42"/>
    </row>
    <row r="693" spans="2:17" ht="36" hidden="1">
      <c r="B693" s="2" t="str">
        <f t="shared" si="437"/>
        <v>a</v>
      </c>
      <c r="C693" s="222" t="s">
        <v>94</v>
      </c>
      <c r="D693" s="223" t="s">
        <v>95</v>
      </c>
      <c r="E693" s="224">
        <f t="shared" ref="E693" si="464">E696+E706+E707+E708</f>
        <v>900</v>
      </c>
      <c r="F693" s="224">
        <f t="shared" ref="F693:I693" si="465">F696+F706+F707+F708</f>
        <v>1083.4000000000001</v>
      </c>
      <c r="G693" s="224">
        <f t="shared" si="465"/>
        <v>669.14036999999996</v>
      </c>
      <c r="H693" s="224">
        <f t="shared" si="465"/>
        <v>1200</v>
      </c>
      <c r="I693" s="224">
        <f t="shared" si="465"/>
        <v>1200</v>
      </c>
      <c r="J693" s="264">
        <f>J696+J706+J707+J708</f>
        <v>1200</v>
      </c>
      <c r="K693" s="285">
        <f>K696+K706+K707+K708</f>
        <v>1200</v>
      </c>
      <c r="L693" s="278">
        <f t="shared" si="438"/>
        <v>0</v>
      </c>
      <c r="M693" s="224">
        <f t="shared" si="435"/>
        <v>0</v>
      </c>
      <c r="N693" s="264">
        <f t="shared" ref="N693" si="466">N696+N706+N707+N708</f>
        <v>1200</v>
      </c>
      <c r="O693" s="224">
        <f t="shared" si="439"/>
        <v>0</v>
      </c>
      <c r="P693" s="43"/>
      <c r="Q693" s="271" t="s">
        <v>574</v>
      </c>
    </row>
    <row r="694" spans="2:17" ht="15.75" hidden="1">
      <c r="B694" s="2" t="str">
        <f t="shared" si="437"/>
        <v>b</v>
      </c>
      <c r="C694" s="252" t="s">
        <v>0</v>
      </c>
      <c r="D694" s="253" t="s">
        <v>5</v>
      </c>
      <c r="E694" s="227">
        <v>0</v>
      </c>
      <c r="F694" s="227">
        <v>0</v>
      </c>
      <c r="G694" s="227">
        <v>0</v>
      </c>
      <c r="H694" s="227">
        <v>0</v>
      </c>
      <c r="I694" s="227">
        <v>0</v>
      </c>
      <c r="J694" s="265">
        <v>0</v>
      </c>
      <c r="K694" s="286">
        <v>0</v>
      </c>
      <c r="L694" s="278">
        <f t="shared" si="438"/>
        <v>0</v>
      </c>
      <c r="M694" s="227">
        <f t="shared" si="435"/>
        <v>0</v>
      </c>
      <c r="N694" s="265">
        <v>0</v>
      </c>
      <c r="O694" s="227">
        <f t="shared" si="439"/>
        <v>0</v>
      </c>
      <c r="P694" s="42"/>
    </row>
    <row r="695" spans="2:17" ht="15.75" hidden="1">
      <c r="B695" s="2" t="str">
        <f t="shared" si="437"/>
        <v>b</v>
      </c>
      <c r="C695" s="252" t="s">
        <v>0</v>
      </c>
      <c r="D695" s="253" t="s">
        <v>6</v>
      </c>
      <c r="E695" s="227">
        <v>0</v>
      </c>
      <c r="F695" s="227">
        <v>0</v>
      </c>
      <c r="G695" s="227">
        <v>0</v>
      </c>
      <c r="H695" s="227">
        <v>0</v>
      </c>
      <c r="I695" s="227">
        <v>0</v>
      </c>
      <c r="J695" s="265">
        <v>0</v>
      </c>
      <c r="K695" s="286">
        <v>0</v>
      </c>
      <c r="L695" s="278">
        <f t="shared" si="438"/>
        <v>0</v>
      </c>
      <c r="M695" s="227">
        <f t="shared" si="435"/>
        <v>0</v>
      </c>
      <c r="N695" s="265">
        <v>0</v>
      </c>
      <c r="O695" s="227">
        <f t="shared" si="439"/>
        <v>0</v>
      </c>
      <c r="P695" s="42"/>
    </row>
    <row r="696" spans="2:17" ht="18" hidden="1">
      <c r="B696" s="2" t="str">
        <f t="shared" si="437"/>
        <v>a</v>
      </c>
      <c r="C696" s="228" t="s">
        <v>0</v>
      </c>
      <c r="D696" s="229" t="s">
        <v>7</v>
      </c>
      <c r="E696" s="230">
        <f t="shared" ref="E696" si="467">E697+E698+E699+E700+E701+E702+E703</f>
        <v>900</v>
      </c>
      <c r="F696" s="230">
        <f t="shared" ref="F696:I696" si="468">F697+F698+F699+F700+F701+F702+F703</f>
        <v>1083.4000000000001</v>
      </c>
      <c r="G696" s="230">
        <f t="shared" si="468"/>
        <v>669.14036999999996</v>
      </c>
      <c r="H696" s="230">
        <f t="shared" si="468"/>
        <v>1200</v>
      </c>
      <c r="I696" s="230">
        <f t="shared" si="468"/>
        <v>1200</v>
      </c>
      <c r="J696" s="266">
        <f>J697+J698+J699+J700+J701+J702+J703</f>
        <v>1200</v>
      </c>
      <c r="K696" s="287">
        <f>K697+K698+K699+K700+K701+K702+K703</f>
        <v>1200</v>
      </c>
      <c r="L696" s="278">
        <f t="shared" si="438"/>
        <v>0</v>
      </c>
      <c r="M696" s="230">
        <f t="shared" si="435"/>
        <v>0</v>
      </c>
      <c r="N696" s="266">
        <f t="shared" ref="N696" si="469">N697+N698+N699+N700+N701+N702+N703</f>
        <v>1200</v>
      </c>
      <c r="O696" s="230">
        <f t="shared" si="439"/>
        <v>0</v>
      </c>
      <c r="P696" s="43"/>
      <c r="Q696" s="271"/>
    </row>
    <row r="697" spans="2:17" ht="15.75" hidden="1">
      <c r="B697" s="2" t="str">
        <f t="shared" si="437"/>
        <v>b</v>
      </c>
      <c r="C697" s="240" t="s">
        <v>0</v>
      </c>
      <c r="D697" s="241" t="s">
        <v>8</v>
      </c>
      <c r="E697" s="233">
        <v>0</v>
      </c>
      <c r="F697" s="233">
        <v>0</v>
      </c>
      <c r="G697" s="233">
        <v>0</v>
      </c>
      <c r="H697" s="233">
        <v>0</v>
      </c>
      <c r="I697" s="233">
        <v>0</v>
      </c>
      <c r="J697" s="267">
        <v>0</v>
      </c>
      <c r="K697" s="288">
        <v>0</v>
      </c>
      <c r="L697" s="278">
        <f t="shared" si="438"/>
        <v>0</v>
      </c>
      <c r="M697" s="233">
        <f t="shared" si="435"/>
        <v>0</v>
      </c>
      <c r="N697" s="267">
        <v>0</v>
      </c>
      <c r="O697" s="233">
        <f t="shared" si="439"/>
        <v>0</v>
      </c>
      <c r="P697" s="42"/>
    </row>
    <row r="698" spans="2:17" ht="18" hidden="1">
      <c r="B698" s="2" t="str">
        <f t="shared" si="437"/>
        <v>a</v>
      </c>
      <c r="C698" s="231" t="s">
        <v>0</v>
      </c>
      <c r="D698" s="232" t="s">
        <v>9</v>
      </c>
      <c r="E698" s="233">
        <v>900</v>
      </c>
      <c r="F698" s="233">
        <v>1083.4000000000001</v>
      </c>
      <c r="G698" s="233">
        <v>669.14036999999996</v>
      </c>
      <c r="H698" s="233">
        <v>1200</v>
      </c>
      <c r="I698" s="233">
        <v>1200</v>
      </c>
      <c r="J698" s="267">
        <v>1200</v>
      </c>
      <c r="K698" s="288">
        <v>1200</v>
      </c>
      <c r="L698" s="278">
        <f t="shared" si="438"/>
        <v>0</v>
      </c>
      <c r="M698" s="233">
        <f t="shared" si="435"/>
        <v>0</v>
      </c>
      <c r="N698" s="267">
        <v>1200</v>
      </c>
      <c r="O698" s="233">
        <f t="shared" si="439"/>
        <v>0</v>
      </c>
      <c r="P698" s="43"/>
      <c r="Q698" s="271"/>
    </row>
    <row r="699" spans="2:17" ht="15.75" hidden="1">
      <c r="B699" s="2" t="str">
        <f t="shared" si="437"/>
        <v>b</v>
      </c>
      <c r="C699" s="240" t="s">
        <v>0</v>
      </c>
      <c r="D699" s="241" t="s">
        <v>10</v>
      </c>
      <c r="E699" s="233">
        <v>0</v>
      </c>
      <c r="F699" s="233">
        <v>0</v>
      </c>
      <c r="G699" s="233">
        <v>0</v>
      </c>
      <c r="H699" s="233">
        <v>0</v>
      </c>
      <c r="I699" s="233">
        <v>0</v>
      </c>
      <c r="J699" s="267">
        <v>0</v>
      </c>
      <c r="K699" s="288">
        <v>0</v>
      </c>
      <c r="L699" s="278">
        <f t="shared" si="438"/>
        <v>0</v>
      </c>
      <c r="M699" s="233">
        <f t="shared" si="435"/>
        <v>0</v>
      </c>
      <c r="N699" s="267">
        <v>0</v>
      </c>
      <c r="O699" s="233">
        <f t="shared" si="439"/>
        <v>0</v>
      </c>
      <c r="P699" s="42"/>
    </row>
    <row r="700" spans="2:17" ht="15.75" hidden="1">
      <c r="B700" s="2" t="str">
        <f t="shared" si="437"/>
        <v>b</v>
      </c>
      <c r="C700" s="240" t="s">
        <v>0</v>
      </c>
      <c r="D700" s="241" t="s">
        <v>11</v>
      </c>
      <c r="E700" s="233">
        <v>0</v>
      </c>
      <c r="F700" s="233">
        <v>0</v>
      </c>
      <c r="G700" s="233">
        <v>0</v>
      </c>
      <c r="H700" s="233">
        <v>0</v>
      </c>
      <c r="I700" s="233">
        <v>0</v>
      </c>
      <c r="J700" s="267">
        <v>0</v>
      </c>
      <c r="K700" s="288">
        <v>0</v>
      </c>
      <c r="L700" s="278">
        <f t="shared" si="438"/>
        <v>0</v>
      </c>
      <c r="M700" s="233">
        <f t="shared" si="435"/>
        <v>0</v>
      </c>
      <c r="N700" s="267">
        <v>0</v>
      </c>
      <c r="O700" s="233">
        <f t="shared" si="439"/>
        <v>0</v>
      </c>
      <c r="P700" s="42"/>
    </row>
    <row r="701" spans="2:17" ht="15.75" hidden="1">
      <c r="B701" s="2" t="str">
        <f t="shared" si="437"/>
        <v>b</v>
      </c>
      <c r="C701" s="240" t="s">
        <v>0</v>
      </c>
      <c r="D701" s="241" t="s">
        <v>12</v>
      </c>
      <c r="E701" s="233">
        <v>0</v>
      </c>
      <c r="F701" s="233">
        <v>0</v>
      </c>
      <c r="G701" s="233">
        <v>0</v>
      </c>
      <c r="H701" s="233">
        <v>0</v>
      </c>
      <c r="I701" s="233">
        <v>0</v>
      </c>
      <c r="J701" s="267">
        <v>0</v>
      </c>
      <c r="K701" s="288">
        <v>0</v>
      </c>
      <c r="L701" s="278">
        <f t="shared" si="438"/>
        <v>0</v>
      </c>
      <c r="M701" s="233">
        <f t="shared" si="435"/>
        <v>0</v>
      </c>
      <c r="N701" s="267">
        <v>0</v>
      </c>
      <c r="O701" s="233">
        <f t="shared" si="439"/>
        <v>0</v>
      </c>
      <c r="P701" s="42"/>
    </row>
    <row r="702" spans="2:17" ht="15.75" hidden="1">
      <c r="B702" s="2" t="str">
        <f t="shared" si="437"/>
        <v>b</v>
      </c>
      <c r="C702" s="240" t="s">
        <v>0</v>
      </c>
      <c r="D702" s="241" t="s">
        <v>13</v>
      </c>
      <c r="E702" s="233">
        <v>0</v>
      </c>
      <c r="F702" s="233">
        <v>0</v>
      </c>
      <c r="G702" s="233">
        <v>0</v>
      </c>
      <c r="H702" s="233">
        <v>0</v>
      </c>
      <c r="I702" s="233">
        <v>0</v>
      </c>
      <c r="J702" s="267">
        <v>0</v>
      </c>
      <c r="K702" s="288">
        <v>0</v>
      </c>
      <c r="L702" s="278">
        <f t="shared" si="438"/>
        <v>0</v>
      </c>
      <c r="M702" s="233">
        <f t="shared" si="435"/>
        <v>0</v>
      </c>
      <c r="N702" s="267">
        <v>0</v>
      </c>
      <c r="O702" s="233">
        <f t="shared" si="439"/>
        <v>0</v>
      </c>
      <c r="P702" s="42"/>
    </row>
    <row r="703" spans="2:17" ht="15.75" hidden="1">
      <c r="B703" s="2" t="str">
        <f t="shared" si="437"/>
        <v>b</v>
      </c>
      <c r="C703" s="240" t="s">
        <v>0</v>
      </c>
      <c r="D703" s="241" t="s">
        <v>14</v>
      </c>
      <c r="E703" s="233">
        <f t="shared" ref="E703" si="470">E704+E705</f>
        <v>0</v>
      </c>
      <c r="F703" s="233">
        <f t="shared" ref="F703:I703" si="471">F704+F705</f>
        <v>0</v>
      </c>
      <c r="G703" s="233">
        <f t="shared" si="471"/>
        <v>0</v>
      </c>
      <c r="H703" s="233">
        <f t="shared" si="471"/>
        <v>0</v>
      </c>
      <c r="I703" s="233">
        <f t="shared" si="471"/>
        <v>0</v>
      </c>
      <c r="J703" s="267">
        <f>J704+J705</f>
        <v>0</v>
      </c>
      <c r="K703" s="288">
        <f>K704+K705</f>
        <v>0</v>
      </c>
      <c r="L703" s="278">
        <f t="shared" si="438"/>
        <v>0</v>
      </c>
      <c r="M703" s="233">
        <f t="shared" si="435"/>
        <v>0</v>
      </c>
      <c r="N703" s="267">
        <f t="shared" ref="N703" si="472">N704+N705</f>
        <v>0</v>
      </c>
      <c r="O703" s="233">
        <f t="shared" si="439"/>
        <v>0</v>
      </c>
      <c r="P703" s="42"/>
    </row>
    <row r="704" spans="2:17" ht="30" hidden="1">
      <c r="B704" s="2" t="str">
        <f t="shared" si="437"/>
        <v>b</v>
      </c>
      <c r="C704" s="256" t="s">
        <v>0</v>
      </c>
      <c r="D704" s="257" t="s">
        <v>15</v>
      </c>
      <c r="E704" s="238">
        <v>0</v>
      </c>
      <c r="F704" s="238">
        <v>0</v>
      </c>
      <c r="G704" s="238">
        <v>0</v>
      </c>
      <c r="H704" s="238">
        <v>0</v>
      </c>
      <c r="I704" s="238">
        <v>0</v>
      </c>
      <c r="J704" s="268">
        <v>0</v>
      </c>
      <c r="K704" s="289">
        <v>0</v>
      </c>
      <c r="L704" s="278">
        <f t="shared" si="438"/>
        <v>0</v>
      </c>
      <c r="M704" s="238">
        <f t="shared" si="435"/>
        <v>0</v>
      </c>
      <c r="N704" s="268">
        <v>0</v>
      </c>
      <c r="O704" s="238">
        <f t="shared" si="439"/>
        <v>0</v>
      </c>
      <c r="P704" s="42"/>
    </row>
    <row r="705" spans="2:17" ht="30" hidden="1">
      <c r="B705" s="2" t="str">
        <f t="shared" si="437"/>
        <v>b</v>
      </c>
      <c r="C705" s="256" t="s">
        <v>0</v>
      </c>
      <c r="D705" s="257" t="s">
        <v>16</v>
      </c>
      <c r="E705" s="238">
        <v>0</v>
      </c>
      <c r="F705" s="238">
        <v>0</v>
      </c>
      <c r="G705" s="238">
        <v>0</v>
      </c>
      <c r="H705" s="238">
        <v>0</v>
      </c>
      <c r="I705" s="238">
        <v>0</v>
      </c>
      <c r="J705" s="268">
        <v>0</v>
      </c>
      <c r="K705" s="289">
        <v>0</v>
      </c>
      <c r="L705" s="278">
        <f t="shared" si="438"/>
        <v>0</v>
      </c>
      <c r="M705" s="238">
        <f t="shared" si="435"/>
        <v>0</v>
      </c>
      <c r="N705" s="268">
        <v>0</v>
      </c>
      <c r="O705" s="238">
        <f t="shared" si="439"/>
        <v>0</v>
      </c>
      <c r="P705" s="42"/>
    </row>
    <row r="706" spans="2:17" ht="15.75" hidden="1">
      <c r="B706" s="2" t="str">
        <f t="shared" si="437"/>
        <v>b</v>
      </c>
      <c r="C706" s="243" t="s">
        <v>0</v>
      </c>
      <c r="D706" s="244" t="s">
        <v>17</v>
      </c>
      <c r="E706" s="230">
        <v>0</v>
      </c>
      <c r="F706" s="230">
        <v>0</v>
      </c>
      <c r="G706" s="230">
        <v>0</v>
      </c>
      <c r="H706" s="230">
        <v>0</v>
      </c>
      <c r="I706" s="230">
        <v>0</v>
      </c>
      <c r="J706" s="266">
        <v>0</v>
      </c>
      <c r="K706" s="287">
        <v>0</v>
      </c>
      <c r="L706" s="278">
        <f t="shared" si="438"/>
        <v>0</v>
      </c>
      <c r="M706" s="230">
        <f t="shared" si="435"/>
        <v>0</v>
      </c>
      <c r="N706" s="266">
        <v>0</v>
      </c>
      <c r="O706" s="230">
        <f t="shared" si="439"/>
        <v>0</v>
      </c>
      <c r="P706" s="42"/>
    </row>
    <row r="707" spans="2:17" ht="15.75" hidden="1">
      <c r="B707" s="2" t="str">
        <f t="shared" si="437"/>
        <v>b</v>
      </c>
      <c r="C707" s="243" t="s">
        <v>0</v>
      </c>
      <c r="D707" s="244" t="s">
        <v>18</v>
      </c>
      <c r="E707" s="230">
        <v>0</v>
      </c>
      <c r="F707" s="230">
        <v>0</v>
      </c>
      <c r="G707" s="230">
        <v>0</v>
      </c>
      <c r="H707" s="230">
        <v>0</v>
      </c>
      <c r="I707" s="230">
        <v>0</v>
      </c>
      <c r="J707" s="266">
        <v>0</v>
      </c>
      <c r="K707" s="287">
        <v>0</v>
      </c>
      <c r="L707" s="278">
        <f t="shared" si="438"/>
        <v>0</v>
      </c>
      <c r="M707" s="230">
        <f t="shared" si="435"/>
        <v>0</v>
      </c>
      <c r="N707" s="266">
        <v>0</v>
      </c>
      <c r="O707" s="230">
        <f t="shared" si="439"/>
        <v>0</v>
      </c>
      <c r="P707" s="42"/>
    </row>
    <row r="708" spans="2:17" ht="15.75" hidden="1">
      <c r="B708" s="2" t="str">
        <f t="shared" si="437"/>
        <v>b</v>
      </c>
      <c r="C708" s="243" t="s">
        <v>0</v>
      </c>
      <c r="D708" s="244" t="s">
        <v>19</v>
      </c>
      <c r="E708" s="230">
        <v>0</v>
      </c>
      <c r="F708" s="230">
        <v>0</v>
      </c>
      <c r="G708" s="230">
        <v>0</v>
      </c>
      <c r="H708" s="230">
        <v>0</v>
      </c>
      <c r="I708" s="230">
        <v>0</v>
      </c>
      <c r="J708" s="266">
        <v>0</v>
      </c>
      <c r="K708" s="287">
        <v>0</v>
      </c>
      <c r="L708" s="278">
        <f t="shared" si="438"/>
        <v>0</v>
      </c>
      <c r="M708" s="230">
        <f t="shared" si="435"/>
        <v>0</v>
      </c>
      <c r="N708" s="266">
        <v>0</v>
      </c>
      <c r="O708" s="230">
        <f t="shared" si="439"/>
        <v>0</v>
      </c>
      <c r="P708" s="42"/>
    </row>
    <row r="709" spans="2:17" ht="36" hidden="1">
      <c r="B709" s="2" t="str">
        <f t="shared" si="437"/>
        <v>a</v>
      </c>
      <c r="C709" s="222" t="s">
        <v>96</v>
      </c>
      <c r="D709" s="223" t="s">
        <v>97</v>
      </c>
      <c r="E709" s="224">
        <f t="shared" ref="E709" si="473">E712+E722+E723+E724</f>
        <v>2100</v>
      </c>
      <c r="F709" s="224">
        <f t="shared" ref="F709:I709" si="474">F712+F722+F723+F724</f>
        <v>2276.5</v>
      </c>
      <c r="G709" s="224">
        <f t="shared" si="474"/>
        <v>1660.261</v>
      </c>
      <c r="H709" s="224">
        <f t="shared" si="474"/>
        <v>2276</v>
      </c>
      <c r="I709" s="224">
        <f t="shared" si="474"/>
        <v>2276</v>
      </c>
      <c r="J709" s="264">
        <f>J712+J722+J723+J724</f>
        <v>2276</v>
      </c>
      <c r="K709" s="285">
        <f>K712+K722+K723+K724</f>
        <v>2276</v>
      </c>
      <c r="L709" s="278">
        <f t="shared" si="438"/>
        <v>0</v>
      </c>
      <c r="M709" s="224">
        <f t="shared" ref="M709:M772" si="475">J709-I709</f>
        <v>0</v>
      </c>
      <c r="N709" s="264">
        <f t="shared" ref="N709" si="476">N712+N722+N723+N724</f>
        <v>2400</v>
      </c>
      <c r="O709" s="224">
        <f t="shared" si="439"/>
        <v>124</v>
      </c>
      <c r="P709" s="43"/>
      <c r="Q709" s="271" t="s">
        <v>574</v>
      </c>
    </row>
    <row r="710" spans="2:17" ht="15.75" hidden="1">
      <c r="B710" s="2" t="str">
        <f t="shared" ref="B710:B773" si="477">IF((E710+F710+G710+I710++J710+M710+N710)&gt;0,"a","b")</f>
        <v>b</v>
      </c>
      <c r="C710" s="252" t="s">
        <v>0</v>
      </c>
      <c r="D710" s="253" t="s">
        <v>5</v>
      </c>
      <c r="E710" s="227">
        <v>0</v>
      </c>
      <c r="F710" s="227">
        <v>0</v>
      </c>
      <c r="G710" s="227">
        <v>0</v>
      </c>
      <c r="H710" s="227">
        <v>0</v>
      </c>
      <c r="I710" s="227">
        <v>0</v>
      </c>
      <c r="J710" s="265">
        <v>0</v>
      </c>
      <c r="K710" s="286">
        <v>0</v>
      </c>
      <c r="L710" s="278">
        <f t="shared" ref="L710:L773" si="478">K710-J710</f>
        <v>0</v>
      </c>
      <c r="M710" s="227">
        <f t="shared" si="475"/>
        <v>0</v>
      </c>
      <c r="N710" s="265">
        <v>0</v>
      </c>
      <c r="O710" s="227">
        <f t="shared" ref="O710:O773" si="479">N710-J710</f>
        <v>0</v>
      </c>
      <c r="P710" s="42"/>
    </row>
    <row r="711" spans="2:17" ht="15.75" hidden="1">
      <c r="B711" s="2" t="str">
        <f t="shared" si="477"/>
        <v>b</v>
      </c>
      <c r="C711" s="252" t="s">
        <v>0</v>
      </c>
      <c r="D711" s="253" t="s">
        <v>6</v>
      </c>
      <c r="E711" s="227">
        <v>0</v>
      </c>
      <c r="F711" s="227">
        <v>0</v>
      </c>
      <c r="G711" s="227">
        <v>0</v>
      </c>
      <c r="H711" s="227">
        <v>0</v>
      </c>
      <c r="I711" s="227">
        <v>0</v>
      </c>
      <c r="J711" s="265">
        <v>0</v>
      </c>
      <c r="K711" s="286">
        <v>0</v>
      </c>
      <c r="L711" s="278">
        <f t="shared" si="478"/>
        <v>0</v>
      </c>
      <c r="M711" s="227">
        <f t="shared" si="475"/>
        <v>0</v>
      </c>
      <c r="N711" s="265">
        <v>0</v>
      </c>
      <c r="O711" s="227">
        <f t="shared" si="479"/>
        <v>0</v>
      </c>
      <c r="P711" s="42"/>
    </row>
    <row r="712" spans="2:17" ht="18" hidden="1">
      <c r="B712" s="2" t="str">
        <f t="shared" si="477"/>
        <v>a</v>
      </c>
      <c r="C712" s="228" t="s">
        <v>0</v>
      </c>
      <c r="D712" s="229" t="s">
        <v>7</v>
      </c>
      <c r="E712" s="230">
        <f t="shared" ref="E712" si="480">E713+E714+E715+E716+E717+E718+E719</f>
        <v>2100</v>
      </c>
      <c r="F712" s="230">
        <f t="shared" ref="F712:I712" si="481">F713+F714+F715+F716+F717+F718+F719</f>
        <v>2276.5</v>
      </c>
      <c r="G712" s="230">
        <f t="shared" si="481"/>
        <v>1660.261</v>
      </c>
      <c r="H712" s="230">
        <f t="shared" si="481"/>
        <v>2276</v>
      </c>
      <c r="I712" s="230">
        <f t="shared" si="481"/>
        <v>2276</v>
      </c>
      <c r="J712" s="266">
        <f>J713+J714+J715+J716+J717+J718+J719</f>
        <v>2276</v>
      </c>
      <c r="K712" s="287">
        <f>K713+K714+K715+K716+K717+K718+K719</f>
        <v>2276</v>
      </c>
      <c r="L712" s="278">
        <f t="shared" si="478"/>
        <v>0</v>
      </c>
      <c r="M712" s="230">
        <f t="shared" si="475"/>
        <v>0</v>
      </c>
      <c r="N712" s="266">
        <f t="shared" ref="N712" si="482">N713+N714+N715+N716+N717+N718+N719</f>
        <v>2400</v>
      </c>
      <c r="O712" s="230">
        <f t="shared" si="479"/>
        <v>124</v>
      </c>
      <c r="P712" s="43"/>
      <c r="Q712" s="271"/>
    </row>
    <row r="713" spans="2:17" ht="15.75" hidden="1">
      <c r="B713" s="2" t="str">
        <f t="shared" si="477"/>
        <v>b</v>
      </c>
      <c r="C713" s="240" t="s">
        <v>0</v>
      </c>
      <c r="D713" s="241" t="s">
        <v>8</v>
      </c>
      <c r="E713" s="233">
        <v>0</v>
      </c>
      <c r="F713" s="233">
        <v>0</v>
      </c>
      <c r="G713" s="233">
        <v>0</v>
      </c>
      <c r="H713" s="233">
        <v>0</v>
      </c>
      <c r="I713" s="233">
        <v>0</v>
      </c>
      <c r="J713" s="267">
        <v>0</v>
      </c>
      <c r="K713" s="288">
        <v>0</v>
      </c>
      <c r="L713" s="278">
        <f t="shared" si="478"/>
        <v>0</v>
      </c>
      <c r="M713" s="233">
        <f t="shared" si="475"/>
        <v>0</v>
      </c>
      <c r="N713" s="267">
        <v>0</v>
      </c>
      <c r="O713" s="233">
        <f t="shared" si="479"/>
        <v>0</v>
      </c>
      <c r="P713" s="42"/>
    </row>
    <row r="714" spans="2:17" ht="15.75" hidden="1">
      <c r="B714" s="2" t="str">
        <f t="shared" si="477"/>
        <v>b</v>
      </c>
      <c r="C714" s="240" t="s">
        <v>0</v>
      </c>
      <c r="D714" s="241" t="s">
        <v>9</v>
      </c>
      <c r="E714" s="233">
        <v>0</v>
      </c>
      <c r="F714" s="233">
        <v>0</v>
      </c>
      <c r="G714" s="233">
        <v>0</v>
      </c>
      <c r="H714" s="233">
        <v>0</v>
      </c>
      <c r="I714" s="233">
        <v>0</v>
      </c>
      <c r="J714" s="267">
        <v>0</v>
      </c>
      <c r="K714" s="288">
        <v>0</v>
      </c>
      <c r="L714" s="278">
        <f t="shared" si="478"/>
        <v>0</v>
      </c>
      <c r="M714" s="233">
        <f t="shared" si="475"/>
        <v>0</v>
      </c>
      <c r="N714" s="267">
        <v>0</v>
      </c>
      <c r="O714" s="233">
        <f t="shared" si="479"/>
        <v>0</v>
      </c>
      <c r="P714" s="42"/>
    </row>
    <row r="715" spans="2:17" ht="15.75" hidden="1">
      <c r="B715" s="2" t="str">
        <f t="shared" si="477"/>
        <v>b</v>
      </c>
      <c r="C715" s="240" t="s">
        <v>0</v>
      </c>
      <c r="D715" s="241" t="s">
        <v>10</v>
      </c>
      <c r="E715" s="233">
        <v>0</v>
      </c>
      <c r="F715" s="233">
        <v>0</v>
      </c>
      <c r="G715" s="233">
        <v>0</v>
      </c>
      <c r="H715" s="233">
        <v>0</v>
      </c>
      <c r="I715" s="233">
        <v>0</v>
      </c>
      <c r="J715" s="267">
        <v>0</v>
      </c>
      <c r="K715" s="288">
        <v>0</v>
      </c>
      <c r="L715" s="278">
        <f t="shared" si="478"/>
        <v>0</v>
      </c>
      <c r="M715" s="233">
        <f t="shared" si="475"/>
        <v>0</v>
      </c>
      <c r="N715" s="267">
        <v>0</v>
      </c>
      <c r="O715" s="233">
        <f t="shared" si="479"/>
        <v>0</v>
      </c>
      <c r="P715" s="42"/>
    </row>
    <row r="716" spans="2:17" ht="15.75" hidden="1">
      <c r="B716" s="2" t="str">
        <f t="shared" si="477"/>
        <v>b</v>
      </c>
      <c r="C716" s="240" t="s">
        <v>0</v>
      </c>
      <c r="D716" s="241" t="s">
        <v>11</v>
      </c>
      <c r="E716" s="233">
        <v>0</v>
      </c>
      <c r="F716" s="233">
        <v>0</v>
      </c>
      <c r="G716" s="233">
        <v>0</v>
      </c>
      <c r="H716" s="233">
        <v>0</v>
      </c>
      <c r="I716" s="233">
        <v>0</v>
      </c>
      <c r="J716" s="267">
        <v>0</v>
      </c>
      <c r="K716" s="288">
        <v>0</v>
      </c>
      <c r="L716" s="278">
        <f t="shared" si="478"/>
        <v>0</v>
      </c>
      <c r="M716" s="233">
        <f t="shared" si="475"/>
        <v>0</v>
      </c>
      <c r="N716" s="267">
        <v>0</v>
      </c>
      <c r="O716" s="233">
        <f t="shared" si="479"/>
        <v>0</v>
      </c>
      <c r="P716" s="42"/>
    </row>
    <row r="717" spans="2:17" ht="15.75" hidden="1">
      <c r="B717" s="2" t="str">
        <f t="shared" si="477"/>
        <v>b</v>
      </c>
      <c r="C717" s="240" t="s">
        <v>0</v>
      </c>
      <c r="D717" s="241" t="s">
        <v>12</v>
      </c>
      <c r="E717" s="233">
        <v>0</v>
      </c>
      <c r="F717" s="233">
        <v>0</v>
      </c>
      <c r="G717" s="233">
        <v>0</v>
      </c>
      <c r="H717" s="233">
        <v>0</v>
      </c>
      <c r="I717" s="233">
        <v>0</v>
      </c>
      <c r="J717" s="267">
        <v>0</v>
      </c>
      <c r="K717" s="288">
        <v>0</v>
      </c>
      <c r="L717" s="278">
        <f t="shared" si="478"/>
        <v>0</v>
      </c>
      <c r="M717" s="233">
        <f t="shared" si="475"/>
        <v>0</v>
      </c>
      <c r="N717" s="267">
        <v>0</v>
      </c>
      <c r="O717" s="233">
        <f t="shared" si="479"/>
        <v>0</v>
      </c>
      <c r="P717" s="42"/>
    </row>
    <row r="718" spans="2:17" ht="18" hidden="1">
      <c r="B718" s="2" t="str">
        <f t="shared" si="477"/>
        <v>a</v>
      </c>
      <c r="C718" s="231" t="s">
        <v>0</v>
      </c>
      <c r="D718" s="232" t="s">
        <v>13</v>
      </c>
      <c r="E718" s="233">
        <v>2100</v>
      </c>
      <c r="F718" s="233">
        <v>2276.5</v>
      </c>
      <c r="G718" s="233">
        <v>1660.261</v>
      </c>
      <c r="H718" s="233">
        <v>2276</v>
      </c>
      <c r="I718" s="233">
        <v>2276</v>
      </c>
      <c r="J718" s="267">
        <v>2276</v>
      </c>
      <c r="K718" s="288">
        <v>2276</v>
      </c>
      <c r="L718" s="278">
        <f t="shared" si="478"/>
        <v>0</v>
      </c>
      <c r="M718" s="233">
        <f t="shared" si="475"/>
        <v>0</v>
      </c>
      <c r="N718" s="267">
        <v>2400</v>
      </c>
      <c r="O718" s="233">
        <f t="shared" si="479"/>
        <v>124</v>
      </c>
      <c r="P718" s="43"/>
      <c r="Q718" s="271"/>
    </row>
    <row r="719" spans="2:17" ht="15.75" hidden="1">
      <c r="B719" s="2" t="str">
        <f t="shared" si="477"/>
        <v>b</v>
      </c>
      <c r="C719" s="240" t="s">
        <v>0</v>
      </c>
      <c r="D719" s="241" t="s">
        <v>14</v>
      </c>
      <c r="E719" s="233">
        <f t="shared" ref="E719" si="483">E720+E721</f>
        <v>0</v>
      </c>
      <c r="F719" s="233">
        <f t="shared" ref="F719:I719" si="484">F720+F721</f>
        <v>0</v>
      </c>
      <c r="G719" s="233">
        <f t="shared" si="484"/>
        <v>0</v>
      </c>
      <c r="H719" s="233">
        <f t="shared" si="484"/>
        <v>0</v>
      </c>
      <c r="I719" s="233">
        <f t="shared" si="484"/>
        <v>0</v>
      </c>
      <c r="J719" s="267">
        <f>J720+J721</f>
        <v>0</v>
      </c>
      <c r="K719" s="288">
        <f>K720+K721</f>
        <v>0</v>
      </c>
      <c r="L719" s="278">
        <f t="shared" si="478"/>
        <v>0</v>
      </c>
      <c r="M719" s="233">
        <f t="shared" si="475"/>
        <v>0</v>
      </c>
      <c r="N719" s="267">
        <f t="shared" ref="N719" si="485">N720+N721</f>
        <v>0</v>
      </c>
      <c r="O719" s="233">
        <f t="shared" si="479"/>
        <v>0</v>
      </c>
      <c r="P719" s="42"/>
    </row>
    <row r="720" spans="2:17" ht="30" hidden="1">
      <c r="B720" s="2" t="str">
        <f t="shared" si="477"/>
        <v>b</v>
      </c>
      <c r="C720" s="256" t="s">
        <v>0</v>
      </c>
      <c r="D720" s="257" t="s">
        <v>15</v>
      </c>
      <c r="E720" s="238">
        <v>0</v>
      </c>
      <c r="F720" s="238">
        <v>0</v>
      </c>
      <c r="G720" s="238">
        <v>0</v>
      </c>
      <c r="H720" s="238">
        <v>0</v>
      </c>
      <c r="I720" s="238">
        <v>0</v>
      </c>
      <c r="J720" s="268">
        <v>0</v>
      </c>
      <c r="K720" s="289">
        <v>0</v>
      </c>
      <c r="L720" s="278">
        <f t="shared" si="478"/>
        <v>0</v>
      </c>
      <c r="M720" s="238">
        <f t="shared" si="475"/>
        <v>0</v>
      </c>
      <c r="N720" s="268">
        <v>0</v>
      </c>
      <c r="O720" s="238">
        <f t="shared" si="479"/>
        <v>0</v>
      </c>
      <c r="P720" s="42"/>
    </row>
    <row r="721" spans="2:17" ht="30" hidden="1">
      <c r="B721" s="2" t="str">
        <f t="shared" si="477"/>
        <v>b</v>
      </c>
      <c r="C721" s="256" t="s">
        <v>0</v>
      </c>
      <c r="D721" s="257" t="s">
        <v>16</v>
      </c>
      <c r="E721" s="238">
        <v>0</v>
      </c>
      <c r="F721" s="238">
        <v>0</v>
      </c>
      <c r="G721" s="238">
        <v>0</v>
      </c>
      <c r="H721" s="238">
        <v>0</v>
      </c>
      <c r="I721" s="238">
        <v>0</v>
      </c>
      <c r="J721" s="268">
        <v>0</v>
      </c>
      <c r="K721" s="289">
        <v>0</v>
      </c>
      <c r="L721" s="278">
        <f t="shared" si="478"/>
        <v>0</v>
      </c>
      <c r="M721" s="238">
        <f t="shared" si="475"/>
        <v>0</v>
      </c>
      <c r="N721" s="268">
        <v>0</v>
      </c>
      <c r="O721" s="238">
        <f t="shared" si="479"/>
        <v>0</v>
      </c>
      <c r="P721" s="42"/>
    </row>
    <row r="722" spans="2:17" ht="15.75" hidden="1">
      <c r="B722" s="2" t="str">
        <f t="shared" si="477"/>
        <v>b</v>
      </c>
      <c r="C722" s="243" t="s">
        <v>0</v>
      </c>
      <c r="D722" s="244" t="s">
        <v>17</v>
      </c>
      <c r="E722" s="230">
        <v>0</v>
      </c>
      <c r="F722" s="230">
        <v>0</v>
      </c>
      <c r="G722" s="230">
        <v>0</v>
      </c>
      <c r="H722" s="230">
        <v>0</v>
      </c>
      <c r="I722" s="230">
        <v>0</v>
      </c>
      <c r="J722" s="266">
        <v>0</v>
      </c>
      <c r="K722" s="287">
        <v>0</v>
      </c>
      <c r="L722" s="278">
        <f t="shared" si="478"/>
        <v>0</v>
      </c>
      <c r="M722" s="230">
        <f t="shared" si="475"/>
        <v>0</v>
      </c>
      <c r="N722" s="266">
        <v>0</v>
      </c>
      <c r="O722" s="230">
        <f t="shared" si="479"/>
        <v>0</v>
      </c>
      <c r="P722" s="42"/>
    </row>
    <row r="723" spans="2:17" ht="15.75" hidden="1">
      <c r="B723" s="2" t="str">
        <f t="shared" si="477"/>
        <v>b</v>
      </c>
      <c r="C723" s="243" t="s">
        <v>0</v>
      </c>
      <c r="D723" s="244" t="s">
        <v>18</v>
      </c>
      <c r="E723" s="230">
        <v>0</v>
      </c>
      <c r="F723" s="230">
        <v>0</v>
      </c>
      <c r="G723" s="230">
        <v>0</v>
      </c>
      <c r="H723" s="230">
        <v>0</v>
      </c>
      <c r="I723" s="230">
        <v>0</v>
      </c>
      <c r="J723" s="266">
        <v>0</v>
      </c>
      <c r="K723" s="287">
        <v>0</v>
      </c>
      <c r="L723" s="278">
        <f t="shared" si="478"/>
        <v>0</v>
      </c>
      <c r="M723" s="230">
        <f t="shared" si="475"/>
        <v>0</v>
      </c>
      <c r="N723" s="266">
        <v>0</v>
      </c>
      <c r="O723" s="230">
        <f t="shared" si="479"/>
        <v>0</v>
      </c>
      <c r="P723" s="42"/>
    </row>
    <row r="724" spans="2:17" ht="15.75" hidden="1">
      <c r="B724" s="2" t="str">
        <f t="shared" si="477"/>
        <v>b</v>
      </c>
      <c r="C724" s="243" t="s">
        <v>0</v>
      </c>
      <c r="D724" s="244" t="s">
        <v>19</v>
      </c>
      <c r="E724" s="230">
        <v>0</v>
      </c>
      <c r="F724" s="230">
        <v>0</v>
      </c>
      <c r="G724" s="230">
        <v>0</v>
      </c>
      <c r="H724" s="230">
        <v>0</v>
      </c>
      <c r="I724" s="230">
        <v>0</v>
      </c>
      <c r="J724" s="266">
        <v>0</v>
      </c>
      <c r="K724" s="287">
        <v>0</v>
      </c>
      <c r="L724" s="278">
        <f t="shared" si="478"/>
        <v>0</v>
      </c>
      <c r="M724" s="230">
        <f t="shared" si="475"/>
        <v>0</v>
      </c>
      <c r="N724" s="266">
        <v>0</v>
      </c>
      <c r="O724" s="230">
        <f t="shared" si="479"/>
        <v>0</v>
      </c>
      <c r="P724" s="42"/>
    </row>
    <row r="725" spans="2:17" ht="54" hidden="1">
      <c r="B725" s="2" t="str">
        <f t="shared" si="477"/>
        <v>a</v>
      </c>
      <c r="C725" s="222" t="s">
        <v>98</v>
      </c>
      <c r="D725" s="223" t="s">
        <v>99</v>
      </c>
      <c r="E725" s="224">
        <f t="shared" ref="E725" si="486">E728+E738+E739+E740</f>
        <v>260</v>
      </c>
      <c r="F725" s="224">
        <f t="shared" ref="F725:I725" si="487">F728+F738+F739+F740</f>
        <v>252</v>
      </c>
      <c r="G725" s="224">
        <f t="shared" si="487"/>
        <v>132.48214000000002</v>
      </c>
      <c r="H725" s="224">
        <f t="shared" si="487"/>
        <v>252</v>
      </c>
      <c r="I725" s="224">
        <f t="shared" si="487"/>
        <v>262</v>
      </c>
      <c r="J725" s="264">
        <f>J728+J738+J739+J740</f>
        <v>262</v>
      </c>
      <c r="K725" s="285">
        <f>K728+K738+K739+K740</f>
        <v>262</v>
      </c>
      <c r="L725" s="278">
        <f t="shared" si="478"/>
        <v>0</v>
      </c>
      <c r="M725" s="224">
        <f t="shared" si="475"/>
        <v>0</v>
      </c>
      <c r="N725" s="264">
        <f t="shared" ref="N725" si="488">N728+N738+N739+N740</f>
        <v>262</v>
      </c>
      <c r="O725" s="224">
        <f t="shared" si="479"/>
        <v>0</v>
      </c>
      <c r="P725" s="43"/>
      <c r="Q725" s="271" t="s">
        <v>574</v>
      </c>
    </row>
    <row r="726" spans="2:17" ht="15.75" hidden="1">
      <c r="B726" s="2" t="str">
        <f t="shared" si="477"/>
        <v>b</v>
      </c>
      <c r="C726" s="252" t="s">
        <v>0</v>
      </c>
      <c r="D726" s="253" t="s">
        <v>5</v>
      </c>
      <c r="E726" s="227">
        <v>0</v>
      </c>
      <c r="F726" s="227">
        <v>0</v>
      </c>
      <c r="G726" s="227">
        <v>0</v>
      </c>
      <c r="H726" s="227">
        <v>0</v>
      </c>
      <c r="I726" s="227">
        <v>0</v>
      </c>
      <c r="J726" s="265">
        <v>0</v>
      </c>
      <c r="K726" s="286">
        <v>0</v>
      </c>
      <c r="L726" s="278">
        <f t="shared" si="478"/>
        <v>0</v>
      </c>
      <c r="M726" s="227">
        <f t="shared" si="475"/>
        <v>0</v>
      </c>
      <c r="N726" s="265">
        <v>0</v>
      </c>
      <c r="O726" s="227">
        <f t="shared" si="479"/>
        <v>0</v>
      </c>
      <c r="P726" s="42"/>
    </row>
    <row r="727" spans="2:17" ht="15.75" hidden="1">
      <c r="B727" s="2" t="str">
        <f t="shared" si="477"/>
        <v>b</v>
      </c>
      <c r="C727" s="252" t="s">
        <v>0</v>
      </c>
      <c r="D727" s="253" t="s">
        <v>6</v>
      </c>
      <c r="E727" s="227">
        <v>0</v>
      </c>
      <c r="F727" s="227">
        <v>0</v>
      </c>
      <c r="G727" s="227">
        <v>0</v>
      </c>
      <c r="H727" s="227">
        <v>0</v>
      </c>
      <c r="I727" s="227">
        <v>0</v>
      </c>
      <c r="J727" s="265">
        <v>0</v>
      </c>
      <c r="K727" s="286">
        <v>0</v>
      </c>
      <c r="L727" s="278">
        <f t="shared" si="478"/>
        <v>0</v>
      </c>
      <c r="M727" s="227">
        <f t="shared" si="475"/>
        <v>0</v>
      </c>
      <c r="N727" s="265">
        <v>0</v>
      </c>
      <c r="O727" s="227">
        <f t="shared" si="479"/>
        <v>0</v>
      </c>
      <c r="P727" s="42"/>
    </row>
    <row r="728" spans="2:17" ht="18" hidden="1">
      <c r="B728" s="2" t="str">
        <f t="shared" si="477"/>
        <v>a</v>
      </c>
      <c r="C728" s="228" t="s">
        <v>0</v>
      </c>
      <c r="D728" s="229" t="s">
        <v>7</v>
      </c>
      <c r="E728" s="230">
        <f t="shared" ref="E728" si="489">E729+E730+E731+E732+E733+E734+E735</f>
        <v>260</v>
      </c>
      <c r="F728" s="230">
        <f t="shared" ref="F728:I728" si="490">F729+F730+F731+F732+F733+F734+F735</f>
        <v>252</v>
      </c>
      <c r="G728" s="230">
        <f t="shared" si="490"/>
        <v>132.48214000000002</v>
      </c>
      <c r="H728" s="230">
        <f t="shared" si="490"/>
        <v>252</v>
      </c>
      <c r="I728" s="230">
        <f t="shared" si="490"/>
        <v>262</v>
      </c>
      <c r="J728" s="266">
        <f>J729+J730+J731+J732+J733+J734+J735</f>
        <v>262</v>
      </c>
      <c r="K728" s="287">
        <f>K729+K730+K731+K732+K733+K734+K735</f>
        <v>262</v>
      </c>
      <c r="L728" s="278">
        <f t="shared" si="478"/>
        <v>0</v>
      </c>
      <c r="M728" s="230">
        <f t="shared" si="475"/>
        <v>0</v>
      </c>
      <c r="N728" s="266">
        <f t="shared" ref="N728" si="491">N729+N730+N731+N732+N733+N734+N735</f>
        <v>262</v>
      </c>
      <c r="O728" s="230">
        <f t="shared" si="479"/>
        <v>0</v>
      </c>
      <c r="P728" s="43"/>
      <c r="Q728" s="271"/>
    </row>
    <row r="729" spans="2:17" ht="15.75" hidden="1">
      <c r="B729" s="2" t="str">
        <f t="shared" si="477"/>
        <v>b</v>
      </c>
      <c r="C729" s="240" t="s">
        <v>0</v>
      </c>
      <c r="D729" s="241" t="s">
        <v>8</v>
      </c>
      <c r="E729" s="233">
        <v>0</v>
      </c>
      <c r="F729" s="233">
        <v>0</v>
      </c>
      <c r="G729" s="233">
        <v>0</v>
      </c>
      <c r="H729" s="233">
        <v>0</v>
      </c>
      <c r="I729" s="233">
        <v>0</v>
      </c>
      <c r="J729" s="267">
        <v>0</v>
      </c>
      <c r="K729" s="288">
        <v>0</v>
      </c>
      <c r="L729" s="278">
        <f t="shared" si="478"/>
        <v>0</v>
      </c>
      <c r="M729" s="233">
        <f t="shared" si="475"/>
        <v>0</v>
      </c>
      <c r="N729" s="267">
        <v>0</v>
      </c>
      <c r="O729" s="233">
        <f t="shared" si="479"/>
        <v>0</v>
      </c>
      <c r="P729" s="42"/>
    </row>
    <row r="730" spans="2:17" ht="15.75" hidden="1">
      <c r="B730" s="2" t="str">
        <f t="shared" si="477"/>
        <v>b</v>
      </c>
      <c r="C730" s="240" t="s">
        <v>0</v>
      </c>
      <c r="D730" s="241" t="s">
        <v>9</v>
      </c>
      <c r="E730" s="233">
        <v>0</v>
      </c>
      <c r="F730" s="233">
        <v>0</v>
      </c>
      <c r="G730" s="233">
        <v>0</v>
      </c>
      <c r="H730" s="233">
        <v>0</v>
      </c>
      <c r="I730" s="233">
        <v>0</v>
      </c>
      <c r="J730" s="267">
        <v>0</v>
      </c>
      <c r="K730" s="288">
        <v>0</v>
      </c>
      <c r="L730" s="278">
        <f t="shared" si="478"/>
        <v>0</v>
      </c>
      <c r="M730" s="233">
        <f t="shared" si="475"/>
        <v>0</v>
      </c>
      <c r="N730" s="267">
        <v>0</v>
      </c>
      <c r="O730" s="233">
        <f t="shared" si="479"/>
        <v>0</v>
      </c>
      <c r="P730" s="42"/>
    </row>
    <row r="731" spans="2:17" ht="15.75" hidden="1">
      <c r="B731" s="2" t="str">
        <f t="shared" si="477"/>
        <v>b</v>
      </c>
      <c r="C731" s="240" t="s">
        <v>0</v>
      </c>
      <c r="D731" s="241" t="s">
        <v>10</v>
      </c>
      <c r="E731" s="233">
        <v>0</v>
      </c>
      <c r="F731" s="233">
        <v>0</v>
      </c>
      <c r="G731" s="233">
        <v>0</v>
      </c>
      <c r="H731" s="233">
        <v>0</v>
      </c>
      <c r="I731" s="233">
        <v>0</v>
      </c>
      <c r="J731" s="267">
        <v>0</v>
      </c>
      <c r="K731" s="288">
        <v>0</v>
      </c>
      <c r="L731" s="278">
        <f t="shared" si="478"/>
        <v>0</v>
      </c>
      <c r="M731" s="233">
        <f t="shared" si="475"/>
        <v>0</v>
      </c>
      <c r="N731" s="267">
        <v>0</v>
      </c>
      <c r="O731" s="233">
        <f t="shared" si="479"/>
        <v>0</v>
      </c>
      <c r="P731" s="42"/>
    </row>
    <row r="732" spans="2:17" ht="15.75" hidden="1">
      <c r="B732" s="2" t="str">
        <f t="shared" si="477"/>
        <v>b</v>
      </c>
      <c r="C732" s="240" t="s">
        <v>0</v>
      </c>
      <c r="D732" s="241" t="s">
        <v>11</v>
      </c>
      <c r="E732" s="233">
        <v>0</v>
      </c>
      <c r="F732" s="233">
        <v>0</v>
      </c>
      <c r="G732" s="233">
        <v>0</v>
      </c>
      <c r="H732" s="233">
        <v>0</v>
      </c>
      <c r="I732" s="233">
        <v>0</v>
      </c>
      <c r="J732" s="267">
        <v>0</v>
      </c>
      <c r="K732" s="288">
        <v>0</v>
      </c>
      <c r="L732" s="278">
        <f t="shared" si="478"/>
        <v>0</v>
      </c>
      <c r="M732" s="233">
        <f t="shared" si="475"/>
        <v>0</v>
      </c>
      <c r="N732" s="267">
        <v>0</v>
      </c>
      <c r="O732" s="233">
        <f t="shared" si="479"/>
        <v>0</v>
      </c>
      <c r="P732" s="42"/>
    </row>
    <row r="733" spans="2:17" ht="15.75" hidden="1">
      <c r="B733" s="2" t="str">
        <f t="shared" si="477"/>
        <v>b</v>
      </c>
      <c r="C733" s="240" t="s">
        <v>0</v>
      </c>
      <c r="D733" s="241" t="s">
        <v>12</v>
      </c>
      <c r="E733" s="233">
        <v>0</v>
      </c>
      <c r="F733" s="233">
        <v>0</v>
      </c>
      <c r="G733" s="233">
        <v>0</v>
      </c>
      <c r="H733" s="233">
        <v>0</v>
      </c>
      <c r="I733" s="233">
        <v>0</v>
      </c>
      <c r="J733" s="267">
        <v>0</v>
      </c>
      <c r="K733" s="288">
        <v>0</v>
      </c>
      <c r="L733" s="278">
        <f t="shared" si="478"/>
        <v>0</v>
      </c>
      <c r="M733" s="233">
        <f t="shared" si="475"/>
        <v>0</v>
      </c>
      <c r="N733" s="267">
        <v>0</v>
      </c>
      <c r="O733" s="233">
        <f t="shared" si="479"/>
        <v>0</v>
      </c>
      <c r="P733" s="42"/>
    </row>
    <row r="734" spans="2:17" ht="18" hidden="1">
      <c r="B734" s="2" t="str">
        <f t="shared" si="477"/>
        <v>a</v>
      </c>
      <c r="C734" s="231" t="s">
        <v>0</v>
      </c>
      <c r="D734" s="232" t="s">
        <v>13</v>
      </c>
      <c r="E734" s="233">
        <v>260</v>
      </c>
      <c r="F734" s="233">
        <v>252</v>
      </c>
      <c r="G734" s="233">
        <v>132.48214000000002</v>
      </c>
      <c r="H734" s="233">
        <v>252</v>
      </c>
      <c r="I734" s="233">
        <v>262</v>
      </c>
      <c r="J734" s="267">
        <v>262</v>
      </c>
      <c r="K734" s="288">
        <v>262</v>
      </c>
      <c r="L734" s="278">
        <f t="shared" si="478"/>
        <v>0</v>
      </c>
      <c r="M734" s="233">
        <f t="shared" si="475"/>
        <v>0</v>
      </c>
      <c r="N734" s="267">
        <v>262</v>
      </c>
      <c r="O734" s="233">
        <f t="shared" si="479"/>
        <v>0</v>
      </c>
      <c r="P734" s="43"/>
      <c r="Q734" s="271"/>
    </row>
    <row r="735" spans="2:17" ht="15.75" hidden="1">
      <c r="B735" s="2" t="str">
        <f t="shared" si="477"/>
        <v>b</v>
      </c>
      <c r="C735" s="240" t="s">
        <v>0</v>
      </c>
      <c r="D735" s="241" t="s">
        <v>14</v>
      </c>
      <c r="E735" s="233">
        <f t="shared" ref="E735" si="492">E736+E737</f>
        <v>0</v>
      </c>
      <c r="F735" s="233">
        <f t="shared" ref="F735:I735" si="493">F736+F737</f>
        <v>0</v>
      </c>
      <c r="G735" s="233">
        <f t="shared" si="493"/>
        <v>0</v>
      </c>
      <c r="H735" s="233">
        <f t="shared" si="493"/>
        <v>0</v>
      </c>
      <c r="I735" s="233">
        <f t="shared" si="493"/>
        <v>0</v>
      </c>
      <c r="J735" s="267">
        <f>J736+J737</f>
        <v>0</v>
      </c>
      <c r="K735" s="288">
        <f>K736+K737</f>
        <v>0</v>
      </c>
      <c r="L735" s="278">
        <f t="shared" si="478"/>
        <v>0</v>
      </c>
      <c r="M735" s="233">
        <f t="shared" si="475"/>
        <v>0</v>
      </c>
      <c r="N735" s="267">
        <f t="shared" ref="N735" si="494">N736+N737</f>
        <v>0</v>
      </c>
      <c r="O735" s="233">
        <f t="shared" si="479"/>
        <v>0</v>
      </c>
      <c r="P735" s="42"/>
    </row>
    <row r="736" spans="2:17" ht="30" hidden="1">
      <c r="B736" s="2" t="str">
        <f t="shared" si="477"/>
        <v>b</v>
      </c>
      <c r="C736" s="256" t="s">
        <v>0</v>
      </c>
      <c r="D736" s="257" t="s">
        <v>15</v>
      </c>
      <c r="E736" s="238">
        <v>0</v>
      </c>
      <c r="F736" s="238">
        <v>0</v>
      </c>
      <c r="G736" s="238">
        <v>0</v>
      </c>
      <c r="H736" s="238">
        <v>0</v>
      </c>
      <c r="I736" s="238">
        <v>0</v>
      </c>
      <c r="J736" s="268">
        <v>0</v>
      </c>
      <c r="K736" s="289">
        <v>0</v>
      </c>
      <c r="L736" s="278">
        <f t="shared" si="478"/>
        <v>0</v>
      </c>
      <c r="M736" s="238">
        <f t="shared" si="475"/>
        <v>0</v>
      </c>
      <c r="N736" s="268">
        <v>0</v>
      </c>
      <c r="O736" s="238">
        <f t="shared" si="479"/>
        <v>0</v>
      </c>
      <c r="P736" s="42"/>
    </row>
    <row r="737" spans="2:17" ht="30" hidden="1">
      <c r="B737" s="2" t="str">
        <f t="shared" si="477"/>
        <v>b</v>
      </c>
      <c r="C737" s="256" t="s">
        <v>0</v>
      </c>
      <c r="D737" s="257" t="s">
        <v>16</v>
      </c>
      <c r="E737" s="238">
        <v>0</v>
      </c>
      <c r="F737" s="238">
        <v>0</v>
      </c>
      <c r="G737" s="238">
        <v>0</v>
      </c>
      <c r="H737" s="238">
        <v>0</v>
      </c>
      <c r="I737" s="238">
        <v>0</v>
      </c>
      <c r="J737" s="268">
        <v>0</v>
      </c>
      <c r="K737" s="289">
        <v>0</v>
      </c>
      <c r="L737" s="278">
        <f t="shared" si="478"/>
        <v>0</v>
      </c>
      <c r="M737" s="238">
        <f t="shared" si="475"/>
        <v>0</v>
      </c>
      <c r="N737" s="268">
        <v>0</v>
      </c>
      <c r="O737" s="238">
        <f t="shared" si="479"/>
        <v>0</v>
      </c>
      <c r="P737" s="42"/>
    </row>
    <row r="738" spans="2:17" ht="15.75" hidden="1">
      <c r="B738" s="2" t="str">
        <f t="shared" si="477"/>
        <v>b</v>
      </c>
      <c r="C738" s="243" t="s">
        <v>0</v>
      </c>
      <c r="D738" s="244" t="s">
        <v>17</v>
      </c>
      <c r="E738" s="230">
        <v>0</v>
      </c>
      <c r="F738" s="230">
        <v>0</v>
      </c>
      <c r="G738" s="230">
        <v>0</v>
      </c>
      <c r="H738" s="230">
        <v>0</v>
      </c>
      <c r="I738" s="230">
        <v>0</v>
      </c>
      <c r="J738" s="266">
        <v>0</v>
      </c>
      <c r="K738" s="287">
        <v>0</v>
      </c>
      <c r="L738" s="278">
        <f t="shared" si="478"/>
        <v>0</v>
      </c>
      <c r="M738" s="230">
        <f t="shared" si="475"/>
        <v>0</v>
      </c>
      <c r="N738" s="266">
        <v>0</v>
      </c>
      <c r="O738" s="230">
        <f t="shared" si="479"/>
        <v>0</v>
      </c>
      <c r="P738" s="42"/>
    </row>
    <row r="739" spans="2:17" ht="15.75" hidden="1">
      <c r="B739" s="2" t="str">
        <f t="shared" si="477"/>
        <v>b</v>
      </c>
      <c r="C739" s="243" t="s">
        <v>0</v>
      </c>
      <c r="D739" s="244" t="s">
        <v>18</v>
      </c>
      <c r="E739" s="230">
        <v>0</v>
      </c>
      <c r="F739" s="230">
        <v>0</v>
      </c>
      <c r="G739" s="230">
        <v>0</v>
      </c>
      <c r="H739" s="230">
        <v>0</v>
      </c>
      <c r="I739" s="230">
        <v>0</v>
      </c>
      <c r="J739" s="266">
        <v>0</v>
      </c>
      <c r="K739" s="287">
        <v>0</v>
      </c>
      <c r="L739" s="278">
        <f t="shared" si="478"/>
        <v>0</v>
      </c>
      <c r="M739" s="230">
        <f t="shared" si="475"/>
        <v>0</v>
      </c>
      <c r="N739" s="266">
        <v>0</v>
      </c>
      <c r="O739" s="230">
        <f t="shared" si="479"/>
        <v>0</v>
      </c>
      <c r="P739" s="42"/>
    </row>
    <row r="740" spans="2:17" ht="15.75" hidden="1">
      <c r="B740" s="2" t="str">
        <f t="shared" si="477"/>
        <v>b</v>
      </c>
      <c r="C740" s="243" t="s">
        <v>0</v>
      </c>
      <c r="D740" s="244" t="s">
        <v>19</v>
      </c>
      <c r="E740" s="230">
        <v>0</v>
      </c>
      <c r="F740" s="230">
        <v>0</v>
      </c>
      <c r="G740" s="230">
        <v>0</v>
      </c>
      <c r="H740" s="230">
        <v>0</v>
      </c>
      <c r="I740" s="230">
        <v>0</v>
      </c>
      <c r="J740" s="266">
        <v>0</v>
      </c>
      <c r="K740" s="287">
        <v>0</v>
      </c>
      <c r="L740" s="278">
        <f t="shared" si="478"/>
        <v>0</v>
      </c>
      <c r="M740" s="230">
        <f t="shared" si="475"/>
        <v>0</v>
      </c>
      <c r="N740" s="266">
        <v>0</v>
      </c>
      <c r="O740" s="230">
        <f t="shared" si="479"/>
        <v>0</v>
      </c>
      <c r="P740" s="42"/>
    </row>
    <row r="741" spans="2:17" ht="90" hidden="1">
      <c r="B741" s="2" t="str">
        <f t="shared" si="477"/>
        <v>a</v>
      </c>
      <c r="C741" s="222" t="s">
        <v>100</v>
      </c>
      <c r="D741" s="223" t="s">
        <v>101</v>
      </c>
      <c r="E741" s="224">
        <f t="shared" ref="E741" si="495">E744+E754+E755+E756</f>
        <v>260</v>
      </c>
      <c r="F741" s="224">
        <f t="shared" ref="F741:I741" si="496">F744+F754+F755+F756</f>
        <v>255.5</v>
      </c>
      <c r="G741" s="224">
        <f t="shared" si="496"/>
        <v>212.8</v>
      </c>
      <c r="H741" s="224">
        <f t="shared" si="496"/>
        <v>257</v>
      </c>
      <c r="I741" s="224">
        <f t="shared" si="496"/>
        <v>257</v>
      </c>
      <c r="J741" s="264">
        <f>J744+J754+J755+J756</f>
        <v>257</v>
      </c>
      <c r="K741" s="285">
        <f>K744+K754+K755+K756</f>
        <v>257</v>
      </c>
      <c r="L741" s="278">
        <f t="shared" si="478"/>
        <v>0</v>
      </c>
      <c r="M741" s="224">
        <f t="shared" si="475"/>
        <v>0</v>
      </c>
      <c r="N741" s="264">
        <f t="shared" ref="N741" si="497">N744+N754+N755+N756</f>
        <v>257</v>
      </c>
      <c r="O741" s="224">
        <f t="shared" si="479"/>
        <v>0</v>
      </c>
      <c r="P741" s="43"/>
      <c r="Q741" s="271" t="s">
        <v>574</v>
      </c>
    </row>
    <row r="742" spans="2:17" ht="15.75" hidden="1">
      <c r="B742" s="2" t="str">
        <f t="shared" si="477"/>
        <v>b</v>
      </c>
      <c r="C742" s="252" t="s">
        <v>0</v>
      </c>
      <c r="D742" s="253" t="s">
        <v>5</v>
      </c>
      <c r="E742" s="227">
        <v>0</v>
      </c>
      <c r="F742" s="227">
        <v>0</v>
      </c>
      <c r="G742" s="227">
        <v>0</v>
      </c>
      <c r="H742" s="227">
        <v>0</v>
      </c>
      <c r="I742" s="227">
        <v>0</v>
      </c>
      <c r="J742" s="265">
        <v>0</v>
      </c>
      <c r="K742" s="286">
        <v>0</v>
      </c>
      <c r="L742" s="278">
        <f t="shared" si="478"/>
        <v>0</v>
      </c>
      <c r="M742" s="227">
        <f t="shared" si="475"/>
        <v>0</v>
      </c>
      <c r="N742" s="265">
        <v>0</v>
      </c>
      <c r="O742" s="227">
        <f t="shared" si="479"/>
        <v>0</v>
      </c>
      <c r="P742" s="42"/>
    </row>
    <row r="743" spans="2:17" ht="15.75" hidden="1">
      <c r="B743" s="2" t="str">
        <f t="shared" si="477"/>
        <v>b</v>
      </c>
      <c r="C743" s="252" t="s">
        <v>0</v>
      </c>
      <c r="D743" s="253" t="s">
        <v>6</v>
      </c>
      <c r="E743" s="227">
        <v>0</v>
      </c>
      <c r="F743" s="227">
        <v>0</v>
      </c>
      <c r="G743" s="227">
        <v>0</v>
      </c>
      <c r="H743" s="227">
        <v>0</v>
      </c>
      <c r="I743" s="227">
        <v>0</v>
      </c>
      <c r="J743" s="265">
        <v>0</v>
      </c>
      <c r="K743" s="286">
        <v>0</v>
      </c>
      <c r="L743" s="278">
        <f t="shared" si="478"/>
        <v>0</v>
      </c>
      <c r="M743" s="227">
        <f t="shared" si="475"/>
        <v>0</v>
      </c>
      <c r="N743" s="265">
        <v>0</v>
      </c>
      <c r="O743" s="227">
        <f t="shared" si="479"/>
        <v>0</v>
      </c>
      <c r="P743" s="42"/>
    </row>
    <row r="744" spans="2:17" ht="18" hidden="1">
      <c r="B744" s="2" t="str">
        <f t="shared" si="477"/>
        <v>a</v>
      </c>
      <c r="C744" s="228" t="s">
        <v>0</v>
      </c>
      <c r="D744" s="229" t="s">
        <v>7</v>
      </c>
      <c r="E744" s="230">
        <f t="shared" ref="E744" si="498">E745+E746+E747+E748+E749+E750+E751</f>
        <v>260</v>
      </c>
      <c r="F744" s="230">
        <f t="shared" ref="F744:I744" si="499">F745+F746+F747+F748+F749+F750+F751</f>
        <v>255.5</v>
      </c>
      <c r="G744" s="230">
        <f t="shared" si="499"/>
        <v>212.8</v>
      </c>
      <c r="H744" s="230">
        <f t="shared" si="499"/>
        <v>257</v>
      </c>
      <c r="I744" s="230">
        <f t="shared" si="499"/>
        <v>257</v>
      </c>
      <c r="J744" s="266">
        <f>J745+J746+J747+J748+J749+J750+J751</f>
        <v>257</v>
      </c>
      <c r="K744" s="287">
        <f>K745+K746+K747+K748+K749+K750+K751</f>
        <v>257</v>
      </c>
      <c r="L744" s="278">
        <f t="shared" si="478"/>
        <v>0</v>
      </c>
      <c r="M744" s="230">
        <f t="shared" si="475"/>
        <v>0</v>
      </c>
      <c r="N744" s="266">
        <f t="shared" ref="N744" si="500">N745+N746+N747+N748+N749+N750+N751</f>
        <v>257</v>
      </c>
      <c r="O744" s="230">
        <f t="shared" si="479"/>
        <v>0</v>
      </c>
      <c r="P744" s="43"/>
      <c r="Q744" s="271"/>
    </row>
    <row r="745" spans="2:17" ht="15.75" hidden="1">
      <c r="B745" s="2" t="str">
        <f t="shared" si="477"/>
        <v>b</v>
      </c>
      <c r="C745" s="240" t="s">
        <v>0</v>
      </c>
      <c r="D745" s="241" t="s">
        <v>8</v>
      </c>
      <c r="E745" s="233">
        <v>0</v>
      </c>
      <c r="F745" s="233">
        <v>0</v>
      </c>
      <c r="G745" s="233">
        <v>0</v>
      </c>
      <c r="H745" s="233">
        <v>0</v>
      </c>
      <c r="I745" s="233">
        <v>0</v>
      </c>
      <c r="J745" s="267">
        <v>0</v>
      </c>
      <c r="K745" s="288">
        <v>0</v>
      </c>
      <c r="L745" s="278">
        <f t="shared" si="478"/>
        <v>0</v>
      </c>
      <c r="M745" s="233">
        <f t="shared" si="475"/>
        <v>0</v>
      </c>
      <c r="N745" s="267">
        <v>0</v>
      </c>
      <c r="O745" s="233">
        <f t="shared" si="479"/>
        <v>0</v>
      </c>
      <c r="P745" s="42"/>
    </row>
    <row r="746" spans="2:17" ht="15.75" hidden="1">
      <c r="B746" s="2" t="str">
        <f t="shared" si="477"/>
        <v>b</v>
      </c>
      <c r="C746" s="240" t="s">
        <v>0</v>
      </c>
      <c r="D746" s="241" t="s">
        <v>9</v>
      </c>
      <c r="E746" s="233">
        <v>0</v>
      </c>
      <c r="F746" s="233">
        <v>0</v>
      </c>
      <c r="G746" s="233">
        <v>0</v>
      </c>
      <c r="H746" s="233">
        <v>0</v>
      </c>
      <c r="I746" s="233">
        <v>0</v>
      </c>
      <c r="J746" s="267">
        <v>0</v>
      </c>
      <c r="K746" s="288">
        <v>0</v>
      </c>
      <c r="L746" s="278">
        <f t="shared" si="478"/>
        <v>0</v>
      </c>
      <c r="M746" s="233">
        <f t="shared" si="475"/>
        <v>0</v>
      </c>
      <c r="N746" s="267">
        <v>0</v>
      </c>
      <c r="O746" s="233">
        <f t="shared" si="479"/>
        <v>0</v>
      </c>
      <c r="P746" s="42"/>
    </row>
    <row r="747" spans="2:17" ht="15.75" hidden="1">
      <c r="B747" s="2" t="str">
        <f t="shared" si="477"/>
        <v>b</v>
      </c>
      <c r="C747" s="240" t="s">
        <v>0</v>
      </c>
      <c r="D747" s="241" t="s">
        <v>10</v>
      </c>
      <c r="E747" s="233">
        <v>0</v>
      </c>
      <c r="F747" s="233">
        <v>0</v>
      </c>
      <c r="G747" s="233">
        <v>0</v>
      </c>
      <c r="H747" s="233">
        <v>0</v>
      </c>
      <c r="I747" s="233">
        <v>0</v>
      </c>
      <c r="J747" s="267">
        <v>0</v>
      </c>
      <c r="K747" s="288">
        <v>0</v>
      </c>
      <c r="L747" s="278">
        <f t="shared" si="478"/>
        <v>0</v>
      </c>
      <c r="M747" s="233">
        <f t="shared" si="475"/>
        <v>0</v>
      </c>
      <c r="N747" s="267">
        <v>0</v>
      </c>
      <c r="O747" s="233">
        <f t="shared" si="479"/>
        <v>0</v>
      </c>
      <c r="P747" s="42"/>
    </row>
    <row r="748" spans="2:17" ht="15.75" hidden="1">
      <c r="B748" s="2" t="str">
        <f t="shared" si="477"/>
        <v>b</v>
      </c>
      <c r="C748" s="240" t="s">
        <v>0</v>
      </c>
      <c r="D748" s="241" t="s">
        <v>11</v>
      </c>
      <c r="E748" s="233">
        <v>0</v>
      </c>
      <c r="F748" s="233">
        <v>0</v>
      </c>
      <c r="G748" s="233">
        <v>0</v>
      </c>
      <c r="H748" s="233">
        <v>0</v>
      </c>
      <c r="I748" s="233">
        <v>0</v>
      </c>
      <c r="J748" s="267">
        <v>0</v>
      </c>
      <c r="K748" s="288">
        <v>0</v>
      </c>
      <c r="L748" s="278">
        <f t="shared" si="478"/>
        <v>0</v>
      </c>
      <c r="M748" s="233">
        <f t="shared" si="475"/>
        <v>0</v>
      </c>
      <c r="N748" s="267">
        <v>0</v>
      </c>
      <c r="O748" s="233">
        <f t="shared" si="479"/>
        <v>0</v>
      </c>
      <c r="P748" s="42"/>
    </row>
    <row r="749" spans="2:17" ht="15.75" hidden="1">
      <c r="B749" s="2" t="str">
        <f t="shared" si="477"/>
        <v>b</v>
      </c>
      <c r="C749" s="240" t="s">
        <v>0</v>
      </c>
      <c r="D749" s="241" t="s">
        <v>12</v>
      </c>
      <c r="E749" s="233">
        <v>0</v>
      </c>
      <c r="F749" s="233">
        <v>0</v>
      </c>
      <c r="G749" s="233">
        <v>0</v>
      </c>
      <c r="H749" s="233">
        <v>0</v>
      </c>
      <c r="I749" s="233">
        <v>0</v>
      </c>
      <c r="J749" s="267">
        <v>0</v>
      </c>
      <c r="K749" s="288">
        <v>0</v>
      </c>
      <c r="L749" s="278">
        <f t="shared" si="478"/>
        <v>0</v>
      </c>
      <c r="M749" s="233">
        <f t="shared" si="475"/>
        <v>0</v>
      </c>
      <c r="N749" s="267">
        <v>0</v>
      </c>
      <c r="O749" s="233">
        <f t="shared" si="479"/>
        <v>0</v>
      </c>
      <c r="P749" s="42"/>
    </row>
    <row r="750" spans="2:17" ht="18" hidden="1">
      <c r="B750" s="2" t="str">
        <f t="shared" si="477"/>
        <v>a</v>
      </c>
      <c r="C750" s="231" t="s">
        <v>0</v>
      </c>
      <c r="D750" s="232" t="s">
        <v>13</v>
      </c>
      <c r="E750" s="233">
        <v>260</v>
      </c>
      <c r="F750" s="233">
        <v>255.5</v>
      </c>
      <c r="G750" s="233">
        <v>212.8</v>
      </c>
      <c r="H750" s="233">
        <v>257</v>
      </c>
      <c r="I750" s="233">
        <v>257</v>
      </c>
      <c r="J750" s="267">
        <v>257</v>
      </c>
      <c r="K750" s="288">
        <v>257</v>
      </c>
      <c r="L750" s="278">
        <f t="shared" si="478"/>
        <v>0</v>
      </c>
      <c r="M750" s="233">
        <f t="shared" si="475"/>
        <v>0</v>
      </c>
      <c r="N750" s="267">
        <v>257</v>
      </c>
      <c r="O750" s="233">
        <f t="shared" si="479"/>
        <v>0</v>
      </c>
      <c r="P750" s="43"/>
      <c r="Q750" s="271"/>
    </row>
    <row r="751" spans="2:17" ht="15.75" hidden="1">
      <c r="B751" s="2" t="str">
        <f t="shared" si="477"/>
        <v>b</v>
      </c>
      <c r="C751" s="240" t="s">
        <v>0</v>
      </c>
      <c r="D751" s="241" t="s">
        <v>14</v>
      </c>
      <c r="E751" s="233">
        <f t="shared" ref="E751" si="501">E752+E753</f>
        <v>0</v>
      </c>
      <c r="F751" s="233">
        <f t="shared" ref="F751:I751" si="502">F752+F753</f>
        <v>0</v>
      </c>
      <c r="G751" s="233">
        <f t="shared" si="502"/>
        <v>0</v>
      </c>
      <c r="H751" s="233">
        <f t="shared" si="502"/>
        <v>0</v>
      </c>
      <c r="I751" s="233">
        <f t="shared" si="502"/>
        <v>0</v>
      </c>
      <c r="J751" s="267">
        <f>J752+J753</f>
        <v>0</v>
      </c>
      <c r="K751" s="288">
        <f>K752+K753</f>
        <v>0</v>
      </c>
      <c r="L751" s="278">
        <f t="shared" si="478"/>
        <v>0</v>
      </c>
      <c r="M751" s="233">
        <f t="shared" si="475"/>
        <v>0</v>
      </c>
      <c r="N751" s="267">
        <f t="shared" ref="N751" si="503">N752+N753</f>
        <v>0</v>
      </c>
      <c r="O751" s="233">
        <f t="shared" si="479"/>
        <v>0</v>
      </c>
      <c r="P751" s="42"/>
    </row>
    <row r="752" spans="2:17" ht="30" hidden="1">
      <c r="B752" s="2" t="str">
        <f t="shared" si="477"/>
        <v>b</v>
      </c>
      <c r="C752" s="256" t="s">
        <v>0</v>
      </c>
      <c r="D752" s="257" t="s">
        <v>15</v>
      </c>
      <c r="E752" s="238">
        <v>0</v>
      </c>
      <c r="F752" s="238">
        <v>0</v>
      </c>
      <c r="G752" s="238">
        <v>0</v>
      </c>
      <c r="H752" s="238">
        <v>0</v>
      </c>
      <c r="I752" s="238">
        <v>0</v>
      </c>
      <c r="J752" s="268">
        <v>0</v>
      </c>
      <c r="K752" s="289">
        <v>0</v>
      </c>
      <c r="L752" s="278">
        <f t="shared" si="478"/>
        <v>0</v>
      </c>
      <c r="M752" s="238">
        <f t="shared" si="475"/>
        <v>0</v>
      </c>
      <c r="N752" s="268">
        <v>0</v>
      </c>
      <c r="O752" s="238">
        <f t="shared" si="479"/>
        <v>0</v>
      </c>
      <c r="P752" s="42"/>
    </row>
    <row r="753" spans="2:17" ht="30" hidden="1">
      <c r="B753" s="2" t="str">
        <f t="shared" si="477"/>
        <v>b</v>
      </c>
      <c r="C753" s="256" t="s">
        <v>0</v>
      </c>
      <c r="D753" s="257" t="s">
        <v>16</v>
      </c>
      <c r="E753" s="238">
        <v>0</v>
      </c>
      <c r="F753" s="238">
        <v>0</v>
      </c>
      <c r="G753" s="238">
        <v>0</v>
      </c>
      <c r="H753" s="238">
        <v>0</v>
      </c>
      <c r="I753" s="238">
        <v>0</v>
      </c>
      <c r="J753" s="268">
        <v>0</v>
      </c>
      <c r="K753" s="289">
        <v>0</v>
      </c>
      <c r="L753" s="278">
        <f t="shared" si="478"/>
        <v>0</v>
      </c>
      <c r="M753" s="238">
        <f t="shared" si="475"/>
        <v>0</v>
      </c>
      <c r="N753" s="268">
        <v>0</v>
      </c>
      <c r="O753" s="238">
        <f t="shared" si="479"/>
        <v>0</v>
      </c>
      <c r="P753" s="42"/>
    </row>
    <row r="754" spans="2:17" ht="15.75" hidden="1">
      <c r="B754" s="2" t="str">
        <f t="shared" si="477"/>
        <v>b</v>
      </c>
      <c r="C754" s="243" t="s">
        <v>0</v>
      </c>
      <c r="D754" s="244" t="s">
        <v>17</v>
      </c>
      <c r="E754" s="230">
        <v>0</v>
      </c>
      <c r="F754" s="230">
        <v>0</v>
      </c>
      <c r="G754" s="230">
        <v>0</v>
      </c>
      <c r="H754" s="230">
        <v>0</v>
      </c>
      <c r="I754" s="230">
        <v>0</v>
      </c>
      <c r="J754" s="266">
        <v>0</v>
      </c>
      <c r="K754" s="287">
        <v>0</v>
      </c>
      <c r="L754" s="278">
        <f t="shared" si="478"/>
        <v>0</v>
      </c>
      <c r="M754" s="230">
        <f t="shared" si="475"/>
        <v>0</v>
      </c>
      <c r="N754" s="266">
        <v>0</v>
      </c>
      <c r="O754" s="230">
        <f t="shared" si="479"/>
        <v>0</v>
      </c>
      <c r="P754" s="42"/>
    </row>
    <row r="755" spans="2:17" ht="15.75" hidden="1">
      <c r="B755" s="2" t="str">
        <f t="shared" si="477"/>
        <v>b</v>
      </c>
      <c r="C755" s="243" t="s">
        <v>0</v>
      </c>
      <c r="D755" s="244" t="s">
        <v>18</v>
      </c>
      <c r="E755" s="230">
        <v>0</v>
      </c>
      <c r="F755" s="230">
        <v>0</v>
      </c>
      <c r="G755" s="230">
        <v>0</v>
      </c>
      <c r="H755" s="230">
        <v>0</v>
      </c>
      <c r="I755" s="230">
        <v>0</v>
      </c>
      <c r="J755" s="266">
        <v>0</v>
      </c>
      <c r="K755" s="287">
        <v>0</v>
      </c>
      <c r="L755" s="278">
        <f t="shared" si="478"/>
        <v>0</v>
      </c>
      <c r="M755" s="230">
        <f t="shared" si="475"/>
        <v>0</v>
      </c>
      <c r="N755" s="266">
        <v>0</v>
      </c>
      <c r="O755" s="230">
        <f t="shared" si="479"/>
        <v>0</v>
      </c>
      <c r="P755" s="42"/>
    </row>
    <row r="756" spans="2:17" ht="15.75" hidden="1">
      <c r="B756" s="2" t="str">
        <f t="shared" si="477"/>
        <v>b</v>
      </c>
      <c r="C756" s="243" t="s">
        <v>0</v>
      </c>
      <c r="D756" s="244" t="s">
        <v>19</v>
      </c>
      <c r="E756" s="230">
        <v>0</v>
      </c>
      <c r="F756" s="230">
        <v>0</v>
      </c>
      <c r="G756" s="230">
        <v>0</v>
      </c>
      <c r="H756" s="230">
        <v>0</v>
      </c>
      <c r="I756" s="230">
        <v>0</v>
      </c>
      <c r="J756" s="266">
        <v>0</v>
      </c>
      <c r="K756" s="287">
        <v>0</v>
      </c>
      <c r="L756" s="278">
        <f t="shared" si="478"/>
        <v>0</v>
      </c>
      <c r="M756" s="230">
        <f t="shared" si="475"/>
        <v>0</v>
      </c>
      <c r="N756" s="266">
        <v>0</v>
      </c>
      <c r="O756" s="230">
        <f t="shared" si="479"/>
        <v>0</v>
      </c>
      <c r="P756" s="42"/>
    </row>
    <row r="757" spans="2:17" ht="36" hidden="1">
      <c r="B757" s="2" t="str">
        <f t="shared" si="477"/>
        <v>a</v>
      </c>
      <c r="C757" s="222" t="s">
        <v>102</v>
      </c>
      <c r="D757" s="223" t="s">
        <v>103</v>
      </c>
      <c r="E757" s="224">
        <f t="shared" ref="E757" si="504">E773+E789+E805+E821</f>
        <v>46500</v>
      </c>
      <c r="F757" s="224">
        <f t="shared" ref="F757:I757" si="505">F773+F789+F805+F821</f>
        <v>46500</v>
      </c>
      <c r="G757" s="224">
        <f t="shared" si="505"/>
        <v>43065.600030000001</v>
      </c>
      <c r="H757" s="224">
        <f t="shared" si="505"/>
        <v>46500</v>
      </c>
      <c r="I757" s="224">
        <f t="shared" si="505"/>
        <v>58300</v>
      </c>
      <c r="J757" s="264">
        <f>J773+J789+J805+J821</f>
        <v>58300</v>
      </c>
      <c r="K757" s="285">
        <f>K773+K789+K805+K821</f>
        <v>58300</v>
      </c>
      <c r="L757" s="278">
        <f t="shared" si="478"/>
        <v>0</v>
      </c>
      <c r="M757" s="224">
        <f t="shared" si="475"/>
        <v>0</v>
      </c>
      <c r="N757" s="264">
        <f t="shared" ref="N757:N772" si="506">N773+N789+N805+N821</f>
        <v>62500</v>
      </c>
      <c r="O757" s="224">
        <f t="shared" si="479"/>
        <v>4200</v>
      </c>
      <c r="P757" s="43"/>
      <c r="Q757" s="271"/>
    </row>
    <row r="758" spans="2:17" ht="15.75" hidden="1">
      <c r="B758" s="2" t="str">
        <f t="shared" si="477"/>
        <v>b</v>
      </c>
      <c r="C758" s="252" t="s">
        <v>0</v>
      </c>
      <c r="D758" s="253" t="s">
        <v>5</v>
      </c>
      <c r="E758" s="227">
        <f t="shared" ref="E758" si="507">E774+E790+E806+E822</f>
        <v>0</v>
      </c>
      <c r="F758" s="227">
        <f t="shared" ref="F758:G758" si="508">F774+F790+F806+F822</f>
        <v>0</v>
      </c>
      <c r="G758" s="227">
        <f t="shared" si="508"/>
        <v>0</v>
      </c>
      <c r="H758" s="227">
        <f t="shared" ref="H758:J772" si="509">H774+H790+H806+H822</f>
        <v>0</v>
      </c>
      <c r="I758" s="227">
        <f t="shared" si="509"/>
        <v>0</v>
      </c>
      <c r="J758" s="265">
        <f t="shared" si="509"/>
        <v>0</v>
      </c>
      <c r="K758" s="286">
        <f t="shared" ref="K758" si="510">K774+K790+K806+K822</f>
        <v>0</v>
      </c>
      <c r="L758" s="278">
        <f t="shared" si="478"/>
        <v>0</v>
      </c>
      <c r="M758" s="227">
        <f t="shared" si="475"/>
        <v>0</v>
      </c>
      <c r="N758" s="265">
        <f t="shared" si="506"/>
        <v>0</v>
      </c>
      <c r="O758" s="227">
        <f t="shared" si="479"/>
        <v>0</v>
      </c>
      <c r="P758" s="42"/>
    </row>
    <row r="759" spans="2:17" ht="15.75" hidden="1">
      <c r="B759" s="2" t="str">
        <f t="shared" si="477"/>
        <v>b</v>
      </c>
      <c r="C759" s="252" t="s">
        <v>0</v>
      </c>
      <c r="D759" s="253" t="s">
        <v>6</v>
      </c>
      <c r="E759" s="227">
        <f t="shared" ref="E759" si="511">E775+E791+E807+E823</f>
        <v>0</v>
      </c>
      <c r="F759" s="227">
        <f t="shared" ref="F759:G759" si="512">F775+F791+F807+F823</f>
        <v>0</v>
      </c>
      <c r="G759" s="227">
        <f t="shared" si="512"/>
        <v>0</v>
      </c>
      <c r="H759" s="227">
        <f t="shared" si="509"/>
        <v>0</v>
      </c>
      <c r="I759" s="227">
        <f t="shared" si="509"/>
        <v>0</v>
      </c>
      <c r="J759" s="265">
        <f t="shared" si="509"/>
        <v>0</v>
      </c>
      <c r="K759" s="286">
        <f t="shared" ref="K759" si="513">K775+K791+K807+K823</f>
        <v>0</v>
      </c>
      <c r="L759" s="278">
        <f t="shared" si="478"/>
        <v>0</v>
      </c>
      <c r="M759" s="227">
        <f t="shared" si="475"/>
        <v>0</v>
      </c>
      <c r="N759" s="265">
        <f t="shared" si="506"/>
        <v>0</v>
      </c>
      <c r="O759" s="227">
        <f t="shared" si="479"/>
        <v>0</v>
      </c>
      <c r="P759" s="42"/>
    </row>
    <row r="760" spans="2:17" ht="18" hidden="1">
      <c r="B760" s="2" t="str">
        <f t="shared" si="477"/>
        <v>a</v>
      </c>
      <c r="C760" s="228" t="s">
        <v>0</v>
      </c>
      <c r="D760" s="229" t="s">
        <v>7</v>
      </c>
      <c r="E760" s="230">
        <f t="shared" ref="E760" si="514">E776+E792+E808+E824</f>
        <v>46500</v>
      </c>
      <c r="F760" s="230">
        <f t="shared" ref="F760:G760" si="515">F776+F792+F808+F824</f>
        <v>46500</v>
      </c>
      <c r="G760" s="230">
        <f t="shared" si="515"/>
        <v>43065.600030000001</v>
      </c>
      <c r="H760" s="230">
        <f t="shared" si="509"/>
        <v>46500</v>
      </c>
      <c r="I760" s="230">
        <f t="shared" si="509"/>
        <v>58300</v>
      </c>
      <c r="J760" s="266">
        <f t="shared" si="509"/>
        <v>58300</v>
      </c>
      <c r="K760" s="287">
        <f t="shared" ref="K760" si="516">K776+K792+K808+K824</f>
        <v>58300</v>
      </c>
      <c r="L760" s="278">
        <f t="shared" si="478"/>
        <v>0</v>
      </c>
      <c r="M760" s="230">
        <f t="shared" si="475"/>
        <v>0</v>
      </c>
      <c r="N760" s="266">
        <f t="shared" si="506"/>
        <v>62500</v>
      </c>
      <c r="O760" s="230">
        <f t="shared" si="479"/>
        <v>4200</v>
      </c>
      <c r="P760" s="43"/>
      <c r="Q760" s="271"/>
    </row>
    <row r="761" spans="2:17" ht="15.75" hidden="1">
      <c r="B761" s="2" t="str">
        <f t="shared" si="477"/>
        <v>b</v>
      </c>
      <c r="C761" s="240" t="s">
        <v>0</v>
      </c>
      <c r="D761" s="241" t="s">
        <v>8</v>
      </c>
      <c r="E761" s="233">
        <f t="shared" ref="E761" si="517">E777+E793+E809+E825</f>
        <v>0</v>
      </c>
      <c r="F761" s="233">
        <f t="shared" ref="F761:G761" si="518">F777+F793+F809+F825</f>
        <v>0</v>
      </c>
      <c r="G761" s="233">
        <f t="shared" si="518"/>
        <v>0</v>
      </c>
      <c r="H761" s="233">
        <f t="shared" si="509"/>
        <v>0</v>
      </c>
      <c r="I761" s="233">
        <f t="shared" si="509"/>
        <v>0</v>
      </c>
      <c r="J761" s="267">
        <f t="shared" si="509"/>
        <v>0</v>
      </c>
      <c r="K761" s="288">
        <f t="shared" ref="K761" si="519">K777+K793+K809+K825</f>
        <v>0</v>
      </c>
      <c r="L761" s="278">
        <f t="shared" si="478"/>
        <v>0</v>
      </c>
      <c r="M761" s="233">
        <f t="shared" si="475"/>
        <v>0</v>
      </c>
      <c r="N761" s="267">
        <f t="shared" si="506"/>
        <v>0</v>
      </c>
      <c r="O761" s="233">
        <f t="shared" si="479"/>
        <v>0</v>
      </c>
      <c r="P761" s="42"/>
    </row>
    <row r="762" spans="2:17" ht="15.75" hidden="1">
      <c r="B762" s="2" t="str">
        <f t="shared" si="477"/>
        <v>b</v>
      </c>
      <c r="C762" s="240" t="s">
        <v>0</v>
      </c>
      <c r="D762" s="241" t="s">
        <v>9</v>
      </c>
      <c r="E762" s="233">
        <f t="shared" ref="E762" si="520">E778+E794+E810+E826</f>
        <v>0</v>
      </c>
      <c r="F762" s="233">
        <f t="shared" ref="F762:G762" si="521">F778+F794+F810+F826</f>
        <v>0</v>
      </c>
      <c r="G762" s="233">
        <f t="shared" si="521"/>
        <v>0</v>
      </c>
      <c r="H762" s="233">
        <f t="shared" si="509"/>
        <v>0</v>
      </c>
      <c r="I762" s="233">
        <f t="shared" si="509"/>
        <v>0</v>
      </c>
      <c r="J762" s="267">
        <f t="shared" si="509"/>
        <v>0</v>
      </c>
      <c r="K762" s="288">
        <f t="shared" ref="K762" si="522">K778+K794+K810+K826</f>
        <v>0</v>
      </c>
      <c r="L762" s="278">
        <f t="shared" si="478"/>
        <v>0</v>
      </c>
      <c r="M762" s="233">
        <f t="shared" si="475"/>
        <v>0</v>
      </c>
      <c r="N762" s="267">
        <f t="shared" si="506"/>
        <v>0</v>
      </c>
      <c r="O762" s="233">
        <f t="shared" si="479"/>
        <v>0</v>
      </c>
      <c r="P762" s="42"/>
    </row>
    <row r="763" spans="2:17" ht="15.75" hidden="1">
      <c r="B763" s="2" t="str">
        <f t="shared" si="477"/>
        <v>b</v>
      </c>
      <c r="C763" s="240" t="s">
        <v>0</v>
      </c>
      <c r="D763" s="241" t="s">
        <v>10</v>
      </c>
      <c r="E763" s="233">
        <f t="shared" ref="E763" si="523">E779+E795+E811+E827</f>
        <v>0</v>
      </c>
      <c r="F763" s="233">
        <f t="shared" ref="F763:G763" si="524">F779+F795+F811+F827</f>
        <v>0</v>
      </c>
      <c r="G763" s="233">
        <f t="shared" si="524"/>
        <v>0</v>
      </c>
      <c r="H763" s="233">
        <f t="shared" si="509"/>
        <v>0</v>
      </c>
      <c r="I763" s="233">
        <f t="shared" si="509"/>
        <v>0</v>
      </c>
      <c r="J763" s="267">
        <f t="shared" si="509"/>
        <v>0</v>
      </c>
      <c r="K763" s="288">
        <f t="shared" ref="K763" si="525">K779+K795+K811+K827</f>
        <v>0</v>
      </c>
      <c r="L763" s="278">
        <f t="shared" si="478"/>
        <v>0</v>
      </c>
      <c r="M763" s="233">
        <f t="shared" si="475"/>
        <v>0</v>
      </c>
      <c r="N763" s="267">
        <f t="shared" si="506"/>
        <v>0</v>
      </c>
      <c r="O763" s="233">
        <f t="shared" si="479"/>
        <v>0</v>
      </c>
      <c r="P763" s="42"/>
    </row>
    <row r="764" spans="2:17" ht="15.75" hidden="1">
      <c r="B764" s="2" t="str">
        <f t="shared" si="477"/>
        <v>b</v>
      </c>
      <c r="C764" s="240" t="s">
        <v>0</v>
      </c>
      <c r="D764" s="241" t="s">
        <v>11</v>
      </c>
      <c r="E764" s="233">
        <f t="shared" ref="E764" si="526">E780+E796+E812+E828</f>
        <v>0</v>
      </c>
      <c r="F764" s="233">
        <f t="shared" ref="F764:G764" si="527">F780+F796+F812+F828</f>
        <v>0</v>
      </c>
      <c r="G764" s="233">
        <f t="shared" si="527"/>
        <v>0</v>
      </c>
      <c r="H764" s="233">
        <f t="shared" si="509"/>
        <v>0</v>
      </c>
      <c r="I764" s="233">
        <f t="shared" si="509"/>
        <v>0</v>
      </c>
      <c r="J764" s="267">
        <f t="shared" si="509"/>
        <v>0</v>
      </c>
      <c r="K764" s="288">
        <f t="shared" ref="K764" si="528">K780+K796+K812+K828</f>
        <v>0</v>
      </c>
      <c r="L764" s="278">
        <f t="shared" si="478"/>
        <v>0</v>
      </c>
      <c r="M764" s="233">
        <f t="shared" si="475"/>
        <v>0</v>
      </c>
      <c r="N764" s="267">
        <f t="shared" si="506"/>
        <v>0</v>
      </c>
      <c r="O764" s="233">
        <f t="shared" si="479"/>
        <v>0</v>
      </c>
      <c r="P764" s="42"/>
    </row>
    <row r="765" spans="2:17" ht="15.75" hidden="1">
      <c r="B765" s="2" t="str">
        <f t="shared" si="477"/>
        <v>b</v>
      </c>
      <c r="C765" s="240" t="s">
        <v>0</v>
      </c>
      <c r="D765" s="241" t="s">
        <v>12</v>
      </c>
      <c r="E765" s="233">
        <f t="shared" ref="E765" si="529">E781+E797+E813+E829</f>
        <v>0</v>
      </c>
      <c r="F765" s="233">
        <f t="shared" ref="F765:G765" si="530">F781+F797+F813+F829</f>
        <v>0</v>
      </c>
      <c r="G765" s="233">
        <f t="shared" si="530"/>
        <v>0</v>
      </c>
      <c r="H765" s="233">
        <f t="shared" si="509"/>
        <v>0</v>
      </c>
      <c r="I765" s="233">
        <f t="shared" si="509"/>
        <v>0</v>
      </c>
      <c r="J765" s="267">
        <f t="shared" si="509"/>
        <v>0</v>
      </c>
      <c r="K765" s="288">
        <f t="shared" ref="K765" si="531">K781+K797+K813+K829</f>
        <v>0</v>
      </c>
      <c r="L765" s="278">
        <f t="shared" si="478"/>
        <v>0</v>
      </c>
      <c r="M765" s="233">
        <f t="shared" si="475"/>
        <v>0</v>
      </c>
      <c r="N765" s="267">
        <f t="shared" si="506"/>
        <v>0</v>
      </c>
      <c r="O765" s="233">
        <f t="shared" si="479"/>
        <v>0</v>
      </c>
      <c r="P765" s="42"/>
    </row>
    <row r="766" spans="2:17" ht="18" hidden="1">
      <c r="B766" s="2" t="str">
        <f t="shared" si="477"/>
        <v>a</v>
      </c>
      <c r="C766" s="231" t="s">
        <v>0</v>
      </c>
      <c r="D766" s="232" t="s">
        <v>13</v>
      </c>
      <c r="E766" s="233">
        <f t="shared" ref="E766" si="532">E782+E798+E814+E830</f>
        <v>46500</v>
      </c>
      <c r="F766" s="233">
        <f t="shared" ref="F766:G766" si="533">F782+F798+F814+F830</f>
        <v>46500</v>
      </c>
      <c r="G766" s="233">
        <f t="shared" si="533"/>
        <v>43065.600030000001</v>
      </c>
      <c r="H766" s="233">
        <f t="shared" si="509"/>
        <v>46500</v>
      </c>
      <c r="I766" s="233">
        <f t="shared" si="509"/>
        <v>58300</v>
      </c>
      <c r="J766" s="267">
        <f t="shared" si="509"/>
        <v>58300</v>
      </c>
      <c r="K766" s="288">
        <f t="shared" ref="K766" si="534">K782+K798+K814+K830</f>
        <v>58300</v>
      </c>
      <c r="L766" s="278">
        <f t="shared" si="478"/>
        <v>0</v>
      </c>
      <c r="M766" s="233">
        <f t="shared" si="475"/>
        <v>0</v>
      </c>
      <c r="N766" s="267">
        <f t="shared" si="506"/>
        <v>62500</v>
      </c>
      <c r="O766" s="233">
        <f t="shared" si="479"/>
        <v>4200</v>
      </c>
      <c r="P766" s="43"/>
      <c r="Q766" s="271"/>
    </row>
    <row r="767" spans="2:17" ht="15.75" hidden="1">
      <c r="B767" s="2" t="str">
        <f t="shared" si="477"/>
        <v>b</v>
      </c>
      <c r="C767" s="240" t="s">
        <v>0</v>
      </c>
      <c r="D767" s="241" t="s">
        <v>14</v>
      </c>
      <c r="E767" s="233">
        <f t="shared" ref="E767" si="535">E783+E799+E815+E831</f>
        <v>0</v>
      </c>
      <c r="F767" s="233">
        <f t="shared" ref="F767:G767" si="536">F783+F799+F815+F831</f>
        <v>0</v>
      </c>
      <c r="G767" s="233">
        <f t="shared" si="536"/>
        <v>0</v>
      </c>
      <c r="H767" s="233">
        <f t="shared" si="509"/>
        <v>0</v>
      </c>
      <c r="I767" s="233">
        <f t="shared" si="509"/>
        <v>0</v>
      </c>
      <c r="J767" s="267">
        <f t="shared" si="509"/>
        <v>0</v>
      </c>
      <c r="K767" s="288">
        <f t="shared" ref="K767" si="537">K783+K799+K815+K831</f>
        <v>0</v>
      </c>
      <c r="L767" s="278">
        <f t="shared" si="478"/>
        <v>0</v>
      </c>
      <c r="M767" s="233">
        <f t="shared" si="475"/>
        <v>0</v>
      </c>
      <c r="N767" s="267">
        <f t="shared" si="506"/>
        <v>0</v>
      </c>
      <c r="O767" s="233">
        <f t="shared" si="479"/>
        <v>0</v>
      </c>
      <c r="P767" s="42"/>
    </row>
    <row r="768" spans="2:17" ht="30" hidden="1">
      <c r="B768" s="2" t="str">
        <f t="shared" si="477"/>
        <v>b</v>
      </c>
      <c r="C768" s="256" t="s">
        <v>0</v>
      </c>
      <c r="D768" s="257" t="s">
        <v>15</v>
      </c>
      <c r="E768" s="238">
        <f t="shared" ref="E768" si="538">E784+E800+E816+E832</f>
        <v>0</v>
      </c>
      <c r="F768" s="238">
        <f t="shared" ref="F768:G768" si="539">F784+F800+F816+F832</f>
        <v>0</v>
      </c>
      <c r="G768" s="238">
        <f t="shared" si="539"/>
        <v>0</v>
      </c>
      <c r="H768" s="238">
        <f t="shared" si="509"/>
        <v>0</v>
      </c>
      <c r="I768" s="238">
        <f t="shared" si="509"/>
        <v>0</v>
      </c>
      <c r="J768" s="268">
        <f t="shared" si="509"/>
        <v>0</v>
      </c>
      <c r="K768" s="289">
        <f t="shared" ref="K768" si="540">K784+K800+K816+K832</f>
        <v>0</v>
      </c>
      <c r="L768" s="278">
        <f t="shared" si="478"/>
        <v>0</v>
      </c>
      <c r="M768" s="238">
        <f t="shared" si="475"/>
        <v>0</v>
      </c>
      <c r="N768" s="268">
        <f t="shared" si="506"/>
        <v>0</v>
      </c>
      <c r="O768" s="238">
        <f t="shared" si="479"/>
        <v>0</v>
      </c>
      <c r="P768" s="42"/>
    </row>
    <row r="769" spans="2:17" ht="30" hidden="1">
      <c r="B769" s="2" t="str">
        <f t="shared" si="477"/>
        <v>b</v>
      </c>
      <c r="C769" s="256" t="s">
        <v>0</v>
      </c>
      <c r="D769" s="257" t="s">
        <v>16</v>
      </c>
      <c r="E769" s="238">
        <f t="shared" ref="E769" si="541">E785+E801+E817+E833</f>
        <v>0</v>
      </c>
      <c r="F769" s="238">
        <f t="shared" ref="F769:G769" si="542">F785+F801+F817+F833</f>
        <v>0</v>
      </c>
      <c r="G769" s="238">
        <f t="shared" si="542"/>
        <v>0</v>
      </c>
      <c r="H769" s="238">
        <f t="shared" si="509"/>
        <v>0</v>
      </c>
      <c r="I769" s="238">
        <f t="shared" si="509"/>
        <v>0</v>
      </c>
      <c r="J769" s="268">
        <f t="shared" si="509"/>
        <v>0</v>
      </c>
      <c r="K769" s="289">
        <f t="shared" ref="K769" si="543">K785+K801+K817+K833</f>
        <v>0</v>
      </c>
      <c r="L769" s="278">
        <f t="shared" si="478"/>
        <v>0</v>
      </c>
      <c r="M769" s="238">
        <f t="shared" si="475"/>
        <v>0</v>
      </c>
      <c r="N769" s="268">
        <f t="shared" si="506"/>
        <v>0</v>
      </c>
      <c r="O769" s="238">
        <f t="shared" si="479"/>
        <v>0</v>
      </c>
      <c r="P769" s="42"/>
    </row>
    <row r="770" spans="2:17" ht="15.75" hidden="1">
      <c r="B770" s="2" t="str">
        <f t="shared" si="477"/>
        <v>b</v>
      </c>
      <c r="C770" s="243" t="s">
        <v>0</v>
      </c>
      <c r="D770" s="244" t="s">
        <v>17</v>
      </c>
      <c r="E770" s="230">
        <f t="shared" ref="E770" si="544">E786+E802+E818+E834</f>
        <v>0</v>
      </c>
      <c r="F770" s="230">
        <f t="shared" ref="F770:G770" si="545">F786+F802+F818+F834</f>
        <v>0</v>
      </c>
      <c r="G770" s="230">
        <f t="shared" si="545"/>
        <v>0</v>
      </c>
      <c r="H770" s="230">
        <f t="shared" si="509"/>
        <v>0</v>
      </c>
      <c r="I770" s="230">
        <f t="shared" si="509"/>
        <v>0</v>
      </c>
      <c r="J770" s="266">
        <f t="shared" si="509"/>
        <v>0</v>
      </c>
      <c r="K770" s="287">
        <f t="shared" ref="K770" si="546">K786+K802+K818+K834</f>
        <v>0</v>
      </c>
      <c r="L770" s="278">
        <f t="shared" si="478"/>
        <v>0</v>
      </c>
      <c r="M770" s="230">
        <f t="shared" si="475"/>
        <v>0</v>
      </c>
      <c r="N770" s="266">
        <f t="shared" si="506"/>
        <v>0</v>
      </c>
      <c r="O770" s="230">
        <f t="shared" si="479"/>
        <v>0</v>
      </c>
      <c r="P770" s="42"/>
    </row>
    <row r="771" spans="2:17" ht="15.75" hidden="1">
      <c r="B771" s="2" t="str">
        <f t="shared" si="477"/>
        <v>b</v>
      </c>
      <c r="C771" s="243" t="s">
        <v>0</v>
      </c>
      <c r="D771" s="244" t="s">
        <v>18</v>
      </c>
      <c r="E771" s="230">
        <f t="shared" ref="E771" si="547">E787+E803+E819+E835</f>
        <v>0</v>
      </c>
      <c r="F771" s="230">
        <f t="shared" ref="F771:G771" si="548">F787+F803+F819+F835</f>
        <v>0</v>
      </c>
      <c r="G771" s="230">
        <f t="shared" si="548"/>
        <v>0</v>
      </c>
      <c r="H771" s="230">
        <f t="shared" si="509"/>
        <v>0</v>
      </c>
      <c r="I771" s="230">
        <f t="shared" si="509"/>
        <v>0</v>
      </c>
      <c r="J771" s="266">
        <f t="shared" si="509"/>
        <v>0</v>
      </c>
      <c r="K771" s="287">
        <f t="shared" ref="K771" si="549">K787+K803+K819+K835</f>
        <v>0</v>
      </c>
      <c r="L771" s="278">
        <f t="shared" si="478"/>
        <v>0</v>
      </c>
      <c r="M771" s="230">
        <f t="shared" si="475"/>
        <v>0</v>
      </c>
      <c r="N771" s="266">
        <f t="shared" si="506"/>
        <v>0</v>
      </c>
      <c r="O771" s="230">
        <f t="shared" si="479"/>
        <v>0</v>
      </c>
      <c r="P771" s="42"/>
    </row>
    <row r="772" spans="2:17" ht="15.75" hidden="1">
      <c r="B772" s="2" t="str">
        <f t="shared" si="477"/>
        <v>b</v>
      </c>
      <c r="C772" s="243" t="s">
        <v>0</v>
      </c>
      <c r="D772" s="244" t="s">
        <v>19</v>
      </c>
      <c r="E772" s="230">
        <f t="shared" ref="E772" si="550">E788+E804+E820+E836</f>
        <v>0</v>
      </c>
      <c r="F772" s="230">
        <f t="shared" ref="F772:G772" si="551">F788+F804+F820+F836</f>
        <v>0</v>
      </c>
      <c r="G772" s="230">
        <f t="shared" si="551"/>
        <v>0</v>
      </c>
      <c r="H772" s="230">
        <f t="shared" si="509"/>
        <v>0</v>
      </c>
      <c r="I772" s="230">
        <f t="shared" si="509"/>
        <v>0</v>
      </c>
      <c r="J772" s="266">
        <f t="shared" si="509"/>
        <v>0</v>
      </c>
      <c r="K772" s="287">
        <f t="shared" ref="K772" si="552">K788+K804+K820+K836</f>
        <v>0</v>
      </c>
      <c r="L772" s="278">
        <f t="shared" si="478"/>
        <v>0</v>
      </c>
      <c r="M772" s="230">
        <f t="shared" si="475"/>
        <v>0</v>
      </c>
      <c r="N772" s="266">
        <f t="shared" si="506"/>
        <v>0</v>
      </c>
      <c r="O772" s="230">
        <f t="shared" si="479"/>
        <v>0</v>
      </c>
      <c r="P772" s="42"/>
    </row>
    <row r="773" spans="2:17" ht="54" hidden="1">
      <c r="B773" s="2" t="str">
        <f t="shared" si="477"/>
        <v>a</v>
      </c>
      <c r="C773" s="222" t="s">
        <v>104</v>
      </c>
      <c r="D773" s="223" t="s">
        <v>105</v>
      </c>
      <c r="E773" s="224">
        <f t="shared" ref="E773" si="553">E776+E786+E787+E788</f>
        <v>30000</v>
      </c>
      <c r="F773" s="224">
        <f t="shared" ref="F773:I773" si="554">F776+F786+F787+F788</f>
        <v>30000</v>
      </c>
      <c r="G773" s="224">
        <f t="shared" si="554"/>
        <v>27971.600999999999</v>
      </c>
      <c r="H773" s="224">
        <f t="shared" si="554"/>
        <v>30000</v>
      </c>
      <c r="I773" s="224">
        <f t="shared" si="554"/>
        <v>37500</v>
      </c>
      <c r="J773" s="264">
        <f>J776+J786+J787+J788</f>
        <v>37500</v>
      </c>
      <c r="K773" s="285">
        <f>K776+K786+K787+K788</f>
        <v>37500</v>
      </c>
      <c r="L773" s="278">
        <f t="shared" si="478"/>
        <v>0</v>
      </c>
      <c r="M773" s="224">
        <f t="shared" ref="M773:M836" si="555">J773-I773</f>
        <v>0</v>
      </c>
      <c r="N773" s="264">
        <f t="shared" ref="N773" si="556">N776+N786+N787+N788</f>
        <v>37500</v>
      </c>
      <c r="O773" s="224">
        <f t="shared" si="479"/>
        <v>0</v>
      </c>
      <c r="P773" s="43"/>
      <c r="Q773" s="271" t="s">
        <v>574</v>
      </c>
    </row>
    <row r="774" spans="2:17" ht="15.75" hidden="1">
      <c r="B774" s="2" t="str">
        <f t="shared" ref="B774:B837" si="557">IF((E774+F774+G774+I774++J774+M774+N774)&gt;0,"a","b")</f>
        <v>b</v>
      </c>
      <c r="C774" s="252" t="s">
        <v>0</v>
      </c>
      <c r="D774" s="253" t="s">
        <v>5</v>
      </c>
      <c r="E774" s="227">
        <v>0</v>
      </c>
      <c r="F774" s="227">
        <v>0</v>
      </c>
      <c r="G774" s="227">
        <v>0</v>
      </c>
      <c r="H774" s="227">
        <v>0</v>
      </c>
      <c r="I774" s="227">
        <v>0</v>
      </c>
      <c r="J774" s="265">
        <v>0</v>
      </c>
      <c r="K774" s="286">
        <v>0</v>
      </c>
      <c r="L774" s="278">
        <f t="shared" ref="L774:L837" si="558">K774-J774</f>
        <v>0</v>
      </c>
      <c r="M774" s="227">
        <f t="shared" si="555"/>
        <v>0</v>
      </c>
      <c r="N774" s="265">
        <v>0</v>
      </c>
      <c r="O774" s="227">
        <f t="shared" ref="O774:O837" si="559">N774-J774</f>
        <v>0</v>
      </c>
      <c r="P774" s="42"/>
    </row>
    <row r="775" spans="2:17" ht="15.75" hidden="1">
      <c r="B775" s="2" t="str">
        <f t="shared" si="557"/>
        <v>b</v>
      </c>
      <c r="C775" s="252" t="s">
        <v>0</v>
      </c>
      <c r="D775" s="253" t="s">
        <v>6</v>
      </c>
      <c r="E775" s="227">
        <v>0</v>
      </c>
      <c r="F775" s="227">
        <v>0</v>
      </c>
      <c r="G775" s="227">
        <v>0</v>
      </c>
      <c r="H775" s="227">
        <v>0</v>
      </c>
      <c r="I775" s="227">
        <v>0</v>
      </c>
      <c r="J775" s="265">
        <v>0</v>
      </c>
      <c r="K775" s="286">
        <v>0</v>
      </c>
      <c r="L775" s="278">
        <f t="shared" si="558"/>
        <v>0</v>
      </c>
      <c r="M775" s="227">
        <f t="shared" si="555"/>
        <v>0</v>
      </c>
      <c r="N775" s="265">
        <v>0</v>
      </c>
      <c r="O775" s="227">
        <f t="shared" si="559"/>
        <v>0</v>
      </c>
      <c r="P775" s="42"/>
    </row>
    <row r="776" spans="2:17" ht="18" hidden="1">
      <c r="B776" s="2" t="str">
        <f t="shared" si="557"/>
        <v>a</v>
      </c>
      <c r="C776" s="228" t="s">
        <v>0</v>
      </c>
      <c r="D776" s="229" t="s">
        <v>7</v>
      </c>
      <c r="E776" s="230">
        <f t="shared" ref="E776" si="560">E777+E778+E779+E780+E781+E782+E783</f>
        <v>30000</v>
      </c>
      <c r="F776" s="230">
        <f t="shared" ref="F776:I776" si="561">F777+F778+F779+F780+F781+F782+F783</f>
        <v>30000</v>
      </c>
      <c r="G776" s="230">
        <f t="shared" si="561"/>
        <v>27971.600999999999</v>
      </c>
      <c r="H776" s="230">
        <f t="shared" si="561"/>
        <v>30000</v>
      </c>
      <c r="I776" s="230">
        <f t="shared" si="561"/>
        <v>37500</v>
      </c>
      <c r="J776" s="266">
        <f>J777+J778+J779+J780+J781+J782+J783</f>
        <v>37500</v>
      </c>
      <c r="K776" s="287">
        <f>K777+K778+K779+K780+K781+K782+K783</f>
        <v>37500</v>
      </c>
      <c r="L776" s="278">
        <f t="shared" si="558"/>
        <v>0</v>
      </c>
      <c r="M776" s="230">
        <f t="shared" si="555"/>
        <v>0</v>
      </c>
      <c r="N776" s="266">
        <f t="shared" ref="N776" si="562">N777+N778+N779+N780+N781+N782+N783</f>
        <v>37500</v>
      </c>
      <c r="O776" s="230">
        <f t="shared" si="559"/>
        <v>0</v>
      </c>
      <c r="P776" s="43"/>
      <c r="Q776" s="271"/>
    </row>
    <row r="777" spans="2:17" ht="15.75" hidden="1">
      <c r="B777" s="2" t="str">
        <f t="shared" si="557"/>
        <v>b</v>
      </c>
      <c r="C777" s="240" t="s">
        <v>0</v>
      </c>
      <c r="D777" s="241" t="s">
        <v>8</v>
      </c>
      <c r="E777" s="233">
        <v>0</v>
      </c>
      <c r="F777" s="233">
        <v>0</v>
      </c>
      <c r="G777" s="233">
        <v>0</v>
      </c>
      <c r="H777" s="233">
        <v>0</v>
      </c>
      <c r="I777" s="233">
        <v>0</v>
      </c>
      <c r="J777" s="267">
        <v>0</v>
      </c>
      <c r="K777" s="288">
        <v>0</v>
      </c>
      <c r="L777" s="278">
        <f t="shared" si="558"/>
        <v>0</v>
      </c>
      <c r="M777" s="233">
        <f t="shared" si="555"/>
        <v>0</v>
      </c>
      <c r="N777" s="267">
        <v>0</v>
      </c>
      <c r="O777" s="233">
        <f t="shared" si="559"/>
        <v>0</v>
      </c>
      <c r="P777" s="42"/>
    </row>
    <row r="778" spans="2:17" ht="15.75" hidden="1">
      <c r="B778" s="2" t="str">
        <f t="shared" si="557"/>
        <v>b</v>
      </c>
      <c r="C778" s="240" t="s">
        <v>0</v>
      </c>
      <c r="D778" s="241" t="s">
        <v>9</v>
      </c>
      <c r="E778" s="233">
        <v>0</v>
      </c>
      <c r="F778" s="233">
        <v>0</v>
      </c>
      <c r="G778" s="233">
        <v>0</v>
      </c>
      <c r="H778" s="233">
        <v>0</v>
      </c>
      <c r="I778" s="233">
        <v>0</v>
      </c>
      <c r="J778" s="267">
        <v>0</v>
      </c>
      <c r="K778" s="288">
        <v>0</v>
      </c>
      <c r="L778" s="278">
        <f t="shared" si="558"/>
        <v>0</v>
      </c>
      <c r="M778" s="233">
        <f t="shared" si="555"/>
        <v>0</v>
      </c>
      <c r="N778" s="267">
        <v>0</v>
      </c>
      <c r="O778" s="233">
        <f t="shared" si="559"/>
        <v>0</v>
      </c>
      <c r="P778" s="42"/>
    </row>
    <row r="779" spans="2:17" ht="15.75" hidden="1">
      <c r="B779" s="2" t="str">
        <f t="shared" si="557"/>
        <v>b</v>
      </c>
      <c r="C779" s="240" t="s">
        <v>0</v>
      </c>
      <c r="D779" s="241" t="s">
        <v>10</v>
      </c>
      <c r="E779" s="233">
        <v>0</v>
      </c>
      <c r="F779" s="233">
        <v>0</v>
      </c>
      <c r="G779" s="233">
        <v>0</v>
      </c>
      <c r="H779" s="233">
        <v>0</v>
      </c>
      <c r="I779" s="233">
        <v>0</v>
      </c>
      <c r="J779" s="267">
        <v>0</v>
      </c>
      <c r="K779" s="288">
        <v>0</v>
      </c>
      <c r="L779" s="278">
        <f t="shared" si="558"/>
        <v>0</v>
      </c>
      <c r="M779" s="233">
        <f t="shared" si="555"/>
        <v>0</v>
      </c>
      <c r="N779" s="267">
        <v>0</v>
      </c>
      <c r="O779" s="233">
        <f t="shared" si="559"/>
        <v>0</v>
      </c>
      <c r="P779" s="42"/>
    </row>
    <row r="780" spans="2:17" ht="15.75" hidden="1">
      <c r="B780" s="2" t="str">
        <f t="shared" si="557"/>
        <v>b</v>
      </c>
      <c r="C780" s="240" t="s">
        <v>0</v>
      </c>
      <c r="D780" s="241" t="s">
        <v>11</v>
      </c>
      <c r="E780" s="233">
        <v>0</v>
      </c>
      <c r="F780" s="233">
        <v>0</v>
      </c>
      <c r="G780" s="233">
        <v>0</v>
      </c>
      <c r="H780" s="233">
        <v>0</v>
      </c>
      <c r="I780" s="233">
        <v>0</v>
      </c>
      <c r="J780" s="267">
        <v>0</v>
      </c>
      <c r="K780" s="288">
        <v>0</v>
      </c>
      <c r="L780" s="278">
        <f t="shared" si="558"/>
        <v>0</v>
      </c>
      <c r="M780" s="233">
        <f t="shared" si="555"/>
        <v>0</v>
      </c>
      <c r="N780" s="267">
        <v>0</v>
      </c>
      <c r="O780" s="233">
        <f t="shared" si="559"/>
        <v>0</v>
      </c>
      <c r="P780" s="42"/>
    </row>
    <row r="781" spans="2:17" ht="15.75" hidden="1">
      <c r="B781" s="2" t="str">
        <f t="shared" si="557"/>
        <v>b</v>
      </c>
      <c r="C781" s="240" t="s">
        <v>0</v>
      </c>
      <c r="D781" s="241" t="s">
        <v>12</v>
      </c>
      <c r="E781" s="233">
        <v>0</v>
      </c>
      <c r="F781" s="233">
        <v>0</v>
      </c>
      <c r="G781" s="233">
        <v>0</v>
      </c>
      <c r="H781" s="233">
        <v>0</v>
      </c>
      <c r="I781" s="233">
        <v>0</v>
      </c>
      <c r="J781" s="267">
        <v>0</v>
      </c>
      <c r="K781" s="288">
        <v>0</v>
      </c>
      <c r="L781" s="278">
        <f t="shared" si="558"/>
        <v>0</v>
      </c>
      <c r="M781" s="233">
        <f t="shared" si="555"/>
        <v>0</v>
      </c>
      <c r="N781" s="267">
        <v>0</v>
      </c>
      <c r="O781" s="233">
        <f t="shared" si="559"/>
        <v>0</v>
      </c>
      <c r="P781" s="42"/>
    </row>
    <row r="782" spans="2:17" ht="18" hidden="1">
      <c r="B782" s="2" t="str">
        <f t="shared" si="557"/>
        <v>a</v>
      </c>
      <c r="C782" s="231" t="s">
        <v>0</v>
      </c>
      <c r="D782" s="232" t="s">
        <v>13</v>
      </c>
      <c r="E782" s="233">
        <v>30000</v>
      </c>
      <c r="F782" s="233">
        <v>30000</v>
      </c>
      <c r="G782" s="233">
        <v>27971.600999999999</v>
      </c>
      <c r="H782" s="233">
        <v>30000</v>
      </c>
      <c r="I782" s="233">
        <v>37500</v>
      </c>
      <c r="J782" s="267">
        <v>37500</v>
      </c>
      <c r="K782" s="288">
        <v>37500</v>
      </c>
      <c r="L782" s="278">
        <f t="shared" si="558"/>
        <v>0</v>
      </c>
      <c r="M782" s="233">
        <f t="shared" si="555"/>
        <v>0</v>
      </c>
      <c r="N782" s="267">
        <v>37500</v>
      </c>
      <c r="O782" s="233">
        <f t="shared" si="559"/>
        <v>0</v>
      </c>
      <c r="P782" s="43"/>
      <c r="Q782" s="271"/>
    </row>
    <row r="783" spans="2:17" ht="15.75" hidden="1">
      <c r="B783" s="2" t="str">
        <f t="shared" si="557"/>
        <v>b</v>
      </c>
      <c r="C783" s="240" t="s">
        <v>0</v>
      </c>
      <c r="D783" s="241" t="s">
        <v>14</v>
      </c>
      <c r="E783" s="233">
        <f t="shared" ref="E783" si="563">E784+E785</f>
        <v>0</v>
      </c>
      <c r="F783" s="233">
        <f t="shared" ref="F783:I783" si="564">F784+F785</f>
        <v>0</v>
      </c>
      <c r="G783" s="233">
        <f t="shared" si="564"/>
        <v>0</v>
      </c>
      <c r="H783" s="233">
        <f t="shared" si="564"/>
        <v>0</v>
      </c>
      <c r="I783" s="233">
        <f t="shared" si="564"/>
        <v>0</v>
      </c>
      <c r="J783" s="267">
        <f>J784+J785</f>
        <v>0</v>
      </c>
      <c r="K783" s="288">
        <f>K784+K785</f>
        <v>0</v>
      </c>
      <c r="L783" s="278">
        <f t="shared" si="558"/>
        <v>0</v>
      </c>
      <c r="M783" s="233">
        <f t="shared" si="555"/>
        <v>0</v>
      </c>
      <c r="N783" s="267">
        <f t="shared" ref="N783" si="565">N784+N785</f>
        <v>0</v>
      </c>
      <c r="O783" s="233">
        <f t="shared" si="559"/>
        <v>0</v>
      </c>
      <c r="P783" s="42"/>
    </row>
    <row r="784" spans="2:17" ht="30" hidden="1">
      <c r="B784" s="2" t="str">
        <f t="shared" si="557"/>
        <v>b</v>
      </c>
      <c r="C784" s="256" t="s">
        <v>0</v>
      </c>
      <c r="D784" s="257" t="s">
        <v>15</v>
      </c>
      <c r="E784" s="238">
        <v>0</v>
      </c>
      <c r="F784" s="238">
        <v>0</v>
      </c>
      <c r="G784" s="238">
        <v>0</v>
      </c>
      <c r="H784" s="238">
        <v>0</v>
      </c>
      <c r="I784" s="238">
        <v>0</v>
      </c>
      <c r="J784" s="268">
        <v>0</v>
      </c>
      <c r="K784" s="289">
        <v>0</v>
      </c>
      <c r="L784" s="278">
        <f t="shared" si="558"/>
        <v>0</v>
      </c>
      <c r="M784" s="238">
        <f t="shared" si="555"/>
        <v>0</v>
      </c>
      <c r="N784" s="268">
        <v>0</v>
      </c>
      <c r="O784" s="238">
        <f t="shared" si="559"/>
        <v>0</v>
      </c>
      <c r="P784" s="42"/>
    </row>
    <row r="785" spans="2:17" ht="30" hidden="1">
      <c r="B785" s="2" t="str">
        <f t="shared" si="557"/>
        <v>b</v>
      </c>
      <c r="C785" s="256" t="s">
        <v>0</v>
      </c>
      <c r="D785" s="257" t="s">
        <v>16</v>
      </c>
      <c r="E785" s="238">
        <v>0</v>
      </c>
      <c r="F785" s="238">
        <v>0</v>
      </c>
      <c r="G785" s="238">
        <v>0</v>
      </c>
      <c r="H785" s="238">
        <v>0</v>
      </c>
      <c r="I785" s="238">
        <v>0</v>
      </c>
      <c r="J785" s="268">
        <v>0</v>
      </c>
      <c r="K785" s="289">
        <v>0</v>
      </c>
      <c r="L785" s="278">
        <f t="shared" si="558"/>
        <v>0</v>
      </c>
      <c r="M785" s="238">
        <f t="shared" si="555"/>
        <v>0</v>
      </c>
      <c r="N785" s="268">
        <v>0</v>
      </c>
      <c r="O785" s="238">
        <f t="shared" si="559"/>
        <v>0</v>
      </c>
      <c r="P785" s="42"/>
    </row>
    <row r="786" spans="2:17" ht="15.75" hidden="1">
      <c r="B786" s="2" t="str">
        <f t="shared" si="557"/>
        <v>b</v>
      </c>
      <c r="C786" s="243" t="s">
        <v>0</v>
      </c>
      <c r="D786" s="244" t="s">
        <v>17</v>
      </c>
      <c r="E786" s="230">
        <v>0</v>
      </c>
      <c r="F786" s="230">
        <v>0</v>
      </c>
      <c r="G786" s="230">
        <v>0</v>
      </c>
      <c r="H786" s="230">
        <v>0</v>
      </c>
      <c r="I786" s="230">
        <v>0</v>
      </c>
      <c r="J786" s="266">
        <v>0</v>
      </c>
      <c r="K786" s="287">
        <v>0</v>
      </c>
      <c r="L786" s="278">
        <f t="shared" si="558"/>
        <v>0</v>
      </c>
      <c r="M786" s="230">
        <f t="shared" si="555"/>
        <v>0</v>
      </c>
      <c r="N786" s="266">
        <v>0</v>
      </c>
      <c r="O786" s="230">
        <f t="shared" si="559"/>
        <v>0</v>
      </c>
      <c r="P786" s="42"/>
    </row>
    <row r="787" spans="2:17" ht="15.75" hidden="1">
      <c r="B787" s="2" t="str">
        <f t="shared" si="557"/>
        <v>b</v>
      </c>
      <c r="C787" s="243" t="s">
        <v>0</v>
      </c>
      <c r="D787" s="244" t="s">
        <v>18</v>
      </c>
      <c r="E787" s="230">
        <v>0</v>
      </c>
      <c r="F787" s="230">
        <v>0</v>
      </c>
      <c r="G787" s="230">
        <v>0</v>
      </c>
      <c r="H787" s="230">
        <v>0</v>
      </c>
      <c r="I787" s="230">
        <v>0</v>
      </c>
      <c r="J787" s="266">
        <v>0</v>
      </c>
      <c r="K787" s="287">
        <v>0</v>
      </c>
      <c r="L787" s="278">
        <f t="shared" si="558"/>
        <v>0</v>
      </c>
      <c r="M787" s="230">
        <f t="shared" si="555"/>
        <v>0</v>
      </c>
      <c r="N787" s="266">
        <v>0</v>
      </c>
      <c r="O787" s="230">
        <f t="shared" si="559"/>
        <v>0</v>
      </c>
      <c r="P787" s="42"/>
    </row>
    <row r="788" spans="2:17" ht="15.75" hidden="1">
      <c r="B788" s="2" t="str">
        <f t="shared" si="557"/>
        <v>b</v>
      </c>
      <c r="C788" s="243" t="s">
        <v>0</v>
      </c>
      <c r="D788" s="244" t="s">
        <v>19</v>
      </c>
      <c r="E788" s="230">
        <v>0</v>
      </c>
      <c r="F788" s="230">
        <v>0</v>
      </c>
      <c r="G788" s="230">
        <v>0</v>
      </c>
      <c r="H788" s="230">
        <v>0</v>
      </c>
      <c r="I788" s="230">
        <v>0</v>
      </c>
      <c r="J788" s="266">
        <v>0</v>
      </c>
      <c r="K788" s="287">
        <v>0</v>
      </c>
      <c r="L788" s="278">
        <f t="shared" si="558"/>
        <v>0</v>
      </c>
      <c r="M788" s="230">
        <f t="shared" si="555"/>
        <v>0</v>
      </c>
      <c r="N788" s="266">
        <v>0</v>
      </c>
      <c r="O788" s="230">
        <f t="shared" si="559"/>
        <v>0</v>
      </c>
      <c r="P788" s="42"/>
    </row>
    <row r="789" spans="2:17" ht="54" hidden="1">
      <c r="B789" s="2" t="str">
        <f t="shared" si="557"/>
        <v>a</v>
      </c>
      <c r="C789" s="222" t="s">
        <v>106</v>
      </c>
      <c r="D789" s="223" t="s">
        <v>107</v>
      </c>
      <c r="E789" s="224">
        <f t="shared" ref="E789" si="566">E792+E802+E803+E804</f>
        <v>4000</v>
      </c>
      <c r="F789" s="224">
        <f t="shared" ref="F789:I789" si="567">F792+F802+F803+F804</f>
        <v>4000</v>
      </c>
      <c r="G789" s="224">
        <f t="shared" si="567"/>
        <v>3560.9216000000001</v>
      </c>
      <c r="H789" s="224">
        <f t="shared" si="567"/>
        <v>4000</v>
      </c>
      <c r="I789" s="224">
        <f t="shared" si="567"/>
        <v>4500</v>
      </c>
      <c r="J789" s="264">
        <f>J792+J802+J803+J804</f>
        <v>4500</v>
      </c>
      <c r="K789" s="285">
        <f>K792+K802+K803+K804</f>
        <v>4500</v>
      </c>
      <c r="L789" s="278">
        <f t="shared" si="558"/>
        <v>0</v>
      </c>
      <c r="M789" s="224">
        <f t="shared" si="555"/>
        <v>0</v>
      </c>
      <c r="N789" s="264">
        <f t="shared" ref="N789" si="568">N792+N802+N803+N804</f>
        <v>6000</v>
      </c>
      <c r="O789" s="224">
        <f t="shared" si="559"/>
        <v>1500</v>
      </c>
      <c r="P789" s="43"/>
      <c r="Q789" s="271" t="s">
        <v>574</v>
      </c>
    </row>
    <row r="790" spans="2:17" ht="15.75" hidden="1">
      <c r="B790" s="2" t="str">
        <f t="shared" si="557"/>
        <v>b</v>
      </c>
      <c r="C790" s="252" t="s">
        <v>0</v>
      </c>
      <c r="D790" s="253" t="s">
        <v>5</v>
      </c>
      <c r="E790" s="227">
        <v>0</v>
      </c>
      <c r="F790" s="227">
        <v>0</v>
      </c>
      <c r="G790" s="227">
        <v>0</v>
      </c>
      <c r="H790" s="227">
        <v>0</v>
      </c>
      <c r="I790" s="227">
        <v>0</v>
      </c>
      <c r="J790" s="265">
        <v>0</v>
      </c>
      <c r="K790" s="286">
        <v>0</v>
      </c>
      <c r="L790" s="278">
        <f t="shared" si="558"/>
        <v>0</v>
      </c>
      <c r="M790" s="227">
        <f t="shared" si="555"/>
        <v>0</v>
      </c>
      <c r="N790" s="265">
        <v>0</v>
      </c>
      <c r="O790" s="227">
        <f t="shared" si="559"/>
        <v>0</v>
      </c>
      <c r="P790" s="42"/>
    </row>
    <row r="791" spans="2:17" ht="15.75" hidden="1">
      <c r="B791" s="2" t="str">
        <f t="shared" si="557"/>
        <v>b</v>
      </c>
      <c r="C791" s="252" t="s">
        <v>0</v>
      </c>
      <c r="D791" s="253" t="s">
        <v>6</v>
      </c>
      <c r="E791" s="227">
        <v>0</v>
      </c>
      <c r="F791" s="227">
        <v>0</v>
      </c>
      <c r="G791" s="227">
        <v>0</v>
      </c>
      <c r="H791" s="227">
        <v>0</v>
      </c>
      <c r="I791" s="227">
        <v>0</v>
      </c>
      <c r="J791" s="265">
        <v>0</v>
      </c>
      <c r="K791" s="286">
        <v>0</v>
      </c>
      <c r="L791" s="278">
        <f t="shared" si="558"/>
        <v>0</v>
      </c>
      <c r="M791" s="227">
        <f t="shared" si="555"/>
        <v>0</v>
      </c>
      <c r="N791" s="265">
        <v>0</v>
      </c>
      <c r="O791" s="227">
        <f t="shared" si="559"/>
        <v>0</v>
      </c>
      <c r="P791" s="42"/>
    </row>
    <row r="792" spans="2:17" ht="18" hidden="1">
      <c r="B792" s="2" t="str">
        <f t="shared" si="557"/>
        <v>a</v>
      </c>
      <c r="C792" s="228" t="s">
        <v>0</v>
      </c>
      <c r="D792" s="229" t="s">
        <v>7</v>
      </c>
      <c r="E792" s="230">
        <f t="shared" ref="E792" si="569">E793+E794+E795+E796+E797+E798+E799</f>
        <v>4000</v>
      </c>
      <c r="F792" s="230">
        <f t="shared" ref="F792:I792" si="570">F793+F794+F795+F796+F797+F798+F799</f>
        <v>4000</v>
      </c>
      <c r="G792" s="230">
        <f t="shared" si="570"/>
        <v>3560.9216000000001</v>
      </c>
      <c r="H792" s="230">
        <f t="shared" si="570"/>
        <v>4000</v>
      </c>
      <c r="I792" s="230">
        <f t="shared" si="570"/>
        <v>4500</v>
      </c>
      <c r="J792" s="266">
        <f>J793+J794+J795+J796+J797+J798+J799</f>
        <v>4500</v>
      </c>
      <c r="K792" s="287">
        <f>K793+K794+K795+K796+K797+K798+K799</f>
        <v>4500</v>
      </c>
      <c r="L792" s="278">
        <f t="shared" si="558"/>
        <v>0</v>
      </c>
      <c r="M792" s="230">
        <f t="shared" si="555"/>
        <v>0</v>
      </c>
      <c r="N792" s="266">
        <f t="shared" ref="N792" si="571">N793+N794+N795+N796+N797+N798+N799</f>
        <v>6000</v>
      </c>
      <c r="O792" s="230">
        <f t="shared" si="559"/>
        <v>1500</v>
      </c>
      <c r="P792" s="43"/>
      <c r="Q792" s="271"/>
    </row>
    <row r="793" spans="2:17" ht="15.75" hidden="1">
      <c r="B793" s="2" t="str">
        <f t="shared" si="557"/>
        <v>b</v>
      </c>
      <c r="C793" s="240" t="s">
        <v>0</v>
      </c>
      <c r="D793" s="241" t="s">
        <v>8</v>
      </c>
      <c r="E793" s="233">
        <v>0</v>
      </c>
      <c r="F793" s="233">
        <v>0</v>
      </c>
      <c r="G793" s="233">
        <v>0</v>
      </c>
      <c r="H793" s="233">
        <v>0</v>
      </c>
      <c r="I793" s="233">
        <v>0</v>
      </c>
      <c r="J793" s="267">
        <v>0</v>
      </c>
      <c r="K793" s="288">
        <v>0</v>
      </c>
      <c r="L793" s="278">
        <f t="shared" si="558"/>
        <v>0</v>
      </c>
      <c r="M793" s="233">
        <f t="shared" si="555"/>
        <v>0</v>
      </c>
      <c r="N793" s="267">
        <v>0</v>
      </c>
      <c r="O793" s="233">
        <f t="shared" si="559"/>
        <v>0</v>
      </c>
      <c r="P793" s="42"/>
    </row>
    <row r="794" spans="2:17" ht="15.75" hidden="1">
      <c r="B794" s="2" t="str">
        <f t="shared" si="557"/>
        <v>b</v>
      </c>
      <c r="C794" s="240" t="s">
        <v>0</v>
      </c>
      <c r="D794" s="241" t="s">
        <v>9</v>
      </c>
      <c r="E794" s="233">
        <v>0</v>
      </c>
      <c r="F794" s="233">
        <v>0</v>
      </c>
      <c r="G794" s="233">
        <v>0</v>
      </c>
      <c r="H794" s="233">
        <v>0</v>
      </c>
      <c r="I794" s="233">
        <v>0</v>
      </c>
      <c r="J794" s="267">
        <v>0</v>
      </c>
      <c r="K794" s="288">
        <v>0</v>
      </c>
      <c r="L794" s="278">
        <f t="shared" si="558"/>
        <v>0</v>
      </c>
      <c r="M794" s="233">
        <f t="shared" si="555"/>
        <v>0</v>
      </c>
      <c r="N794" s="267">
        <v>0</v>
      </c>
      <c r="O794" s="233">
        <f t="shared" si="559"/>
        <v>0</v>
      </c>
      <c r="P794" s="42"/>
    </row>
    <row r="795" spans="2:17" ht="15.75" hidden="1">
      <c r="B795" s="2" t="str">
        <f t="shared" si="557"/>
        <v>b</v>
      </c>
      <c r="C795" s="240" t="s">
        <v>0</v>
      </c>
      <c r="D795" s="241" t="s">
        <v>10</v>
      </c>
      <c r="E795" s="233">
        <v>0</v>
      </c>
      <c r="F795" s="233">
        <v>0</v>
      </c>
      <c r="G795" s="233">
        <v>0</v>
      </c>
      <c r="H795" s="233">
        <v>0</v>
      </c>
      <c r="I795" s="233">
        <v>0</v>
      </c>
      <c r="J795" s="267">
        <v>0</v>
      </c>
      <c r="K795" s="288">
        <v>0</v>
      </c>
      <c r="L795" s="278">
        <f t="shared" si="558"/>
        <v>0</v>
      </c>
      <c r="M795" s="233">
        <f t="shared" si="555"/>
        <v>0</v>
      </c>
      <c r="N795" s="267">
        <v>0</v>
      </c>
      <c r="O795" s="233">
        <f t="shared" si="559"/>
        <v>0</v>
      </c>
      <c r="P795" s="42"/>
    </row>
    <row r="796" spans="2:17" ht="15.75" hidden="1">
      <c r="B796" s="2" t="str">
        <f t="shared" si="557"/>
        <v>b</v>
      </c>
      <c r="C796" s="240" t="s">
        <v>0</v>
      </c>
      <c r="D796" s="241" t="s">
        <v>11</v>
      </c>
      <c r="E796" s="233">
        <v>0</v>
      </c>
      <c r="F796" s="233">
        <v>0</v>
      </c>
      <c r="G796" s="233">
        <v>0</v>
      </c>
      <c r="H796" s="233">
        <v>0</v>
      </c>
      <c r="I796" s="233">
        <v>0</v>
      </c>
      <c r="J796" s="267">
        <v>0</v>
      </c>
      <c r="K796" s="288">
        <v>0</v>
      </c>
      <c r="L796" s="278">
        <f t="shared" si="558"/>
        <v>0</v>
      </c>
      <c r="M796" s="233">
        <f t="shared" si="555"/>
        <v>0</v>
      </c>
      <c r="N796" s="267">
        <v>0</v>
      </c>
      <c r="O796" s="233">
        <f t="shared" si="559"/>
        <v>0</v>
      </c>
      <c r="P796" s="42"/>
    </row>
    <row r="797" spans="2:17" ht="15.75" hidden="1">
      <c r="B797" s="2" t="str">
        <f t="shared" si="557"/>
        <v>b</v>
      </c>
      <c r="C797" s="240" t="s">
        <v>0</v>
      </c>
      <c r="D797" s="241" t="s">
        <v>12</v>
      </c>
      <c r="E797" s="233">
        <v>0</v>
      </c>
      <c r="F797" s="233">
        <v>0</v>
      </c>
      <c r="G797" s="233">
        <v>0</v>
      </c>
      <c r="H797" s="233">
        <v>0</v>
      </c>
      <c r="I797" s="233">
        <v>0</v>
      </c>
      <c r="J797" s="267">
        <v>0</v>
      </c>
      <c r="K797" s="288">
        <v>0</v>
      </c>
      <c r="L797" s="278">
        <f t="shared" si="558"/>
        <v>0</v>
      </c>
      <c r="M797" s="233">
        <f t="shared" si="555"/>
        <v>0</v>
      </c>
      <c r="N797" s="267">
        <v>0</v>
      </c>
      <c r="O797" s="233">
        <f t="shared" si="559"/>
        <v>0</v>
      </c>
      <c r="P797" s="42"/>
    </row>
    <row r="798" spans="2:17" ht="18" hidden="1">
      <c r="B798" s="2" t="str">
        <f t="shared" si="557"/>
        <v>a</v>
      </c>
      <c r="C798" s="231" t="s">
        <v>0</v>
      </c>
      <c r="D798" s="232" t="s">
        <v>13</v>
      </c>
      <c r="E798" s="233">
        <v>4000</v>
      </c>
      <c r="F798" s="233">
        <v>4000</v>
      </c>
      <c r="G798" s="233">
        <v>3560.9216000000001</v>
      </c>
      <c r="H798" s="233">
        <v>4000</v>
      </c>
      <c r="I798" s="233">
        <v>4500</v>
      </c>
      <c r="J798" s="267">
        <v>4500</v>
      </c>
      <c r="K798" s="288">
        <v>4500</v>
      </c>
      <c r="L798" s="278">
        <f t="shared" si="558"/>
        <v>0</v>
      </c>
      <c r="M798" s="233">
        <f t="shared" si="555"/>
        <v>0</v>
      </c>
      <c r="N798" s="267">
        <v>6000</v>
      </c>
      <c r="O798" s="233">
        <f t="shared" si="559"/>
        <v>1500</v>
      </c>
      <c r="P798" s="43"/>
      <c r="Q798" s="271"/>
    </row>
    <row r="799" spans="2:17" ht="15.75" hidden="1">
      <c r="B799" s="2" t="str">
        <f t="shared" si="557"/>
        <v>b</v>
      </c>
      <c r="C799" s="240" t="s">
        <v>0</v>
      </c>
      <c r="D799" s="241" t="s">
        <v>14</v>
      </c>
      <c r="E799" s="233">
        <f t="shared" ref="E799" si="572">E800+E801</f>
        <v>0</v>
      </c>
      <c r="F799" s="233">
        <f t="shared" ref="F799:I799" si="573">F800+F801</f>
        <v>0</v>
      </c>
      <c r="G799" s="233">
        <f t="shared" si="573"/>
        <v>0</v>
      </c>
      <c r="H799" s="233">
        <f t="shared" si="573"/>
        <v>0</v>
      </c>
      <c r="I799" s="233">
        <f t="shared" si="573"/>
        <v>0</v>
      </c>
      <c r="J799" s="267">
        <f>J800+J801</f>
        <v>0</v>
      </c>
      <c r="K799" s="288">
        <f>K800+K801</f>
        <v>0</v>
      </c>
      <c r="L799" s="278">
        <f t="shared" si="558"/>
        <v>0</v>
      </c>
      <c r="M799" s="233">
        <f t="shared" si="555"/>
        <v>0</v>
      </c>
      <c r="N799" s="267">
        <f t="shared" ref="N799" si="574">N800+N801</f>
        <v>0</v>
      </c>
      <c r="O799" s="233">
        <f t="shared" si="559"/>
        <v>0</v>
      </c>
      <c r="P799" s="42"/>
    </row>
    <row r="800" spans="2:17" ht="30" hidden="1">
      <c r="B800" s="2" t="str">
        <f t="shared" si="557"/>
        <v>b</v>
      </c>
      <c r="C800" s="256" t="s">
        <v>0</v>
      </c>
      <c r="D800" s="257" t="s">
        <v>15</v>
      </c>
      <c r="E800" s="238">
        <v>0</v>
      </c>
      <c r="F800" s="238">
        <v>0</v>
      </c>
      <c r="G800" s="238">
        <v>0</v>
      </c>
      <c r="H800" s="238">
        <v>0</v>
      </c>
      <c r="I800" s="238">
        <v>0</v>
      </c>
      <c r="J800" s="268">
        <v>0</v>
      </c>
      <c r="K800" s="289">
        <v>0</v>
      </c>
      <c r="L800" s="278">
        <f t="shared" si="558"/>
        <v>0</v>
      </c>
      <c r="M800" s="238">
        <f t="shared" si="555"/>
        <v>0</v>
      </c>
      <c r="N800" s="268">
        <v>0</v>
      </c>
      <c r="O800" s="238">
        <f t="shared" si="559"/>
        <v>0</v>
      </c>
      <c r="P800" s="42"/>
    </row>
    <row r="801" spans="2:17" ht="30" hidden="1">
      <c r="B801" s="2" t="str">
        <f t="shared" si="557"/>
        <v>b</v>
      </c>
      <c r="C801" s="256" t="s">
        <v>0</v>
      </c>
      <c r="D801" s="257" t="s">
        <v>16</v>
      </c>
      <c r="E801" s="238">
        <v>0</v>
      </c>
      <c r="F801" s="238">
        <v>0</v>
      </c>
      <c r="G801" s="238">
        <v>0</v>
      </c>
      <c r="H801" s="238">
        <v>0</v>
      </c>
      <c r="I801" s="238">
        <v>0</v>
      </c>
      <c r="J801" s="268">
        <v>0</v>
      </c>
      <c r="K801" s="289">
        <v>0</v>
      </c>
      <c r="L801" s="278">
        <f t="shared" si="558"/>
        <v>0</v>
      </c>
      <c r="M801" s="238">
        <f t="shared" si="555"/>
        <v>0</v>
      </c>
      <c r="N801" s="268">
        <v>0</v>
      </c>
      <c r="O801" s="238">
        <f t="shared" si="559"/>
        <v>0</v>
      </c>
      <c r="P801" s="42"/>
    </row>
    <row r="802" spans="2:17" ht="15.75" hidden="1">
      <c r="B802" s="2" t="str">
        <f t="shared" si="557"/>
        <v>b</v>
      </c>
      <c r="C802" s="243" t="s">
        <v>0</v>
      </c>
      <c r="D802" s="244" t="s">
        <v>17</v>
      </c>
      <c r="E802" s="230">
        <v>0</v>
      </c>
      <c r="F802" s="230">
        <v>0</v>
      </c>
      <c r="G802" s="230">
        <v>0</v>
      </c>
      <c r="H802" s="230">
        <v>0</v>
      </c>
      <c r="I802" s="230">
        <v>0</v>
      </c>
      <c r="J802" s="266">
        <v>0</v>
      </c>
      <c r="K802" s="287">
        <v>0</v>
      </c>
      <c r="L802" s="278">
        <f t="shared" si="558"/>
        <v>0</v>
      </c>
      <c r="M802" s="230">
        <f t="shared" si="555"/>
        <v>0</v>
      </c>
      <c r="N802" s="266">
        <v>0</v>
      </c>
      <c r="O802" s="230">
        <f t="shared" si="559"/>
        <v>0</v>
      </c>
      <c r="P802" s="42"/>
    </row>
    <row r="803" spans="2:17" ht="15.75" hidden="1">
      <c r="B803" s="2" t="str">
        <f t="shared" si="557"/>
        <v>b</v>
      </c>
      <c r="C803" s="243" t="s">
        <v>0</v>
      </c>
      <c r="D803" s="244" t="s">
        <v>18</v>
      </c>
      <c r="E803" s="230">
        <v>0</v>
      </c>
      <c r="F803" s="230">
        <v>0</v>
      </c>
      <c r="G803" s="230">
        <v>0</v>
      </c>
      <c r="H803" s="230">
        <v>0</v>
      </c>
      <c r="I803" s="230">
        <v>0</v>
      </c>
      <c r="J803" s="266">
        <v>0</v>
      </c>
      <c r="K803" s="287">
        <v>0</v>
      </c>
      <c r="L803" s="278">
        <f t="shared" si="558"/>
        <v>0</v>
      </c>
      <c r="M803" s="230">
        <f t="shared" si="555"/>
        <v>0</v>
      </c>
      <c r="N803" s="266">
        <v>0</v>
      </c>
      <c r="O803" s="230">
        <f t="shared" si="559"/>
        <v>0</v>
      </c>
      <c r="P803" s="42"/>
    </row>
    <row r="804" spans="2:17" ht="15.75" hidden="1">
      <c r="B804" s="2" t="str">
        <f t="shared" si="557"/>
        <v>b</v>
      </c>
      <c r="C804" s="243" t="s">
        <v>0</v>
      </c>
      <c r="D804" s="244" t="s">
        <v>19</v>
      </c>
      <c r="E804" s="230">
        <v>0</v>
      </c>
      <c r="F804" s="230">
        <v>0</v>
      </c>
      <c r="G804" s="230">
        <v>0</v>
      </c>
      <c r="H804" s="230">
        <v>0</v>
      </c>
      <c r="I804" s="230">
        <v>0</v>
      </c>
      <c r="J804" s="266">
        <v>0</v>
      </c>
      <c r="K804" s="287">
        <v>0</v>
      </c>
      <c r="L804" s="278">
        <f t="shared" si="558"/>
        <v>0</v>
      </c>
      <c r="M804" s="230">
        <f t="shared" si="555"/>
        <v>0</v>
      </c>
      <c r="N804" s="266">
        <v>0</v>
      </c>
      <c r="O804" s="230">
        <f t="shared" si="559"/>
        <v>0</v>
      </c>
      <c r="P804" s="42"/>
    </row>
    <row r="805" spans="2:17" ht="54" hidden="1">
      <c r="B805" s="2" t="str">
        <f t="shared" si="557"/>
        <v>a</v>
      </c>
      <c r="C805" s="222" t="s">
        <v>108</v>
      </c>
      <c r="D805" s="223" t="s">
        <v>109</v>
      </c>
      <c r="E805" s="224">
        <f t="shared" ref="E805" si="575">E808+E818+E819+E820</f>
        <v>4500</v>
      </c>
      <c r="F805" s="224">
        <f t="shared" ref="F805:I805" si="576">F808+F818+F819+F820</f>
        <v>4500</v>
      </c>
      <c r="G805" s="224">
        <f t="shared" si="576"/>
        <v>4206.28</v>
      </c>
      <c r="H805" s="224">
        <f t="shared" si="576"/>
        <v>4500</v>
      </c>
      <c r="I805" s="224">
        <f t="shared" si="576"/>
        <v>5300</v>
      </c>
      <c r="J805" s="264">
        <f>J808+J818+J819+J820</f>
        <v>5300</v>
      </c>
      <c r="K805" s="285">
        <f>K808+K818+K819+K820</f>
        <v>5300</v>
      </c>
      <c r="L805" s="278">
        <f t="shared" si="558"/>
        <v>0</v>
      </c>
      <c r="M805" s="224">
        <f t="shared" si="555"/>
        <v>0</v>
      </c>
      <c r="N805" s="264">
        <f t="shared" ref="N805" si="577">N808+N818+N819+N820</f>
        <v>8000</v>
      </c>
      <c r="O805" s="224">
        <f t="shared" si="559"/>
        <v>2700</v>
      </c>
      <c r="P805" s="43"/>
      <c r="Q805" s="271" t="s">
        <v>574</v>
      </c>
    </row>
    <row r="806" spans="2:17" ht="15.75" hidden="1">
      <c r="B806" s="2" t="str">
        <f t="shared" si="557"/>
        <v>b</v>
      </c>
      <c r="C806" s="252" t="s">
        <v>0</v>
      </c>
      <c r="D806" s="253" t="s">
        <v>5</v>
      </c>
      <c r="E806" s="227">
        <v>0</v>
      </c>
      <c r="F806" s="227">
        <v>0</v>
      </c>
      <c r="G806" s="227">
        <v>0</v>
      </c>
      <c r="H806" s="227">
        <v>0</v>
      </c>
      <c r="I806" s="227">
        <v>0</v>
      </c>
      <c r="J806" s="265">
        <v>0</v>
      </c>
      <c r="K806" s="286">
        <v>0</v>
      </c>
      <c r="L806" s="278">
        <f t="shared" si="558"/>
        <v>0</v>
      </c>
      <c r="M806" s="227">
        <f t="shared" si="555"/>
        <v>0</v>
      </c>
      <c r="N806" s="265">
        <v>0</v>
      </c>
      <c r="O806" s="227">
        <f t="shared" si="559"/>
        <v>0</v>
      </c>
      <c r="P806" s="42"/>
    </row>
    <row r="807" spans="2:17" ht="15.75" hidden="1">
      <c r="B807" s="2" t="str">
        <f t="shared" si="557"/>
        <v>b</v>
      </c>
      <c r="C807" s="252" t="s">
        <v>0</v>
      </c>
      <c r="D807" s="253" t="s">
        <v>6</v>
      </c>
      <c r="E807" s="227">
        <v>0</v>
      </c>
      <c r="F807" s="227">
        <v>0</v>
      </c>
      <c r="G807" s="227">
        <v>0</v>
      </c>
      <c r="H807" s="227">
        <v>0</v>
      </c>
      <c r="I807" s="227">
        <v>0</v>
      </c>
      <c r="J807" s="265">
        <v>0</v>
      </c>
      <c r="K807" s="286">
        <v>0</v>
      </c>
      <c r="L807" s="278">
        <f t="shared" si="558"/>
        <v>0</v>
      </c>
      <c r="M807" s="227">
        <f t="shared" si="555"/>
        <v>0</v>
      </c>
      <c r="N807" s="265">
        <v>0</v>
      </c>
      <c r="O807" s="227">
        <f t="shared" si="559"/>
        <v>0</v>
      </c>
      <c r="P807" s="42"/>
    </row>
    <row r="808" spans="2:17" ht="18" hidden="1">
      <c r="B808" s="2" t="str">
        <f t="shared" si="557"/>
        <v>a</v>
      </c>
      <c r="C808" s="228" t="s">
        <v>0</v>
      </c>
      <c r="D808" s="229" t="s">
        <v>7</v>
      </c>
      <c r="E808" s="230">
        <f t="shared" ref="E808" si="578">E809+E810+E811+E812+E813+E814+E815</f>
        <v>4500</v>
      </c>
      <c r="F808" s="230">
        <f t="shared" ref="F808:I808" si="579">F809+F810+F811+F812+F813+F814+F815</f>
        <v>4500</v>
      </c>
      <c r="G808" s="230">
        <f t="shared" si="579"/>
        <v>4206.28</v>
      </c>
      <c r="H808" s="230">
        <f t="shared" si="579"/>
        <v>4500</v>
      </c>
      <c r="I808" s="230">
        <f t="shared" si="579"/>
        <v>5300</v>
      </c>
      <c r="J808" s="266">
        <f>J809+J810+J811+J812+J813+J814+J815</f>
        <v>5300</v>
      </c>
      <c r="K808" s="287">
        <f>K809+K810+K811+K812+K813+K814+K815</f>
        <v>5300</v>
      </c>
      <c r="L808" s="278">
        <f t="shared" si="558"/>
        <v>0</v>
      </c>
      <c r="M808" s="230">
        <f t="shared" si="555"/>
        <v>0</v>
      </c>
      <c r="N808" s="266">
        <f t="shared" ref="N808" si="580">N809+N810+N811+N812+N813+N814+N815</f>
        <v>8000</v>
      </c>
      <c r="O808" s="230">
        <f t="shared" si="559"/>
        <v>2700</v>
      </c>
      <c r="P808" s="43"/>
      <c r="Q808" s="271"/>
    </row>
    <row r="809" spans="2:17" ht="15.75" hidden="1">
      <c r="B809" s="2" t="str">
        <f t="shared" si="557"/>
        <v>b</v>
      </c>
      <c r="C809" s="240" t="s">
        <v>0</v>
      </c>
      <c r="D809" s="241" t="s">
        <v>8</v>
      </c>
      <c r="E809" s="233">
        <v>0</v>
      </c>
      <c r="F809" s="233">
        <v>0</v>
      </c>
      <c r="G809" s="233">
        <v>0</v>
      </c>
      <c r="H809" s="233">
        <v>0</v>
      </c>
      <c r="I809" s="233">
        <v>0</v>
      </c>
      <c r="J809" s="267">
        <v>0</v>
      </c>
      <c r="K809" s="288">
        <v>0</v>
      </c>
      <c r="L809" s="278">
        <f t="shared" si="558"/>
        <v>0</v>
      </c>
      <c r="M809" s="233">
        <f t="shared" si="555"/>
        <v>0</v>
      </c>
      <c r="N809" s="267">
        <v>0</v>
      </c>
      <c r="O809" s="233">
        <f t="shared" si="559"/>
        <v>0</v>
      </c>
      <c r="P809" s="42"/>
    </row>
    <row r="810" spans="2:17" ht="15.75" hidden="1">
      <c r="B810" s="2" t="str">
        <f t="shared" si="557"/>
        <v>b</v>
      </c>
      <c r="C810" s="240" t="s">
        <v>0</v>
      </c>
      <c r="D810" s="241" t="s">
        <v>9</v>
      </c>
      <c r="E810" s="233">
        <v>0</v>
      </c>
      <c r="F810" s="233">
        <v>0</v>
      </c>
      <c r="G810" s="233">
        <v>0</v>
      </c>
      <c r="H810" s="233">
        <v>0</v>
      </c>
      <c r="I810" s="233">
        <v>0</v>
      </c>
      <c r="J810" s="267">
        <v>0</v>
      </c>
      <c r="K810" s="288">
        <v>0</v>
      </c>
      <c r="L810" s="278">
        <f t="shared" si="558"/>
        <v>0</v>
      </c>
      <c r="M810" s="233">
        <f t="shared" si="555"/>
        <v>0</v>
      </c>
      <c r="N810" s="267">
        <v>0</v>
      </c>
      <c r="O810" s="233">
        <f t="shared" si="559"/>
        <v>0</v>
      </c>
      <c r="P810" s="42"/>
    </row>
    <row r="811" spans="2:17" ht="15.75" hidden="1">
      <c r="B811" s="2" t="str">
        <f t="shared" si="557"/>
        <v>b</v>
      </c>
      <c r="C811" s="240" t="s">
        <v>0</v>
      </c>
      <c r="D811" s="241" t="s">
        <v>10</v>
      </c>
      <c r="E811" s="233">
        <v>0</v>
      </c>
      <c r="F811" s="233">
        <v>0</v>
      </c>
      <c r="G811" s="233">
        <v>0</v>
      </c>
      <c r="H811" s="233">
        <v>0</v>
      </c>
      <c r="I811" s="233">
        <v>0</v>
      </c>
      <c r="J811" s="267">
        <v>0</v>
      </c>
      <c r="K811" s="288">
        <v>0</v>
      </c>
      <c r="L811" s="278">
        <f t="shared" si="558"/>
        <v>0</v>
      </c>
      <c r="M811" s="233">
        <f t="shared" si="555"/>
        <v>0</v>
      </c>
      <c r="N811" s="267">
        <v>0</v>
      </c>
      <c r="O811" s="233">
        <f t="shared" si="559"/>
        <v>0</v>
      </c>
      <c r="P811" s="42"/>
    </row>
    <row r="812" spans="2:17" ht="15.75" hidden="1">
      <c r="B812" s="2" t="str">
        <f t="shared" si="557"/>
        <v>b</v>
      </c>
      <c r="C812" s="240" t="s">
        <v>0</v>
      </c>
      <c r="D812" s="241" t="s">
        <v>11</v>
      </c>
      <c r="E812" s="233">
        <v>0</v>
      </c>
      <c r="F812" s="233">
        <v>0</v>
      </c>
      <c r="G812" s="233">
        <v>0</v>
      </c>
      <c r="H812" s="233">
        <v>0</v>
      </c>
      <c r="I812" s="233">
        <v>0</v>
      </c>
      <c r="J812" s="267">
        <v>0</v>
      </c>
      <c r="K812" s="288">
        <v>0</v>
      </c>
      <c r="L812" s="278">
        <f t="shared" si="558"/>
        <v>0</v>
      </c>
      <c r="M812" s="233">
        <f t="shared" si="555"/>
        <v>0</v>
      </c>
      <c r="N812" s="267">
        <v>0</v>
      </c>
      <c r="O812" s="233">
        <f t="shared" si="559"/>
        <v>0</v>
      </c>
      <c r="P812" s="42"/>
    </row>
    <row r="813" spans="2:17" ht="15.75" hidden="1">
      <c r="B813" s="2" t="str">
        <f t="shared" si="557"/>
        <v>b</v>
      </c>
      <c r="C813" s="240" t="s">
        <v>0</v>
      </c>
      <c r="D813" s="241" t="s">
        <v>12</v>
      </c>
      <c r="E813" s="233">
        <v>0</v>
      </c>
      <c r="F813" s="233">
        <v>0</v>
      </c>
      <c r="G813" s="233">
        <v>0</v>
      </c>
      <c r="H813" s="233">
        <v>0</v>
      </c>
      <c r="I813" s="233">
        <v>0</v>
      </c>
      <c r="J813" s="267">
        <v>0</v>
      </c>
      <c r="K813" s="288">
        <v>0</v>
      </c>
      <c r="L813" s="278">
        <f t="shared" si="558"/>
        <v>0</v>
      </c>
      <c r="M813" s="233">
        <f t="shared" si="555"/>
        <v>0</v>
      </c>
      <c r="N813" s="267">
        <v>0</v>
      </c>
      <c r="O813" s="233">
        <f t="shared" si="559"/>
        <v>0</v>
      </c>
      <c r="P813" s="42"/>
    </row>
    <row r="814" spans="2:17" ht="18" hidden="1">
      <c r="B814" s="2" t="str">
        <f t="shared" si="557"/>
        <v>a</v>
      </c>
      <c r="C814" s="231" t="s">
        <v>0</v>
      </c>
      <c r="D814" s="232" t="s">
        <v>13</v>
      </c>
      <c r="E814" s="233">
        <v>4500</v>
      </c>
      <c r="F814" s="233">
        <v>4500</v>
      </c>
      <c r="G814" s="233">
        <v>4206.28</v>
      </c>
      <c r="H814" s="233">
        <v>4500</v>
      </c>
      <c r="I814" s="233">
        <v>5300</v>
      </c>
      <c r="J814" s="267">
        <v>5300</v>
      </c>
      <c r="K814" s="288">
        <v>5300</v>
      </c>
      <c r="L814" s="278">
        <f t="shared" si="558"/>
        <v>0</v>
      </c>
      <c r="M814" s="233">
        <f t="shared" si="555"/>
        <v>0</v>
      </c>
      <c r="N814" s="267">
        <v>8000</v>
      </c>
      <c r="O814" s="233">
        <f t="shared" si="559"/>
        <v>2700</v>
      </c>
      <c r="P814" s="43"/>
      <c r="Q814" s="271"/>
    </row>
    <row r="815" spans="2:17" ht="15.75" hidden="1">
      <c r="B815" s="2" t="str">
        <f t="shared" si="557"/>
        <v>b</v>
      </c>
      <c r="C815" s="240" t="s">
        <v>0</v>
      </c>
      <c r="D815" s="241" t="s">
        <v>14</v>
      </c>
      <c r="E815" s="233">
        <f t="shared" ref="E815" si="581">E816+E817</f>
        <v>0</v>
      </c>
      <c r="F815" s="233">
        <f t="shared" ref="F815:I815" si="582">F816+F817</f>
        <v>0</v>
      </c>
      <c r="G815" s="233">
        <f t="shared" si="582"/>
        <v>0</v>
      </c>
      <c r="H815" s="233">
        <f t="shared" si="582"/>
        <v>0</v>
      </c>
      <c r="I815" s="233">
        <f t="shared" si="582"/>
        <v>0</v>
      </c>
      <c r="J815" s="267">
        <f>J816+J817</f>
        <v>0</v>
      </c>
      <c r="K815" s="288">
        <f>K816+K817</f>
        <v>0</v>
      </c>
      <c r="L815" s="278">
        <f t="shared" si="558"/>
        <v>0</v>
      </c>
      <c r="M815" s="233">
        <f t="shared" si="555"/>
        <v>0</v>
      </c>
      <c r="N815" s="267">
        <f t="shared" ref="N815" si="583">N816+N817</f>
        <v>0</v>
      </c>
      <c r="O815" s="233">
        <f t="shared" si="559"/>
        <v>0</v>
      </c>
      <c r="P815" s="42"/>
    </row>
    <row r="816" spans="2:17" ht="30" hidden="1">
      <c r="B816" s="2" t="str">
        <f t="shared" si="557"/>
        <v>b</v>
      </c>
      <c r="C816" s="256" t="s">
        <v>0</v>
      </c>
      <c r="D816" s="257" t="s">
        <v>15</v>
      </c>
      <c r="E816" s="238">
        <v>0</v>
      </c>
      <c r="F816" s="238">
        <v>0</v>
      </c>
      <c r="G816" s="238">
        <v>0</v>
      </c>
      <c r="H816" s="238">
        <v>0</v>
      </c>
      <c r="I816" s="238">
        <v>0</v>
      </c>
      <c r="J816" s="268">
        <v>0</v>
      </c>
      <c r="K816" s="289">
        <v>0</v>
      </c>
      <c r="L816" s="278">
        <f t="shared" si="558"/>
        <v>0</v>
      </c>
      <c r="M816" s="238">
        <f t="shared" si="555"/>
        <v>0</v>
      </c>
      <c r="N816" s="268">
        <v>0</v>
      </c>
      <c r="O816" s="238">
        <f t="shared" si="559"/>
        <v>0</v>
      </c>
      <c r="P816" s="42"/>
    </row>
    <row r="817" spans="2:17" ht="30" hidden="1">
      <c r="B817" s="2" t="str">
        <f t="shared" si="557"/>
        <v>b</v>
      </c>
      <c r="C817" s="256" t="s">
        <v>0</v>
      </c>
      <c r="D817" s="257" t="s">
        <v>16</v>
      </c>
      <c r="E817" s="238">
        <v>0</v>
      </c>
      <c r="F817" s="238">
        <v>0</v>
      </c>
      <c r="G817" s="238">
        <v>0</v>
      </c>
      <c r="H817" s="238">
        <v>0</v>
      </c>
      <c r="I817" s="238">
        <v>0</v>
      </c>
      <c r="J817" s="268">
        <v>0</v>
      </c>
      <c r="K817" s="289">
        <v>0</v>
      </c>
      <c r="L817" s="278">
        <f t="shared" si="558"/>
        <v>0</v>
      </c>
      <c r="M817" s="238">
        <f t="shared" si="555"/>
        <v>0</v>
      </c>
      <c r="N817" s="268">
        <v>0</v>
      </c>
      <c r="O817" s="238">
        <f t="shared" si="559"/>
        <v>0</v>
      </c>
      <c r="P817" s="42"/>
    </row>
    <row r="818" spans="2:17" ht="15.75" hidden="1">
      <c r="B818" s="2" t="str">
        <f t="shared" si="557"/>
        <v>b</v>
      </c>
      <c r="C818" s="243" t="s">
        <v>0</v>
      </c>
      <c r="D818" s="244" t="s">
        <v>17</v>
      </c>
      <c r="E818" s="230">
        <v>0</v>
      </c>
      <c r="F818" s="230">
        <v>0</v>
      </c>
      <c r="G818" s="230">
        <v>0</v>
      </c>
      <c r="H818" s="230">
        <v>0</v>
      </c>
      <c r="I818" s="230">
        <v>0</v>
      </c>
      <c r="J818" s="266">
        <v>0</v>
      </c>
      <c r="K818" s="287">
        <v>0</v>
      </c>
      <c r="L818" s="278">
        <f t="shared" si="558"/>
        <v>0</v>
      </c>
      <c r="M818" s="230">
        <f t="shared" si="555"/>
        <v>0</v>
      </c>
      <c r="N818" s="266">
        <v>0</v>
      </c>
      <c r="O818" s="230">
        <f t="shared" si="559"/>
        <v>0</v>
      </c>
      <c r="P818" s="42"/>
    </row>
    <row r="819" spans="2:17" ht="15.75" hidden="1">
      <c r="B819" s="2" t="str">
        <f t="shared" si="557"/>
        <v>b</v>
      </c>
      <c r="C819" s="243" t="s">
        <v>0</v>
      </c>
      <c r="D819" s="244" t="s">
        <v>18</v>
      </c>
      <c r="E819" s="230">
        <v>0</v>
      </c>
      <c r="F819" s="230">
        <v>0</v>
      </c>
      <c r="G819" s="230">
        <v>0</v>
      </c>
      <c r="H819" s="230">
        <v>0</v>
      </c>
      <c r="I819" s="230">
        <v>0</v>
      </c>
      <c r="J819" s="266">
        <v>0</v>
      </c>
      <c r="K819" s="287">
        <v>0</v>
      </c>
      <c r="L819" s="278">
        <f t="shared" si="558"/>
        <v>0</v>
      </c>
      <c r="M819" s="230">
        <f t="shared" si="555"/>
        <v>0</v>
      </c>
      <c r="N819" s="266">
        <v>0</v>
      </c>
      <c r="O819" s="230">
        <f t="shared" si="559"/>
        <v>0</v>
      </c>
      <c r="P819" s="42"/>
    </row>
    <row r="820" spans="2:17" ht="15.75" hidden="1">
      <c r="B820" s="2" t="str">
        <f t="shared" si="557"/>
        <v>b</v>
      </c>
      <c r="C820" s="243" t="s">
        <v>0</v>
      </c>
      <c r="D820" s="244" t="s">
        <v>19</v>
      </c>
      <c r="E820" s="230">
        <v>0</v>
      </c>
      <c r="F820" s="230">
        <v>0</v>
      </c>
      <c r="G820" s="230">
        <v>0</v>
      </c>
      <c r="H820" s="230">
        <v>0</v>
      </c>
      <c r="I820" s="230">
        <v>0</v>
      </c>
      <c r="J820" s="266">
        <v>0</v>
      </c>
      <c r="K820" s="287">
        <v>0</v>
      </c>
      <c r="L820" s="278">
        <f t="shared" si="558"/>
        <v>0</v>
      </c>
      <c r="M820" s="230">
        <f t="shared" si="555"/>
        <v>0</v>
      </c>
      <c r="N820" s="266">
        <v>0</v>
      </c>
      <c r="O820" s="230">
        <f t="shared" si="559"/>
        <v>0</v>
      </c>
      <c r="P820" s="42"/>
    </row>
    <row r="821" spans="2:17" ht="54" hidden="1">
      <c r="B821" s="2" t="str">
        <f t="shared" si="557"/>
        <v>a</v>
      </c>
      <c r="C821" s="222" t="s">
        <v>110</v>
      </c>
      <c r="D821" s="223" t="s">
        <v>111</v>
      </c>
      <c r="E821" s="224">
        <f t="shared" ref="E821" si="584">E824+E834+E835+E836</f>
        <v>8000</v>
      </c>
      <c r="F821" s="224">
        <f t="shared" ref="F821:I821" si="585">F824+F834+F835+F836</f>
        <v>8000</v>
      </c>
      <c r="G821" s="224">
        <f t="shared" si="585"/>
        <v>7326.7974299999996</v>
      </c>
      <c r="H821" s="224">
        <f t="shared" si="585"/>
        <v>8000</v>
      </c>
      <c r="I821" s="224">
        <f t="shared" si="585"/>
        <v>11000</v>
      </c>
      <c r="J821" s="264">
        <f>J824+J834+J835+J836</f>
        <v>11000</v>
      </c>
      <c r="K821" s="285">
        <f>K824+K834+K835+K836</f>
        <v>11000</v>
      </c>
      <c r="L821" s="278">
        <f t="shared" si="558"/>
        <v>0</v>
      </c>
      <c r="M821" s="224">
        <f t="shared" si="555"/>
        <v>0</v>
      </c>
      <c r="N821" s="264">
        <f t="shared" ref="N821" si="586">N824+N834+N835+N836</f>
        <v>11000</v>
      </c>
      <c r="O821" s="224">
        <f t="shared" si="559"/>
        <v>0</v>
      </c>
      <c r="P821" s="43"/>
      <c r="Q821" s="271" t="s">
        <v>574</v>
      </c>
    </row>
    <row r="822" spans="2:17" ht="15.75" hidden="1">
      <c r="B822" s="2" t="str">
        <f t="shared" si="557"/>
        <v>b</v>
      </c>
      <c r="C822" s="252" t="s">
        <v>0</v>
      </c>
      <c r="D822" s="253" t="s">
        <v>5</v>
      </c>
      <c r="E822" s="227">
        <v>0</v>
      </c>
      <c r="F822" s="227">
        <v>0</v>
      </c>
      <c r="G822" s="227">
        <v>0</v>
      </c>
      <c r="H822" s="227">
        <v>0</v>
      </c>
      <c r="I822" s="227">
        <v>0</v>
      </c>
      <c r="J822" s="265">
        <v>0</v>
      </c>
      <c r="K822" s="286">
        <v>0</v>
      </c>
      <c r="L822" s="278">
        <f t="shared" si="558"/>
        <v>0</v>
      </c>
      <c r="M822" s="227">
        <f t="shared" si="555"/>
        <v>0</v>
      </c>
      <c r="N822" s="265">
        <v>0</v>
      </c>
      <c r="O822" s="227">
        <f t="shared" si="559"/>
        <v>0</v>
      </c>
      <c r="P822" s="42"/>
    </row>
    <row r="823" spans="2:17" ht="15.75" hidden="1">
      <c r="B823" s="2" t="str">
        <f t="shared" si="557"/>
        <v>b</v>
      </c>
      <c r="C823" s="252" t="s">
        <v>0</v>
      </c>
      <c r="D823" s="253" t="s">
        <v>6</v>
      </c>
      <c r="E823" s="227">
        <v>0</v>
      </c>
      <c r="F823" s="227">
        <v>0</v>
      </c>
      <c r="G823" s="227">
        <v>0</v>
      </c>
      <c r="H823" s="227">
        <v>0</v>
      </c>
      <c r="I823" s="227">
        <v>0</v>
      </c>
      <c r="J823" s="265">
        <v>0</v>
      </c>
      <c r="K823" s="286">
        <v>0</v>
      </c>
      <c r="L823" s="278">
        <f t="shared" si="558"/>
        <v>0</v>
      </c>
      <c r="M823" s="227">
        <f t="shared" si="555"/>
        <v>0</v>
      </c>
      <c r="N823" s="265">
        <v>0</v>
      </c>
      <c r="O823" s="227">
        <f t="shared" si="559"/>
        <v>0</v>
      </c>
      <c r="P823" s="42"/>
    </row>
    <row r="824" spans="2:17" ht="18" hidden="1">
      <c r="B824" s="2" t="str">
        <f t="shared" si="557"/>
        <v>a</v>
      </c>
      <c r="C824" s="228" t="s">
        <v>0</v>
      </c>
      <c r="D824" s="229" t="s">
        <v>7</v>
      </c>
      <c r="E824" s="230">
        <f t="shared" ref="E824" si="587">E825+E826+E827+E828+E829+E830+E831</f>
        <v>8000</v>
      </c>
      <c r="F824" s="230">
        <f t="shared" ref="F824:I824" si="588">F825+F826+F827+F828+F829+F830+F831</f>
        <v>8000</v>
      </c>
      <c r="G824" s="230">
        <f t="shared" si="588"/>
        <v>7326.7974299999996</v>
      </c>
      <c r="H824" s="230">
        <f t="shared" si="588"/>
        <v>8000</v>
      </c>
      <c r="I824" s="230">
        <f t="shared" si="588"/>
        <v>11000</v>
      </c>
      <c r="J824" s="266">
        <f>J825+J826+J827+J828+J829+J830+J831</f>
        <v>11000</v>
      </c>
      <c r="K824" s="287">
        <f>K825+K826+K827+K828+K829+K830+K831</f>
        <v>11000</v>
      </c>
      <c r="L824" s="278">
        <f t="shared" si="558"/>
        <v>0</v>
      </c>
      <c r="M824" s="230">
        <f t="shared" si="555"/>
        <v>0</v>
      </c>
      <c r="N824" s="266">
        <f t="shared" ref="N824" si="589">N825+N826+N827+N828+N829+N830+N831</f>
        <v>11000</v>
      </c>
      <c r="O824" s="230">
        <f t="shared" si="559"/>
        <v>0</v>
      </c>
      <c r="P824" s="43"/>
      <c r="Q824" s="271"/>
    </row>
    <row r="825" spans="2:17" ht="15.75" hidden="1">
      <c r="B825" s="2" t="str">
        <f t="shared" si="557"/>
        <v>b</v>
      </c>
      <c r="C825" s="240" t="s">
        <v>0</v>
      </c>
      <c r="D825" s="241" t="s">
        <v>8</v>
      </c>
      <c r="E825" s="233">
        <v>0</v>
      </c>
      <c r="F825" s="233">
        <v>0</v>
      </c>
      <c r="G825" s="233">
        <v>0</v>
      </c>
      <c r="H825" s="233">
        <v>0</v>
      </c>
      <c r="I825" s="233">
        <v>0</v>
      </c>
      <c r="J825" s="267">
        <v>0</v>
      </c>
      <c r="K825" s="288">
        <v>0</v>
      </c>
      <c r="L825" s="278">
        <f t="shared" si="558"/>
        <v>0</v>
      </c>
      <c r="M825" s="233">
        <f t="shared" si="555"/>
        <v>0</v>
      </c>
      <c r="N825" s="267">
        <v>0</v>
      </c>
      <c r="O825" s="233">
        <f t="shared" si="559"/>
        <v>0</v>
      </c>
      <c r="P825" s="42"/>
    </row>
    <row r="826" spans="2:17" ht="15.75" hidden="1">
      <c r="B826" s="2" t="str">
        <f t="shared" si="557"/>
        <v>b</v>
      </c>
      <c r="C826" s="240" t="s">
        <v>0</v>
      </c>
      <c r="D826" s="241" t="s">
        <v>9</v>
      </c>
      <c r="E826" s="233">
        <v>0</v>
      </c>
      <c r="F826" s="233">
        <v>0</v>
      </c>
      <c r="G826" s="233">
        <v>0</v>
      </c>
      <c r="H826" s="233">
        <v>0</v>
      </c>
      <c r="I826" s="233">
        <v>0</v>
      </c>
      <c r="J826" s="267">
        <v>0</v>
      </c>
      <c r="K826" s="288">
        <v>0</v>
      </c>
      <c r="L826" s="278">
        <f t="shared" si="558"/>
        <v>0</v>
      </c>
      <c r="M826" s="233">
        <f t="shared" si="555"/>
        <v>0</v>
      </c>
      <c r="N826" s="267">
        <v>0</v>
      </c>
      <c r="O826" s="233">
        <f t="shared" si="559"/>
        <v>0</v>
      </c>
      <c r="P826" s="42"/>
    </row>
    <row r="827" spans="2:17" ht="15.75" hidden="1">
      <c r="B827" s="2" t="str">
        <f t="shared" si="557"/>
        <v>b</v>
      </c>
      <c r="C827" s="240" t="s">
        <v>0</v>
      </c>
      <c r="D827" s="241" t="s">
        <v>10</v>
      </c>
      <c r="E827" s="233">
        <v>0</v>
      </c>
      <c r="F827" s="233">
        <v>0</v>
      </c>
      <c r="G827" s="233">
        <v>0</v>
      </c>
      <c r="H827" s="233">
        <v>0</v>
      </c>
      <c r="I827" s="233">
        <v>0</v>
      </c>
      <c r="J827" s="267">
        <v>0</v>
      </c>
      <c r="K827" s="288">
        <v>0</v>
      </c>
      <c r="L827" s="278">
        <f t="shared" si="558"/>
        <v>0</v>
      </c>
      <c r="M827" s="233">
        <f t="shared" si="555"/>
        <v>0</v>
      </c>
      <c r="N827" s="267">
        <v>0</v>
      </c>
      <c r="O827" s="233">
        <f t="shared" si="559"/>
        <v>0</v>
      </c>
      <c r="P827" s="42"/>
    </row>
    <row r="828" spans="2:17" ht="15.75" hidden="1">
      <c r="B828" s="2" t="str">
        <f t="shared" si="557"/>
        <v>b</v>
      </c>
      <c r="C828" s="240" t="s">
        <v>0</v>
      </c>
      <c r="D828" s="241" t="s">
        <v>11</v>
      </c>
      <c r="E828" s="233">
        <v>0</v>
      </c>
      <c r="F828" s="233">
        <v>0</v>
      </c>
      <c r="G828" s="233">
        <v>0</v>
      </c>
      <c r="H828" s="233">
        <v>0</v>
      </c>
      <c r="I828" s="233">
        <v>0</v>
      </c>
      <c r="J828" s="267">
        <v>0</v>
      </c>
      <c r="K828" s="288">
        <v>0</v>
      </c>
      <c r="L828" s="278">
        <f t="shared" si="558"/>
        <v>0</v>
      </c>
      <c r="M828" s="233">
        <f t="shared" si="555"/>
        <v>0</v>
      </c>
      <c r="N828" s="267">
        <v>0</v>
      </c>
      <c r="O828" s="233">
        <f t="shared" si="559"/>
        <v>0</v>
      </c>
      <c r="P828" s="42"/>
    </row>
    <row r="829" spans="2:17" ht="15.75" hidden="1">
      <c r="B829" s="2" t="str">
        <f t="shared" si="557"/>
        <v>b</v>
      </c>
      <c r="C829" s="240" t="s">
        <v>0</v>
      </c>
      <c r="D829" s="241" t="s">
        <v>12</v>
      </c>
      <c r="E829" s="233">
        <v>0</v>
      </c>
      <c r="F829" s="233">
        <v>0</v>
      </c>
      <c r="G829" s="233">
        <v>0</v>
      </c>
      <c r="H829" s="233">
        <v>0</v>
      </c>
      <c r="I829" s="233">
        <v>0</v>
      </c>
      <c r="J829" s="267">
        <v>0</v>
      </c>
      <c r="K829" s="288">
        <v>0</v>
      </c>
      <c r="L829" s="278">
        <f t="shared" si="558"/>
        <v>0</v>
      </c>
      <c r="M829" s="233">
        <f t="shared" si="555"/>
        <v>0</v>
      </c>
      <c r="N829" s="267">
        <v>0</v>
      </c>
      <c r="O829" s="233">
        <f t="shared" si="559"/>
        <v>0</v>
      </c>
      <c r="P829" s="42"/>
    </row>
    <row r="830" spans="2:17" ht="18" hidden="1">
      <c r="B830" s="2" t="str">
        <f t="shared" si="557"/>
        <v>a</v>
      </c>
      <c r="C830" s="231" t="s">
        <v>0</v>
      </c>
      <c r="D830" s="232" t="s">
        <v>13</v>
      </c>
      <c r="E830" s="233">
        <v>8000</v>
      </c>
      <c r="F830" s="233">
        <v>8000</v>
      </c>
      <c r="G830" s="233">
        <v>7326.7974299999996</v>
      </c>
      <c r="H830" s="233">
        <v>8000</v>
      </c>
      <c r="I830" s="233">
        <v>11000</v>
      </c>
      <c r="J830" s="267">
        <v>11000</v>
      </c>
      <c r="K830" s="288">
        <v>11000</v>
      </c>
      <c r="L830" s="278">
        <f t="shared" si="558"/>
        <v>0</v>
      </c>
      <c r="M830" s="233">
        <f t="shared" si="555"/>
        <v>0</v>
      </c>
      <c r="N830" s="267">
        <v>11000</v>
      </c>
      <c r="O830" s="233">
        <f t="shared" si="559"/>
        <v>0</v>
      </c>
      <c r="P830" s="43"/>
      <c r="Q830" s="271"/>
    </row>
    <row r="831" spans="2:17" ht="15.75" hidden="1">
      <c r="B831" s="2" t="str">
        <f t="shared" si="557"/>
        <v>b</v>
      </c>
      <c r="C831" s="240" t="s">
        <v>0</v>
      </c>
      <c r="D831" s="241" t="s">
        <v>14</v>
      </c>
      <c r="E831" s="233">
        <f t="shared" ref="E831" si="590">E832+E833</f>
        <v>0</v>
      </c>
      <c r="F831" s="233">
        <f t="shared" ref="F831:I831" si="591">F832+F833</f>
        <v>0</v>
      </c>
      <c r="G831" s="233">
        <f t="shared" si="591"/>
        <v>0</v>
      </c>
      <c r="H831" s="233">
        <f t="shared" si="591"/>
        <v>0</v>
      </c>
      <c r="I831" s="233">
        <f t="shared" si="591"/>
        <v>0</v>
      </c>
      <c r="J831" s="267">
        <f>J832+J833</f>
        <v>0</v>
      </c>
      <c r="K831" s="288">
        <f>K832+K833</f>
        <v>0</v>
      </c>
      <c r="L831" s="278">
        <f t="shared" si="558"/>
        <v>0</v>
      </c>
      <c r="M831" s="233">
        <f t="shared" si="555"/>
        <v>0</v>
      </c>
      <c r="N831" s="267">
        <f t="shared" ref="N831" si="592">N832+N833</f>
        <v>0</v>
      </c>
      <c r="O831" s="233">
        <f t="shared" si="559"/>
        <v>0</v>
      </c>
      <c r="P831" s="42"/>
    </row>
    <row r="832" spans="2:17" ht="30" hidden="1">
      <c r="B832" s="2" t="str">
        <f t="shared" si="557"/>
        <v>b</v>
      </c>
      <c r="C832" s="256" t="s">
        <v>0</v>
      </c>
      <c r="D832" s="257" t="s">
        <v>15</v>
      </c>
      <c r="E832" s="238">
        <v>0</v>
      </c>
      <c r="F832" s="238">
        <v>0</v>
      </c>
      <c r="G832" s="238">
        <v>0</v>
      </c>
      <c r="H832" s="238">
        <v>0</v>
      </c>
      <c r="I832" s="238">
        <v>0</v>
      </c>
      <c r="J832" s="268">
        <v>0</v>
      </c>
      <c r="K832" s="289">
        <v>0</v>
      </c>
      <c r="L832" s="278">
        <f t="shared" si="558"/>
        <v>0</v>
      </c>
      <c r="M832" s="238">
        <f t="shared" si="555"/>
        <v>0</v>
      </c>
      <c r="N832" s="268">
        <v>0</v>
      </c>
      <c r="O832" s="238">
        <f t="shared" si="559"/>
        <v>0</v>
      </c>
      <c r="P832" s="42"/>
    </row>
    <row r="833" spans="2:17" ht="30" hidden="1">
      <c r="B833" s="2" t="str">
        <f t="shared" si="557"/>
        <v>b</v>
      </c>
      <c r="C833" s="256" t="s">
        <v>0</v>
      </c>
      <c r="D833" s="257" t="s">
        <v>16</v>
      </c>
      <c r="E833" s="238">
        <v>0</v>
      </c>
      <c r="F833" s="238">
        <v>0</v>
      </c>
      <c r="G833" s="238">
        <v>0</v>
      </c>
      <c r="H833" s="238">
        <v>0</v>
      </c>
      <c r="I833" s="238">
        <v>0</v>
      </c>
      <c r="J833" s="268">
        <v>0</v>
      </c>
      <c r="K833" s="289">
        <v>0</v>
      </c>
      <c r="L833" s="278">
        <f t="shared" si="558"/>
        <v>0</v>
      </c>
      <c r="M833" s="238">
        <f t="shared" si="555"/>
        <v>0</v>
      </c>
      <c r="N833" s="268">
        <v>0</v>
      </c>
      <c r="O833" s="238">
        <f t="shared" si="559"/>
        <v>0</v>
      </c>
      <c r="P833" s="42"/>
    </row>
    <row r="834" spans="2:17" ht="15.75" hidden="1">
      <c r="B834" s="2" t="str">
        <f t="shared" si="557"/>
        <v>b</v>
      </c>
      <c r="C834" s="243" t="s">
        <v>0</v>
      </c>
      <c r="D834" s="244" t="s">
        <v>17</v>
      </c>
      <c r="E834" s="230">
        <v>0</v>
      </c>
      <c r="F834" s="230">
        <v>0</v>
      </c>
      <c r="G834" s="230">
        <v>0</v>
      </c>
      <c r="H834" s="230">
        <v>0</v>
      </c>
      <c r="I834" s="230">
        <v>0</v>
      </c>
      <c r="J834" s="266">
        <v>0</v>
      </c>
      <c r="K834" s="287">
        <v>0</v>
      </c>
      <c r="L834" s="278">
        <f t="shared" si="558"/>
        <v>0</v>
      </c>
      <c r="M834" s="230">
        <f t="shared" si="555"/>
        <v>0</v>
      </c>
      <c r="N834" s="266">
        <v>0</v>
      </c>
      <c r="O834" s="230">
        <f t="shared" si="559"/>
        <v>0</v>
      </c>
      <c r="P834" s="42"/>
    </row>
    <row r="835" spans="2:17" ht="15.75" hidden="1">
      <c r="B835" s="2" t="str">
        <f t="shared" si="557"/>
        <v>b</v>
      </c>
      <c r="C835" s="243" t="s">
        <v>0</v>
      </c>
      <c r="D835" s="244" t="s">
        <v>18</v>
      </c>
      <c r="E835" s="230">
        <v>0</v>
      </c>
      <c r="F835" s="230">
        <v>0</v>
      </c>
      <c r="G835" s="230">
        <v>0</v>
      </c>
      <c r="H835" s="230">
        <v>0</v>
      </c>
      <c r="I835" s="230">
        <v>0</v>
      </c>
      <c r="J835" s="266">
        <v>0</v>
      </c>
      <c r="K835" s="287">
        <v>0</v>
      </c>
      <c r="L835" s="278">
        <f t="shared" si="558"/>
        <v>0</v>
      </c>
      <c r="M835" s="230">
        <f t="shared" si="555"/>
        <v>0</v>
      </c>
      <c r="N835" s="266">
        <v>0</v>
      </c>
      <c r="O835" s="230">
        <f t="shared" si="559"/>
        <v>0</v>
      </c>
      <c r="P835" s="42"/>
    </row>
    <row r="836" spans="2:17" ht="15.75" hidden="1">
      <c r="B836" s="2" t="str">
        <f t="shared" si="557"/>
        <v>b</v>
      </c>
      <c r="C836" s="243" t="s">
        <v>0</v>
      </c>
      <c r="D836" s="244" t="s">
        <v>19</v>
      </c>
      <c r="E836" s="230">
        <v>0</v>
      </c>
      <c r="F836" s="230">
        <v>0</v>
      </c>
      <c r="G836" s="230">
        <v>0</v>
      </c>
      <c r="H836" s="230">
        <v>0</v>
      </c>
      <c r="I836" s="230">
        <v>0</v>
      </c>
      <c r="J836" s="266">
        <v>0</v>
      </c>
      <c r="K836" s="287">
        <v>0</v>
      </c>
      <c r="L836" s="278">
        <f t="shared" si="558"/>
        <v>0</v>
      </c>
      <c r="M836" s="230">
        <f t="shared" si="555"/>
        <v>0</v>
      </c>
      <c r="N836" s="266">
        <v>0</v>
      </c>
      <c r="O836" s="230">
        <f t="shared" si="559"/>
        <v>0</v>
      </c>
      <c r="P836" s="42"/>
    </row>
    <row r="837" spans="2:17" ht="72" hidden="1">
      <c r="B837" s="2" t="str">
        <f t="shared" si="557"/>
        <v>a</v>
      </c>
      <c r="C837" s="222" t="s">
        <v>112</v>
      </c>
      <c r="D837" s="223" t="s">
        <v>113</v>
      </c>
      <c r="E837" s="224">
        <f t="shared" ref="E837" si="593">E840+E850+E851+E852</f>
        <v>6500</v>
      </c>
      <c r="F837" s="224">
        <f t="shared" ref="F837:I837" si="594">F840+F850+F851+F852</f>
        <v>6500</v>
      </c>
      <c r="G837" s="224">
        <f t="shared" si="594"/>
        <v>4830.0895099999998</v>
      </c>
      <c r="H837" s="224">
        <f t="shared" si="594"/>
        <v>7300</v>
      </c>
      <c r="I837" s="224">
        <f t="shared" si="594"/>
        <v>7300</v>
      </c>
      <c r="J837" s="264">
        <f>J840+J850+J851+J852</f>
        <v>7300</v>
      </c>
      <c r="K837" s="285">
        <f>K840+K850+K851+K852</f>
        <v>7300</v>
      </c>
      <c r="L837" s="278">
        <f t="shared" si="558"/>
        <v>0</v>
      </c>
      <c r="M837" s="224">
        <f t="shared" ref="M837:M900" si="595">J837-I837</f>
        <v>0</v>
      </c>
      <c r="N837" s="264">
        <f t="shared" ref="N837" si="596">N840+N850+N851+N852</f>
        <v>7300</v>
      </c>
      <c r="O837" s="224">
        <f t="shared" si="559"/>
        <v>0</v>
      </c>
      <c r="P837" s="43"/>
      <c r="Q837" s="271"/>
    </row>
    <row r="838" spans="2:17" ht="15.75" hidden="1">
      <c r="B838" s="2" t="str">
        <f t="shared" ref="B838:B901" si="597">IF((E838+F838+G838+I838++J838+M838+N838)&gt;0,"a","b")</f>
        <v>b</v>
      </c>
      <c r="C838" s="252" t="s">
        <v>0</v>
      </c>
      <c r="D838" s="253" t="s">
        <v>5</v>
      </c>
      <c r="E838" s="227">
        <v>0</v>
      </c>
      <c r="F838" s="227">
        <v>0</v>
      </c>
      <c r="G838" s="227">
        <v>0</v>
      </c>
      <c r="H838" s="227">
        <v>0</v>
      </c>
      <c r="I838" s="227">
        <v>0</v>
      </c>
      <c r="J838" s="265">
        <v>0</v>
      </c>
      <c r="K838" s="286">
        <v>0</v>
      </c>
      <c r="L838" s="278">
        <f t="shared" ref="L838:L901" si="598">K838-J838</f>
        <v>0</v>
      </c>
      <c r="M838" s="227">
        <f t="shared" si="595"/>
        <v>0</v>
      </c>
      <c r="N838" s="265">
        <v>0</v>
      </c>
      <c r="O838" s="227">
        <f t="shared" ref="O838:O901" si="599">N838-J838</f>
        <v>0</v>
      </c>
      <c r="P838" s="42"/>
    </row>
    <row r="839" spans="2:17" ht="15.75" hidden="1">
      <c r="B839" s="2" t="str">
        <f t="shared" si="597"/>
        <v>b</v>
      </c>
      <c r="C839" s="252" t="s">
        <v>0</v>
      </c>
      <c r="D839" s="253" t="s">
        <v>6</v>
      </c>
      <c r="E839" s="227">
        <v>0</v>
      </c>
      <c r="F839" s="227">
        <v>0</v>
      </c>
      <c r="G839" s="227">
        <v>0</v>
      </c>
      <c r="H839" s="227">
        <v>0</v>
      </c>
      <c r="I839" s="227">
        <v>0</v>
      </c>
      <c r="J839" s="265">
        <v>0</v>
      </c>
      <c r="K839" s="286">
        <v>0</v>
      </c>
      <c r="L839" s="278">
        <f t="shared" si="598"/>
        <v>0</v>
      </c>
      <c r="M839" s="227">
        <f t="shared" si="595"/>
        <v>0</v>
      </c>
      <c r="N839" s="265">
        <v>0</v>
      </c>
      <c r="O839" s="227">
        <f t="shared" si="599"/>
        <v>0</v>
      </c>
      <c r="P839" s="42"/>
    </row>
    <row r="840" spans="2:17" ht="18" hidden="1">
      <c r="B840" s="2" t="str">
        <f t="shared" si="597"/>
        <v>a</v>
      </c>
      <c r="C840" s="228" t="s">
        <v>0</v>
      </c>
      <c r="D840" s="229" t="s">
        <v>7</v>
      </c>
      <c r="E840" s="230">
        <f t="shared" ref="E840" si="600">E841+E842+E843+E844+E845+E846+E847</f>
        <v>6395</v>
      </c>
      <c r="F840" s="230">
        <f t="shared" ref="F840:I840" si="601">F841+F842+F843+F844+F845+F846+F847</f>
        <v>6395</v>
      </c>
      <c r="G840" s="230">
        <f t="shared" si="601"/>
        <v>4781.5598099999997</v>
      </c>
      <c r="H840" s="230">
        <f t="shared" si="601"/>
        <v>7210</v>
      </c>
      <c r="I840" s="230">
        <f t="shared" si="601"/>
        <v>7210</v>
      </c>
      <c r="J840" s="266">
        <f>J841+J842+J843+J844+J845+J846+J847</f>
        <v>7210</v>
      </c>
      <c r="K840" s="287">
        <f>K841+K842+K843+K844+K845+K846+K847</f>
        <v>7210</v>
      </c>
      <c r="L840" s="278">
        <f t="shared" si="598"/>
        <v>0</v>
      </c>
      <c r="M840" s="230">
        <f t="shared" si="595"/>
        <v>0</v>
      </c>
      <c r="N840" s="266">
        <f t="shared" ref="N840" si="602">N841+N842+N843+N844+N845+N846+N847</f>
        <v>7210</v>
      </c>
      <c r="O840" s="230">
        <f t="shared" si="599"/>
        <v>0</v>
      </c>
      <c r="P840" s="43"/>
      <c r="Q840" s="271"/>
    </row>
    <row r="841" spans="2:17" ht="15.75" hidden="1">
      <c r="B841" s="2" t="str">
        <f t="shared" si="597"/>
        <v>b</v>
      </c>
      <c r="C841" s="240" t="s">
        <v>0</v>
      </c>
      <c r="D841" s="241" t="s">
        <v>8</v>
      </c>
      <c r="E841" s="233">
        <v>0</v>
      </c>
      <c r="F841" s="233">
        <v>0</v>
      </c>
      <c r="G841" s="233">
        <v>0</v>
      </c>
      <c r="H841" s="233">
        <v>0</v>
      </c>
      <c r="I841" s="233">
        <v>0</v>
      </c>
      <c r="J841" s="267">
        <v>0</v>
      </c>
      <c r="K841" s="288">
        <v>0</v>
      </c>
      <c r="L841" s="278">
        <f t="shared" si="598"/>
        <v>0</v>
      </c>
      <c r="M841" s="233">
        <f t="shared" si="595"/>
        <v>0</v>
      </c>
      <c r="N841" s="267">
        <v>0</v>
      </c>
      <c r="O841" s="233">
        <f t="shared" si="599"/>
        <v>0</v>
      </c>
      <c r="P841" s="42"/>
    </row>
    <row r="842" spans="2:17" ht="18" hidden="1">
      <c r="B842" s="2" t="str">
        <f t="shared" si="597"/>
        <v>a</v>
      </c>
      <c r="C842" s="231" t="s">
        <v>0</v>
      </c>
      <c r="D842" s="232" t="s">
        <v>9</v>
      </c>
      <c r="E842" s="233">
        <v>6316</v>
      </c>
      <c r="F842" s="233">
        <v>6299</v>
      </c>
      <c r="G842" s="233">
        <v>4700.0242099999996</v>
      </c>
      <c r="H842" s="233">
        <v>7128</v>
      </c>
      <c r="I842" s="233">
        <v>7130</v>
      </c>
      <c r="J842" s="267">
        <v>7130</v>
      </c>
      <c r="K842" s="288">
        <v>7130</v>
      </c>
      <c r="L842" s="278">
        <f t="shared" si="598"/>
        <v>0</v>
      </c>
      <c r="M842" s="233">
        <f t="shared" si="595"/>
        <v>0</v>
      </c>
      <c r="N842" s="267">
        <v>7130</v>
      </c>
      <c r="O842" s="233">
        <f t="shared" si="599"/>
        <v>0</v>
      </c>
      <c r="P842" s="43"/>
      <c r="Q842" s="271"/>
    </row>
    <row r="843" spans="2:17" ht="15.75" hidden="1">
      <c r="B843" s="2" t="str">
        <f t="shared" si="597"/>
        <v>b</v>
      </c>
      <c r="C843" s="240" t="s">
        <v>0</v>
      </c>
      <c r="D843" s="241" t="s">
        <v>10</v>
      </c>
      <c r="E843" s="233">
        <v>0</v>
      </c>
      <c r="F843" s="233">
        <v>0</v>
      </c>
      <c r="G843" s="233">
        <v>0</v>
      </c>
      <c r="H843" s="233">
        <v>0</v>
      </c>
      <c r="I843" s="233">
        <v>0</v>
      </c>
      <c r="J843" s="267">
        <v>0</v>
      </c>
      <c r="K843" s="288">
        <v>0</v>
      </c>
      <c r="L843" s="278">
        <f t="shared" si="598"/>
        <v>0</v>
      </c>
      <c r="M843" s="233">
        <f t="shared" si="595"/>
        <v>0</v>
      </c>
      <c r="N843" s="267">
        <v>0</v>
      </c>
      <c r="O843" s="233">
        <f t="shared" si="599"/>
        <v>0</v>
      </c>
      <c r="P843" s="42"/>
    </row>
    <row r="844" spans="2:17" ht="15.75" hidden="1">
      <c r="B844" s="2" t="str">
        <f t="shared" si="597"/>
        <v>b</v>
      </c>
      <c r="C844" s="240" t="s">
        <v>0</v>
      </c>
      <c r="D844" s="241" t="s">
        <v>11</v>
      </c>
      <c r="E844" s="233">
        <v>0</v>
      </c>
      <c r="F844" s="233">
        <v>0</v>
      </c>
      <c r="G844" s="233">
        <v>0</v>
      </c>
      <c r="H844" s="233">
        <v>0</v>
      </c>
      <c r="I844" s="233">
        <v>0</v>
      </c>
      <c r="J844" s="267">
        <v>0</v>
      </c>
      <c r="K844" s="288">
        <v>0</v>
      </c>
      <c r="L844" s="278">
        <f t="shared" si="598"/>
        <v>0</v>
      </c>
      <c r="M844" s="233">
        <f t="shared" si="595"/>
        <v>0</v>
      </c>
      <c r="N844" s="267">
        <v>0</v>
      </c>
      <c r="O844" s="233">
        <f t="shared" si="599"/>
        <v>0</v>
      </c>
      <c r="P844" s="42"/>
    </row>
    <row r="845" spans="2:17" ht="15.75" hidden="1">
      <c r="B845" s="2" t="str">
        <f t="shared" si="597"/>
        <v>b</v>
      </c>
      <c r="C845" s="240" t="s">
        <v>0</v>
      </c>
      <c r="D845" s="241" t="s">
        <v>12</v>
      </c>
      <c r="E845" s="233">
        <v>0</v>
      </c>
      <c r="F845" s="233">
        <v>0</v>
      </c>
      <c r="G845" s="233">
        <v>0</v>
      </c>
      <c r="H845" s="233">
        <v>0</v>
      </c>
      <c r="I845" s="233">
        <v>0</v>
      </c>
      <c r="J845" s="267">
        <v>0</v>
      </c>
      <c r="K845" s="288">
        <v>0</v>
      </c>
      <c r="L845" s="278">
        <f t="shared" si="598"/>
        <v>0</v>
      </c>
      <c r="M845" s="233">
        <f t="shared" si="595"/>
        <v>0</v>
      </c>
      <c r="N845" s="267">
        <v>0</v>
      </c>
      <c r="O845" s="233">
        <f t="shared" si="599"/>
        <v>0</v>
      </c>
      <c r="P845" s="42"/>
    </row>
    <row r="846" spans="2:17" ht="18" hidden="1">
      <c r="B846" s="2" t="str">
        <f t="shared" si="597"/>
        <v>a</v>
      </c>
      <c r="C846" s="231" t="s">
        <v>0</v>
      </c>
      <c r="D846" s="232" t="s">
        <v>13</v>
      </c>
      <c r="E846" s="233">
        <v>30</v>
      </c>
      <c r="F846" s="233">
        <v>47</v>
      </c>
      <c r="G846" s="233">
        <v>43.883240000000001</v>
      </c>
      <c r="H846" s="233">
        <v>30</v>
      </c>
      <c r="I846" s="233">
        <v>30</v>
      </c>
      <c r="J846" s="267">
        <v>30</v>
      </c>
      <c r="K846" s="288">
        <v>30</v>
      </c>
      <c r="L846" s="278">
        <f t="shared" si="598"/>
        <v>0</v>
      </c>
      <c r="M846" s="233">
        <f t="shared" si="595"/>
        <v>0</v>
      </c>
      <c r="N846" s="267">
        <v>30</v>
      </c>
      <c r="O846" s="233">
        <f t="shared" si="599"/>
        <v>0</v>
      </c>
      <c r="P846" s="43"/>
      <c r="Q846" s="271"/>
    </row>
    <row r="847" spans="2:17" ht="18" hidden="1">
      <c r="B847" s="2" t="str">
        <f t="shared" si="597"/>
        <v>a</v>
      </c>
      <c r="C847" s="231" t="s">
        <v>0</v>
      </c>
      <c r="D847" s="232" t="s">
        <v>14</v>
      </c>
      <c r="E847" s="233">
        <f t="shared" ref="E847" si="603">E848+E849</f>
        <v>49</v>
      </c>
      <c r="F847" s="233">
        <f t="shared" ref="F847:I847" si="604">F848+F849</f>
        <v>49</v>
      </c>
      <c r="G847" s="233">
        <f t="shared" si="604"/>
        <v>37.652360000000002</v>
      </c>
      <c r="H847" s="233">
        <f t="shared" si="604"/>
        <v>52</v>
      </c>
      <c r="I847" s="233">
        <f t="shared" si="604"/>
        <v>50</v>
      </c>
      <c r="J847" s="267">
        <f>J848+J849</f>
        <v>50</v>
      </c>
      <c r="K847" s="288">
        <f>K848+K849</f>
        <v>50</v>
      </c>
      <c r="L847" s="278">
        <f t="shared" si="598"/>
        <v>0</v>
      </c>
      <c r="M847" s="233">
        <f t="shared" si="595"/>
        <v>0</v>
      </c>
      <c r="N847" s="267">
        <f t="shared" ref="N847" si="605">N848+N849</f>
        <v>50</v>
      </c>
      <c r="O847" s="233">
        <f t="shared" si="599"/>
        <v>0</v>
      </c>
      <c r="P847" s="43"/>
      <c r="Q847" s="271"/>
    </row>
    <row r="848" spans="2:17" ht="36" hidden="1">
      <c r="B848" s="2" t="str">
        <f t="shared" si="597"/>
        <v>a</v>
      </c>
      <c r="C848" s="236" t="s">
        <v>0</v>
      </c>
      <c r="D848" s="237" t="s">
        <v>15</v>
      </c>
      <c r="E848" s="238">
        <v>49</v>
      </c>
      <c r="F848" s="238">
        <v>49</v>
      </c>
      <c r="G848" s="238">
        <v>37.652360000000002</v>
      </c>
      <c r="H848" s="238">
        <v>52</v>
      </c>
      <c r="I848" s="238">
        <v>50</v>
      </c>
      <c r="J848" s="268">
        <v>50</v>
      </c>
      <c r="K848" s="289">
        <v>50</v>
      </c>
      <c r="L848" s="278">
        <f t="shared" si="598"/>
        <v>0</v>
      </c>
      <c r="M848" s="238">
        <f t="shared" si="595"/>
        <v>0</v>
      </c>
      <c r="N848" s="268">
        <v>50</v>
      </c>
      <c r="O848" s="238">
        <f t="shared" si="599"/>
        <v>0</v>
      </c>
      <c r="P848" s="43"/>
      <c r="Q848" s="271"/>
    </row>
    <row r="849" spans="1:18" ht="30" hidden="1">
      <c r="B849" s="2" t="str">
        <f t="shared" si="597"/>
        <v>b</v>
      </c>
      <c r="C849" s="256" t="s">
        <v>0</v>
      </c>
      <c r="D849" s="257" t="s">
        <v>16</v>
      </c>
      <c r="E849" s="238">
        <v>0</v>
      </c>
      <c r="F849" s="238">
        <v>0</v>
      </c>
      <c r="G849" s="238">
        <v>0</v>
      </c>
      <c r="H849" s="238">
        <v>0</v>
      </c>
      <c r="I849" s="238">
        <v>0</v>
      </c>
      <c r="J849" s="268">
        <v>0</v>
      </c>
      <c r="K849" s="289">
        <v>0</v>
      </c>
      <c r="L849" s="278">
        <f t="shared" si="598"/>
        <v>0</v>
      </c>
      <c r="M849" s="238">
        <f t="shared" si="595"/>
        <v>0</v>
      </c>
      <c r="N849" s="268">
        <v>0</v>
      </c>
      <c r="O849" s="238">
        <f t="shared" si="599"/>
        <v>0</v>
      </c>
      <c r="P849" s="42"/>
    </row>
    <row r="850" spans="1:18" ht="18" hidden="1">
      <c r="B850" s="2" t="str">
        <f t="shared" si="597"/>
        <v>a</v>
      </c>
      <c r="C850" s="228" t="s">
        <v>0</v>
      </c>
      <c r="D850" s="229" t="s">
        <v>17</v>
      </c>
      <c r="E850" s="230">
        <v>105</v>
      </c>
      <c r="F850" s="230">
        <v>105</v>
      </c>
      <c r="G850" s="230">
        <v>48.529699999999998</v>
      </c>
      <c r="H850" s="230">
        <v>90</v>
      </c>
      <c r="I850" s="230">
        <v>90</v>
      </c>
      <c r="J850" s="266">
        <v>90</v>
      </c>
      <c r="K850" s="287">
        <v>90</v>
      </c>
      <c r="L850" s="278">
        <f t="shared" si="598"/>
        <v>0</v>
      </c>
      <c r="M850" s="230">
        <f t="shared" si="595"/>
        <v>0</v>
      </c>
      <c r="N850" s="266">
        <v>90</v>
      </c>
      <c r="O850" s="230">
        <f t="shared" si="599"/>
        <v>0</v>
      </c>
      <c r="P850" s="43"/>
      <c r="Q850" s="271"/>
    </row>
    <row r="851" spans="1:18" ht="15.75" hidden="1">
      <c r="B851" s="2" t="str">
        <f t="shared" si="597"/>
        <v>b</v>
      </c>
      <c r="C851" s="243" t="s">
        <v>0</v>
      </c>
      <c r="D851" s="244" t="s">
        <v>18</v>
      </c>
      <c r="E851" s="230">
        <v>0</v>
      </c>
      <c r="F851" s="230">
        <v>0</v>
      </c>
      <c r="G851" s="230">
        <v>0</v>
      </c>
      <c r="H851" s="230">
        <v>0</v>
      </c>
      <c r="I851" s="230">
        <v>0</v>
      </c>
      <c r="J851" s="266">
        <v>0</v>
      </c>
      <c r="K851" s="287">
        <v>0</v>
      </c>
      <c r="L851" s="278">
        <f t="shared" si="598"/>
        <v>0</v>
      </c>
      <c r="M851" s="230">
        <f t="shared" si="595"/>
        <v>0</v>
      </c>
      <c r="N851" s="266">
        <v>0</v>
      </c>
      <c r="O851" s="230">
        <f t="shared" si="599"/>
        <v>0</v>
      </c>
      <c r="P851" s="42"/>
    </row>
    <row r="852" spans="1:18" ht="15.75" hidden="1">
      <c r="B852" s="2" t="str">
        <f t="shared" si="597"/>
        <v>b</v>
      </c>
      <c r="C852" s="243" t="s">
        <v>0</v>
      </c>
      <c r="D852" s="244" t="s">
        <v>19</v>
      </c>
      <c r="E852" s="230">
        <v>0</v>
      </c>
      <c r="F852" s="230">
        <v>0</v>
      </c>
      <c r="G852" s="230">
        <v>0</v>
      </c>
      <c r="H852" s="230">
        <v>0</v>
      </c>
      <c r="I852" s="230">
        <v>0</v>
      </c>
      <c r="J852" s="266">
        <v>0</v>
      </c>
      <c r="K852" s="287">
        <v>0</v>
      </c>
      <c r="L852" s="278">
        <f t="shared" si="598"/>
        <v>0</v>
      </c>
      <c r="M852" s="230">
        <f t="shared" si="595"/>
        <v>0</v>
      </c>
      <c r="N852" s="266">
        <v>0</v>
      </c>
      <c r="O852" s="230">
        <f t="shared" si="599"/>
        <v>0</v>
      </c>
      <c r="P852" s="42"/>
    </row>
    <row r="853" spans="1:18" ht="18" hidden="1">
      <c r="A853" s="2" t="s">
        <v>211</v>
      </c>
      <c r="B853" s="2" t="str">
        <f t="shared" si="597"/>
        <v>a</v>
      </c>
      <c r="C853" s="222" t="s">
        <v>114</v>
      </c>
      <c r="D853" s="223" t="s">
        <v>115</v>
      </c>
      <c r="E853" s="224">
        <f t="shared" ref="E853" si="606">E869+E885+E1237+E1493</f>
        <v>1044565</v>
      </c>
      <c r="F853" s="224">
        <f t="shared" ref="F853:G853" si="607">F869+F885+F1237+F1493</f>
        <v>1043758.0100000001</v>
      </c>
      <c r="G853" s="224">
        <f t="shared" si="607"/>
        <v>926227.79300999979</v>
      </c>
      <c r="H853" s="224">
        <f t="shared" ref="H853:I868" si="608">H869+H885+H1237+H1493</f>
        <v>1096000</v>
      </c>
      <c r="I853" s="224">
        <f t="shared" si="608"/>
        <v>1076380</v>
      </c>
      <c r="J853" s="264">
        <f t="shared" ref="J853:K868" si="609">J869+J885+J1237+J1493</f>
        <v>1074427</v>
      </c>
      <c r="K853" s="285">
        <f t="shared" si="609"/>
        <v>1079027</v>
      </c>
      <c r="L853" s="278">
        <f t="shared" si="598"/>
        <v>4600</v>
      </c>
      <c r="M853" s="224">
        <f t="shared" si="595"/>
        <v>-1953</v>
      </c>
      <c r="N853" s="264">
        <f t="shared" ref="N853:N868" si="610">N869+N885+N1237+N1493</f>
        <v>1173659</v>
      </c>
      <c r="O853" s="224">
        <f t="shared" si="599"/>
        <v>99232</v>
      </c>
      <c r="P853" s="43"/>
      <c r="Q853" s="271"/>
      <c r="R853" s="5">
        <f>K853-I853</f>
        <v>2647</v>
      </c>
    </row>
    <row r="854" spans="1:18" ht="15.75" hidden="1">
      <c r="B854" s="2" t="str">
        <f t="shared" si="597"/>
        <v>b</v>
      </c>
      <c r="C854" s="252" t="s">
        <v>0</v>
      </c>
      <c r="D854" s="253" t="s">
        <v>5</v>
      </c>
      <c r="E854" s="227">
        <f t="shared" ref="E854" si="611">E870+E886+E1238+E1494</f>
        <v>0</v>
      </c>
      <c r="F854" s="227">
        <f t="shared" ref="F854:G854" si="612">F870+F886+F1238+F1494</f>
        <v>0</v>
      </c>
      <c r="G854" s="227">
        <f t="shared" si="612"/>
        <v>0</v>
      </c>
      <c r="H854" s="227">
        <f t="shared" si="608"/>
        <v>0</v>
      </c>
      <c r="I854" s="227">
        <f t="shared" si="608"/>
        <v>0</v>
      </c>
      <c r="J854" s="265">
        <f t="shared" si="609"/>
        <v>0</v>
      </c>
      <c r="K854" s="286">
        <f t="shared" si="609"/>
        <v>0</v>
      </c>
      <c r="L854" s="278">
        <f t="shared" si="598"/>
        <v>0</v>
      </c>
      <c r="M854" s="227">
        <f t="shared" si="595"/>
        <v>0</v>
      </c>
      <c r="N854" s="265">
        <f t="shared" si="610"/>
        <v>0</v>
      </c>
      <c r="O854" s="227">
        <f t="shared" si="599"/>
        <v>0</v>
      </c>
      <c r="P854" s="42"/>
    </row>
    <row r="855" spans="1:18" ht="18" hidden="1">
      <c r="B855" s="2" t="str">
        <f t="shared" si="597"/>
        <v>a</v>
      </c>
      <c r="C855" s="225" t="s">
        <v>0</v>
      </c>
      <c r="D855" s="226" t="s">
        <v>6</v>
      </c>
      <c r="E855" s="227">
        <f t="shared" ref="E855" si="613">E871+E887+E1239+E1495</f>
        <v>3942</v>
      </c>
      <c r="F855" s="227">
        <f t="shared" ref="F855:G855" si="614">F871+F887+F1239+F1495</f>
        <v>3942</v>
      </c>
      <c r="G855" s="227">
        <f t="shared" si="614"/>
        <v>3942</v>
      </c>
      <c r="H855" s="227">
        <f t="shared" si="608"/>
        <v>3942</v>
      </c>
      <c r="I855" s="227">
        <f t="shared" si="608"/>
        <v>3883</v>
      </c>
      <c r="J855" s="265">
        <f t="shared" si="609"/>
        <v>7937</v>
      </c>
      <c r="K855" s="286">
        <f t="shared" si="609"/>
        <v>7937</v>
      </c>
      <c r="L855" s="278">
        <f t="shared" si="598"/>
        <v>0</v>
      </c>
      <c r="M855" s="227">
        <f t="shared" si="595"/>
        <v>4054</v>
      </c>
      <c r="N855" s="265">
        <f t="shared" si="610"/>
        <v>7945</v>
      </c>
      <c r="O855" s="227">
        <f t="shared" si="599"/>
        <v>8</v>
      </c>
      <c r="P855" s="43"/>
      <c r="Q855" s="271"/>
    </row>
    <row r="856" spans="1:18" ht="18" hidden="1">
      <c r="B856" s="2" t="str">
        <f t="shared" si="597"/>
        <v>a</v>
      </c>
      <c r="C856" s="228" t="s">
        <v>0</v>
      </c>
      <c r="D856" s="229" t="s">
        <v>7</v>
      </c>
      <c r="E856" s="230">
        <f t="shared" ref="E856" si="615">E872+E888+E1240+E1496</f>
        <v>1044332</v>
      </c>
      <c r="F856" s="230">
        <f t="shared" ref="F856:G856" si="616">F872+F888+F1240+F1496</f>
        <v>1043424.4469999999</v>
      </c>
      <c r="G856" s="230">
        <f t="shared" si="616"/>
        <v>926110.88698999991</v>
      </c>
      <c r="H856" s="230">
        <f t="shared" si="608"/>
        <v>1095815</v>
      </c>
      <c r="I856" s="230">
        <f t="shared" si="608"/>
        <v>1076195</v>
      </c>
      <c r="J856" s="266">
        <f t="shared" si="609"/>
        <v>1074242</v>
      </c>
      <c r="K856" s="287">
        <f t="shared" si="609"/>
        <v>1078842</v>
      </c>
      <c r="L856" s="278">
        <f t="shared" si="598"/>
        <v>4600</v>
      </c>
      <c r="M856" s="230">
        <f t="shared" si="595"/>
        <v>-1953</v>
      </c>
      <c r="N856" s="266">
        <f t="shared" si="610"/>
        <v>1172079</v>
      </c>
      <c r="O856" s="230">
        <f t="shared" si="599"/>
        <v>97837</v>
      </c>
      <c r="P856" s="43"/>
      <c r="Q856" s="271"/>
    </row>
    <row r="857" spans="1:18" ht="15.75" hidden="1">
      <c r="B857" s="2" t="str">
        <f t="shared" si="597"/>
        <v>b</v>
      </c>
      <c r="C857" s="240" t="s">
        <v>0</v>
      </c>
      <c r="D857" s="241" t="s">
        <v>8</v>
      </c>
      <c r="E857" s="233">
        <f t="shared" ref="E857" si="617">E873+E889+E1241+E1497</f>
        <v>0</v>
      </c>
      <c r="F857" s="233">
        <f t="shared" ref="F857:G857" si="618">F873+F889+F1241+F1497</f>
        <v>0</v>
      </c>
      <c r="G857" s="233">
        <f t="shared" si="618"/>
        <v>0</v>
      </c>
      <c r="H857" s="233">
        <f t="shared" si="608"/>
        <v>0</v>
      </c>
      <c r="I857" s="233">
        <f t="shared" si="608"/>
        <v>0</v>
      </c>
      <c r="J857" s="267">
        <f t="shared" si="609"/>
        <v>0</v>
      </c>
      <c r="K857" s="288">
        <f t="shared" si="609"/>
        <v>0</v>
      </c>
      <c r="L857" s="278">
        <f t="shared" si="598"/>
        <v>0</v>
      </c>
      <c r="M857" s="233">
        <f t="shared" si="595"/>
        <v>0</v>
      </c>
      <c r="N857" s="267">
        <f t="shared" si="610"/>
        <v>0</v>
      </c>
      <c r="O857" s="233">
        <f t="shared" si="599"/>
        <v>0</v>
      </c>
      <c r="P857" s="42"/>
    </row>
    <row r="858" spans="1:18" ht="18" hidden="1">
      <c r="B858" s="2" t="str">
        <f t="shared" si="597"/>
        <v>a</v>
      </c>
      <c r="C858" s="231" t="s">
        <v>0</v>
      </c>
      <c r="D858" s="232" t="s">
        <v>9</v>
      </c>
      <c r="E858" s="233">
        <f t="shared" ref="E858" si="619">E874+E890+E1242+E1498</f>
        <v>84957</v>
      </c>
      <c r="F858" s="233">
        <f t="shared" ref="F858:G858" si="620">F874+F890+F1242+F1498</f>
        <v>84653.051999999981</v>
      </c>
      <c r="G858" s="233">
        <f t="shared" si="620"/>
        <v>55172.842730000004</v>
      </c>
      <c r="H858" s="233">
        <f t="shared" si="608"/>
        <v>100258</v>
      </c>
      <c r="I858" s="233">
        <f t="shared" si="608"/>
        <v>115780</v>
      </c>
      <c r="J858" s="267">
        <f t="shared" si="609"/>
        <v>139999</v>
      </c>
      <c r="K858" s="288">
        <f t="shared" si="609"/>
        <v>146099</v>
      </c>
      <c r="L858" s="278">
        <f t="shared" si="598"/>
        <v>6100</v>
      </c>
      <c r="M858" s="233">
        <f t="shared" si="595"/>
        <v>24219</v>
      </c>
      <c r="N858" s="267">
        <f t="shared" si="610"/>
        <v>174380</v>
      </c>
      <c r="O858" s="233">
        <f t="shared" si="599"/>
        <v>34381</v>
      </c>
      <c r="P858" s="43"/>
      <c r="Q858" s="271"/>
    </row>
    <row r="859" spans="1:18" ht="15.75" hidden="1">
      <c r="B859" s="2" t="str">
        <f t="shared" si="597"/>
        <v>b</v>
      </c>
      <c r="C859" s="240" t="s">
        <v>0</v>
      </c>
      <c r="D859" s="241" t="s">
        <v>10</v>
      </c>
      <c r="E859" s="233">
        <f t="shared" ref="E859" si="621">E875+E891+E1243+E1499</f>
        <v>0</v>
      </c>
      <c r="F859" s="233">
        <f t="shared" ref="F859:G859" si="622">F875+F891+F1243+F1499</f>
        <v>0</v>
      </c>
      <c r="G859" s="233">
        <f t="shared" si="622"/>
        <v>0</v>
      </c>
      <c r="H859" s="233">
        <f t="shared" si="608"/>
        <v>0</v>
      </c>
      <c r="I859" s="233">
        <f t="shared" si="608"/>
        <v>0</v>
      </c>
      <c r="J859" s="267">
        <f t="shared" si="609"/>
        <v>0</v>
      </c>
      <c r="K859" s="288">
        <f t="shared" si="609"/>
        <v>0</v>
      </c>
      <c r="L859" s="278">
        <f t="shared" si="598"/>
        <v>0</v>
      </c>
      <c r="M859" s="233">
        <f t="shared" si="595"/>
        <v>0</v>
      </c>
      <c r="N859" s="267">
        <f t="shared" si="610"/>
        <v>0</v>
      </c>
      <c r="O859" s="233">
        <f t="shared" si="599"/>
        <v>0</v>
      </c>
      <c r="P859" s="42"/>
    </row>
    <row r="860" spans="1:18" ht="15.75" hidden="1">
      <c r="B860" s="2" t="str">
        <f t="shared" si="597"/>
        <v>b</v>
      </c>
      <c r="C860" s="240" t="s">
        <v>0</v>
      </c>
      <c r="D860" s="241" t="s">
        <v>11</v>
      </c>
      <c r="E860" s="233">
        <f t="shared" ref="E860" si="623">E876+E892+E1244+E1500</f>
        <v>0</v>
      </c>
      <c r="F860" s="233">
        <f t="shared" ref="F860:G860" si="624">F876+F892+F1244+F1500</f>
        <v>0</v>
      </c>
      <c r="G860" s="233">
        <f t="shared" si="624"/>
        <v>0</v>
      </c>
      <c r="H860" s="233">
        <f t="shared" si="608"/>
        <v>0</v>
      </c>
      <c r="I860" s="233">
        <f t="shared" si="608"/>
        <v>0</v>
      </c>
      <c r="J860" s="267">
        <f t="shared" si="609"/>
        <v>0</v>
      </c>
      <c r="K860" s="288">
        <f t="shared" si="609"/>
        <v>0</v>
      </c>
      <c r="L860" s="278">
        <f t="shared" si="598"/>
        <v>0</v>
      </c>
      <c r="M860" s="233">
        <f t="shared" si="595"/>
        <v>0</v>
      </c>
      <c r="N860" s="267">
        <f t="shared" si="610"/>
        <v>0</v>
      </c>
      <c r="O860" s="233">
        <f t="shared" si="599"/>
        <v>0</v>
      </c>
      <c r="P860" s="42"/>
    </row>
    <row r="861" spans="1:18" ht="15.75" hidden="1">
      <c r="B861" s="2" t="str">
        <f t="shared" si="597"/>
        <v>a</v>
      </c>
      <c r="C861" s="240" t="s">
        <v>0</v>
      </c>
      <c r="D861" s="241" t="s">
        <v>12</v>
      </c>
      <c r="E861" s="233">
        <f t="shared" ref="E861" si="625">E877+E893+E1245+E1501</f>
        <v>0</v>
      </c>
      <c r="F861" s="233">
        <f t="shared" ref="F861:G861" si="626">F877+F893+F1245+F1501</f>
        <v>0</v>
      </c>
      <c r="G861" s="233">
        <f t="shared" si="626"/>
        <v>0</v>
      </c>
      <c r="H861" s="233">
        <f t="shared" si="608"/>
        <v>0</v>
      </c>
      <c r="I861" s="233">
        <f t="shared" si="608"/>
        <v>0</v>
      </c>
      <c r="J861" s="267">
        <f t="shared" si="609"/>
        <v>0</v>
      </c>
      <c r="K861" s="288">
        <f t="shared" si="609"/>
        <v>0</v>
      </c>
      <c r="L861" s="278">
        <f t="shared" si="598"/>
        <v>0</v>
      </c>
      <c r="M861" s="233">
        <f t="shared" si="595"/>
        <v>0</v>
      </c>
      <c r="N861" s="267">
        <f t="shared" si="610"/>
        <v>550</v>
      </c>
      <c r="O861" s="233">
        <f t="shared" si="599"/>
        <v>550</v>
      </c>
      <c r="P861" s="42"/>
      <c r="Q861" s="271"/>
    </row>
    <row r="862" spans="1:18" ht="18" hidden="1">
      <c r="B862" s="2" t="str">
        <f t="shared" si="597"/>
        <v>a</v>
      </c>
      <c r="C862" s="231" t="s">
        <v>0</v>
      </c>
      <c r="D862" s="232" t="s">
        <v>13</v>
      </c>
      <c r="E862" s="233">
        <f t="shared" ref="E862" si="627">E878+E894+E1246+E1502</f>
        <v>958598</v>
      </c>
      <c r="F862" s="233">
        <f t="shared" ref="F862:G862" si="628">F878+F894+F1246+F1502</f>
        <v>957453.28500000003</v>
      </c>
      <c r="G862" s="233">
        <f t="shared" si="628"/>
        <v>870199.38876</v>
      </c>
      <c r="H862" s="233">
        <f t="shared" si="608"/>
        <v>994729</v>
      </c>
      <c r="I862" s="233">
        <f t="shared" si="608"/>
        <v>954185</v>
      </c>
      <c r="J862" s="267">
        <f t="shared" si="609"/>
        <v>930606</v>
      </c>
      <c r="K862" s="288">
        <f t="shared" si="609"/>
        <v>929106</v>
      </c>
      <c r="L862" s="278">
        <f t="shared" si="598"/>
        <v>-1500</v>
      </c>
      <c r="M862" s="233">
        <f t="shared" si="595"/>
        <v>-23579</v>
      </c>
      <c r="N862" s="267">
        <f t="shared" si="610"/>
        <v>993342</v>
      </c>
      <c r="O862" s="233">
        <f t="shared" si="599"/>
        <v>62736</v>
      </c>
      <c r="P862" s="43"/>
      <c r="Q862" s="271"/>
    </row>
    <row r="863" spans="1:18" ht="18" hidden="1">
      <c r="B863" s="2" t="str">
        <f t="shared" si="597"/>
        <v>a</v>
      </c>
      <c r="C863" s="231" t="s">
        <v>0</v>
      </c>
      <c r="D863" s="232" t="s">
        <v>14</v>
      </c>
      <c r="E863" s="233">
        <f t="shared" ref="E863" si="629">E879+E895+E1247+E1503</f>
        <v>777</v>
      </c>
      <c r="F863" s="233">
        <f t="shared" ref="F863:G863" si="630">F879+F895+F1247+F1503</f>
        <v>1318.1100000000001</v>
      </c>
      <c r="G863" s="233">
        <f t="shared" si="630"/>
        <v>738.65549999999996</v>
      </c>
      <c r="H863" s="233">
        <f t="shared" si="608"/>
        <v>828</v>
      </c>
      <c r="I863" s="233">
        <f t="shared" si="608"/>
        <v>6230</v>
      </c>
      <c r="J863" s="267">
        <f t="shared" si="609"/>
        <v>3637</v>
      </c>
      <c r="K863" s="288">
        <f t="shared" si="609"/>
        <v>3637</v>
      </c>
      <c r="L863" s="278">
        <f t="shared" si="598"/>
        <v>0</v>
      </c>
      <c r="M863" s="233">
        <f t="shared" si="595"/>
        <v>-2593</v>
      </c>
      <c r="N863" s="267">
        <f t="shared" si="610"/>
        <v>3807</v>
      </c>
      <c r="O863" s="233">
        <f t="shared" si="599"/>
        <v>170</v>
      </c>
      <c r="P863" s="43"/>
      <c r="Q863" s="271"/>
    </row>
    <row r="864" spans="1:18" ht="36" hidden="1">
      <c r="B864" s="2" t="str">
        <f t="shared" si="597"/>
        <v>a</v>
      </c>
      <c r="C864" s="236" t="s">
        <v>0</v>
      </c>
      <c r="D864" s="237" t="s">
        <v>15</v>
      </c>
      <c r="E864" s="238">
        <f t="shared" ref="E864" si="631">E880+E896+E1248+E1504</f>
        <v>777</v>
      </c>
      <c r="F864" s="238">
        <f t="shared" ref="F864:G864" si="632">F880+F896+F1248+F1504</f>
        <v>1318.1100000000001</v>
      </c>
      <c r="G864" s="238">
        <f t="shared" si="632"/>
        <v>738.65549999999996</v>
      </c>
      <c r="H864" s="238">
        <f t="shared" si="608"/>
        <v>828</v>
      </c>
      <c r="I864" s="238">
        <f t="shared" si="608"/>
        <v>6230</v>
      </c>
      <c r="J864" s="268">
        <f t="shared" si="609"/>
        <v>3637</v>
      </c>
      <c r="K864" s="289">
        <f t="shared" si="609"/>
        <v>3637</v>
      </c>
      <c r="L864" s="278">
        <f t="shared" si="598"/>
        <v>0</v>
      </c>
      <c r="M864" s="238">
        <f t="shared" si="595"/>
        <v>-2593</v>
      </c>
      <c r="N864" s="268">
        <f t="shared" si="610"/>
        <v>3807</v>
      </c>
      <c r="O864" s="238">
        <f t="shared" si="599"/>
        <v>170</v>
      </c>
      <c r="P864" s="43"/>
      <c r="Q864" s="271"/>
    </row>
    <row r="865" spans="2:17" ht="30" hidden="1">
      <c r="B865" s="2" t="str">
        <f t="shared" si="597"/>
        <v>b</v>
      </c>
      <c r="C865" s="256" t="s">
        <v>0</v>
      </c>
      <c r="D865" s="257" t="s">
        <v>16</v>
      </c>
      <c r="E865" s="238">
        <f t="shared" ref="E865" si="633">E881+E897+E1249+E1505</f>
        <v>0</v>
      </c>
      <c r="F865" s="238">
        <f t="shared" ref="F865:G865" si="634">F881+F897+F1249+F1505</f>
        <v>0</v>
      </c>
      <c r="G865" s="238">
        <f t="shared" si="634"/>
        <v>0</v>
      </c>
      <c r="H865" s="238">
        <f t="shared" si="608"/>
        <v>0</v>
      </c>
      <c r="I865" s="238">
        <f t="shared" si="608"/>
        <v>0</v>
      </c>
      <c r="J865" s="268">
        <f t="shared" si="609"/>
        <v>0</v>
      </c>
      <c r="K865" s="289">
        <f t="shared" si="609"/>
        <v>0</v>
      </c>
      <c r="L865" s="278">
        <f t="shared" si="598"/>
        <v>0</v>
      </c>
      <c r="M865" s="238">
        <f t="shared" si="595"/>
        <v>0</v>
      </c>
      <c r="N865" s="268">
        <f t="shared" si="610"/>
        <v>0</v>
      </c>
      <c r="O865" s="238">
        <f t="shared" si="599"/>
        <v>0</v>
      </c>
      <c r="P865" s="42"/>
    </row>
    <row r="866" spans="2:17" ht="18" hidden="1">
      <c r="B866" s="2" t="str">
        <f t="shared" si="597"/>
        <v>a</v>
      </c>
      <c r="C866" s="228" t="s">
        <v>0</v>
      </c>
      <c r="D866" s="229" t="s">
        <v>17</v>
      </c>
      <c r="E866" s="230">
        <f t="shared" ref="E866" si="635">E882+E898+E1250+E1506</f>
        <v>233</v>
      </c>
      <c r="F866" s="230">
        <f t="shared" ref="F866:G866" si="636">F882+F898+F1250+F1506</f>
        <v>333.56299999999999</v>
      </c>
      <c r="G866" s="230">
        <f t="shared" si="636"/>
        <v>116.90602</v>
      </c>
      <c r="H866" s="230">
        <f t="shared" si="608"/>
        <v>185</v>
      </c>
      <c r="I866" s="230">
        <f t="shared" si="608"/>
        <v>185</v>
      </c>
      <c r="J866" s="266">
        <f t="shared" si="609"/>
        <v>185</v>
      </c>
      <c r="K866" s="287">
        <f t="shared" si="609"/>
        <v>185</v>
      </c>
      <c r="L866" s="278">
        <f t="shared" si="598"/>
        <v>0</v>
      </c>
      <c r="M866" s="230">
        <f t="shared" si="595"/>
        <v>0</v>
      </c>
      <c r="N866" s="266">
        <f t="shared" si="610"/>
        <v>1580</v>
      </c>
      <c r="O866" s="230">
        <f t="shared" si="599"/>
        <v>1395</v>
      </c>
      <c r="P866" s="43"/>
      <c r="Q866" s="271"/>
    </row>
    <row r="867" spans="2:17" ht="15.75" hidden="1">
      <c r="B867" s="2" t="str">
        <f t="shared" si="597"/>
        <v>b</v>
      </c>
      <c r="C867" s="243" t="s">
        <v>0</v>
      </c>
      <c r="D867" s="244" t="s">
        <v>18</v>
      </c>
      <c r="E867" s="230">
        <f t="shared" ref="E867" si="637">E883+E899+E1251+E1507</f>
        <v>0</v>
      </c>
      <c r="F867" s="230">
        <f t="shared" ref="F867:G867" si="638">F883+F899+F1251+F1507</f>
        <v>0</v>
      </c>
      <c r="G867" s="230">
        <f t="shared" si="638"/>
        <v>0</v>
      </c>
      <c r="H867" s="230">
        <f t="shared" si="608"/>
        <v>0</v>
      </c>
      <c r="I867" s="230">
        <f t="shared" si="608"/>
        <v>0</v>
      </c>
      <c r="J867" s="266">
        <f t="shared" si="609"/>
        <v>0</v>
      </c>
      <c r="K867" s="287">
        <f t="shared" si="609"/>
        <v>0</v>
      </c>
      <c r="L867" s="278">
        <f t="shared" si="598"/>
        <v>0</v>
      </c>
      <c r="M867" s="230">
        <f t="shared" si="595"/>
        <v>0</v>
      </c>
      <c r="N867" s="266">
        <f t="shared" si="610"/>
        <v>0</v>
      </c>
      <c r="O867" s="230">
        <f t="shared" si="599"/>
        <v>0</v>
      </c>
      <c r="P867" s="42"/>
    </row>
    <row r="868" spans="2:17" ht="15.75" hidden="1">
      <c r="B868" s="2" t="str">
        <f t="shared" si="597"/>
        <v>b</v>
      </c>
      <c r="C868" s="243" t="s">
        <v>0</v>
      </c>
      <c r="D868" s="244" t="s">
        <v>19</v>
      </c>
      <c r="E868" s="230">
        <f t="shared" ref="E868" si="639">E884+E900+E1252+E1508</f>
        <v>0</v>
      </c>
      <c r="F868" s="230">
        <f t="shared" ref="F868:G868" si="640">F884+F900+F1252+F1508</f>
        <v>0</v>
      </c>
      <c r="G868" s="230">
        <f t="shared" si="640"/>
        <v>0</v>
      </c>
      <c r="H868" s="230">
        <f t="shared" si="608"/>
        <v>0</v>
      </c>
      <c r="I868" s="230">
        <f t="shared" si="608"/>
        <v>0</v>
      </c>
      <c r="J868" s="266">
        <f t="shared" si="609"/>
        <v>0</v>
      </c>
      <c r="K868" s="287">
        <f t="shared" si="609"/>
        <v>0</v>
      </c>
      <c r="L868" s="278">
        <f t="shared" si="598"/>
        <v>0</v>
      </c>
      <c r="M868" s="230">
        <f t="shared" si="595"/>
        <v>0</v>
      </c>
      <c r="N868" s="266">
        <f t="shared" si="610"/>
        <v>0</v>
      </c>
      <c r="O868" s="230">
        <f t="shared" si="599"/>
        <v>0</v>
      </c>
      <c r="P868" s="42"/>
    </row>
    <row r="869" spans="2:17" ht="36" hidden="1">
      <c r="B869" s="2" t="str">
        <f t="shared" si="597"/>
        <v>a</v>
      </c>
      <c r="C869" s="222" t="s">
        <v>116</v>
      </c>
      <c r="D869" s="223" t="s">
        <v>117</v>
      </c>
      <c r="E869" s="224">
        <f t="shared" ref="E869" si="641">E872+E882+E883+E884</f>
        <v>754000</v>
      </c>
      <c r="F869" s="224">
        <f t="shared" ref="F869:I869" si="642">F872+F882+F883+F884</f>
        <v>754000</v>
      </c>
      <c r="G869" s="224">
        <f t="shared" si="642"/>
        <v>709223.6310099999</v>
      </c>
      <c r="H869" s="224">
        <f t="shared" si="642"/>
        <v>775036</v>
      </c>
      <c r="I869" s="224">
        <f t="shared" si="642"/>
        <v>754000</v>
      </c>
      <c r="J869" s="264">
        <f>J872+J882+J883+J884</f>
        <v>758136</v>
      </c>
      <c r="K869" s="248">
        <f>K872+K882+K883+K884</f>
        <v>756636</v>
      </c>
      <c r="L869" s="278">
        <f t="shared" si="598"/>
        <v>-1500</v>
      </c>
      <c r="M869" s="224">
        <f t="shared" si="595"/>
        <v>4136</v>
      </c>
      <c r="N869" s="264">
        <f t="shared" ref="N869" si="643">N872+N882+N883+N884</f>
        <v>780000</v>
      </c>
      <c r="O869" s="224">
        <f t="shared" si="599"/>
        <v>21864</v>
      </c>
      <c r="P869" s="43"/>
      <c r="Q869" s="271"/>
    </row>
    <row r="870" spans="2:17" ht="15.75" hidden="1">
      <c r="B870" s="2" t="str">
        <f t="shared" si="597"/>
        <v>b</v>
      </c>
      <c r="C870" s="252" t="s">
        <v>0</v>
      </c>
      <c r="D870" s="253" t="s">
        <v>5</v>
      </c>
      <c r="E870" s="227">
        <v>0</v>
      </c>
      <c r="F870" s="227">
        <v>0</v>
      </c>
      <c r="G870" s="227">
        <v>0</v>
      </c>
      <c r="H870" s="227">
        <v>0</v>
      </c>
      <c r="I870" s="227">
        <v>0</v>
      </c>
      <c r="J870" s="265">
        <v>0</v>
      </c>
      <c r="K870" s="286">
        <v>0</v>
      </c>
      <c r="L870" s="278">
        <f t="shared" si="598"/>
        <v>0</v>
      </c>
      <c r="M870" s="227">
        <f t="shared" si="595"/>
        <v>0</v>
      </c>
      <c r="N870" s="265">
        <v>0</v>
      </c>
      <c r="O870" s="227">
        <f t="shared" si="599"/>
        <v>0</v>
      </c>
      <c r="P870" s="42"/>
    </row>
    <row r="871" spans="2:17" ht="15.75" hidden="1">
      <c r="B871" s="2" t="str">
        <f t="shared" si="597"/>
        <v>a</v>
      </c>
      <c r="C871" s="252" t="s">
        <v>0</v>
      </c>
      <c r="D871" s="253" t="s">
        <v>6</v>
      </c>
      <c r="E871" s="227">
        <v>320</v>
      </c>
      <c r="F871" s="227">
        <v>320</v>
      </c>
      <c r="G871" s="227">
        <v>320</v>
      </c>
      <c r="H871" s="227">
        <v>320</v>
      </c>
      <c r="I871" s="227">
        <v>320</v>
      </c>
      <c r="J871" s="265">
        <v>320</v>
      </c>
      <c r="K871" s="286">
        <v>320</v>
      </c>
      <c r="L871" s="278">
        <f t="shared" si="598"/>
        <v>0</v>
      </c>
      <c r="M871" s="227">
        <f t="shared" si="595"/>
        <v>0</v>
      </c>
      <c r="N871" s="265">
        <v>320</v>
      </c>
      <c r="O871" s="227">
        <f t="shared" si="599"/>
        <v>0</v>
      </c>
      <c r="P871" s="42"/>
      <c r="Q871" s="271"/>
    </row>
    <row r="872" spans="2:17" ht="18" hidden="1">
      <c r="B872" s="2" t="str">
        <f t="shared" si="597"/>
        <v>a</v>
      </c>
      <c r="C872" s="228" t="s">
        <v>0</v>
      </c>
      <c r="D872" s="229" t="s">
        <v>7</v>
      </c>
      <c r="E872" s="230">
        <f t="shared" ref="E872" si="644">E873+E874+E875+E876+E877+E878+E879</f>
        <v>754000</v>
      </c>
      <c r="F872" s="230">
        <f t="shared" ref="F872:I872" si="645">F873+F874+F875+F876+F877+F878+F879</f>
        <v>754000</v>
      </c>
      <c r="G872" s="230">
        <f t="shared" si="645"/>
        <v>709223.6310099999</v>
      </c>
      <c r="H872" s="230">
        <f t="shared" si="645"/>
        <v>775036</v>
      </c>
      <c r="I872" s="230">
        <f t="shared" si="645"/>
        <v>754000</v>
      </c>
      <c r="J872" s="266">
        <f>J873+J874+J875+J876+J877+J878+J879</f>
        <v>758136</v>
      </c>
      <c r="K872" s="287">
        <f>K873+K874+K875+K876+K877+K878+K879</f>
        <v>756636</v>
      </c>
      <c r="L872" s="278">
        <f t="shared" si="598"/>
        <v>-1500</v>
      </c>
      <c r="M872" s="230">
        <f t="shared" si="595"/>
        <v>4136</v>
      </c>
      <c r="N872" s="266">
        <f t="shared" ref="N872" si="646">N873+N874+N875+N876+N877+N878+N879</f>
        <v>780000</v>
      </c>
      <c r="O872" s="230">
        <f t="shared" si="599"/>
        <v>21864</v>
      </c>
      <c r="P872" s="43"/>
      <c r="Q872" s="271"/>
    </row>
    <row r="873" spans="2:17" ht="15.75" hidden="1">
      <c r="B873" s="2" t="str">
        <f t="shared" si="597"/>
        <v>b</v>
      </c>
      <c r="C873" s="240" t="s">
        <v>0</v>
      </c>
      <c r="D873" s="241" t="s">
        <v>8</v>
      </c>
      <c r="E873" s="233">
        <v>0</v>
      </c>
      <c r="F873" s="233">
        <v>0</v>
      </c>
      <c r="G873" s="233">
        <v>0</v>
      </c>
      <c r="H873" s="233">
        <v>0</v>
      </c>
      <c r="I873" s="233">
        <v>0</v>
      </c>
      <c r="J873" s="267">
        <v>0</v>
      </c>
      <c r="K873" s="288">
        <v>0</v>
      </c>
      <c r="L873" s="278">
        <f t="shared" si="598"/>
        <v>0</v>
      </c>
      <c r="M873" s="233">
        <f t="shared" si="595"/>
        <v>0</v>
      </c>
      <c r="N873" s="267">
        <v>0</v>
      </c>
      <c r="O873" s="233">
        <f t="shared" si="599"/>
        <v>0</v>
      </c>
      <c r="P873" s="42"/>
    </row>
    <row r="874" spans="2:17" ht="18" hidden="1">
      <c r="B874" s="2" t="str">
        <f t="shared" si="597"/>
        <v>a</v>
      </c>
      <c r="C874" s="231" t="s">
        <v>0</v>
      </c>
      <c r="D874" s="232" t="s">
        <v>9</v>
      </c>
      <c r="E874" s="233">
        <v>4000</v>
      </c>
      <c r="F874" s="233">
        <v>3940</v>
      </c>
      <c r="G874" s="233">
        <v>2994.9199800000001</v>
      </c>
      <c r="H874" s="233">
        <v>4000</v>
      </c>
      <c r="I874" s="233">
        <v>4000</v>
      </c>
      <c r="J874" s="267">
        <v>4000</v>
      </c>
      <c r="K874" s="288">
        <f>4000</f>
        <v>4000</v>
      </c>
      <c r="L874" s="278">
        <f t="shared" si="598"/>
        <v>0</v>
      </c>
      <c r="M874" s="233">
        <f t="shared" si="595"/>
        <v>0</v>
      </c>
      <c r="N874" s="267">
        <v>4000</v>
      </c>
      <c r="O874" s="233">
        <f t="shared" si="599"/>
        <v>0</v>
      </c>
      <c r="P874" s="43"/>
      <c r="Q874" s="271"/>
    </row>
    <row r="875" spans="2:17" ht="15.75" hidden="1">
      <c r="B875" s="2" t="str">
        <f t="shared" si="597"/>
        <v>b</v>
      </c>
      <c r="C875" s="240" t="s">
        <v>0</v>
      </c>
      <c r="D875" s="241" t="s">
        <v>10</v>
      </c>
      <c r="E875" s="233">
        <v>0</v>
      </c>
      <c r="F875" s="233">
        <v>0</v>
      </c>
      <c r="G875" s="233">
        <v>0</v>
      </c>
      <c r="H875" s="233">
        <v>0</v>
      </c>
      <c r="I875" s="233">
        <v>0</v>
      </c>
      <c r="J875" s="267">
        <v>0</v>
      </c>
      <c r="K875" s="288">
        <v>0</v>
      </c>
      <c r="L875" s="278">
        <f t="shared" si="598"/>
        <v>0</v>
      </c>
      <c r="M875" s="233">
        <f t="shared" si="595"/>
        <v>0</v>
      </c>
      <c r="N875" s="267">
        <v>0</v>
      </c>
      <c r="O875" s="233">
        <f t="shared" si="599"/>
        <v>0</v>
      </c>
      <c r="P875" s="42"/>
    </row>
    <row r="876" spans="2:17" ht="15.75" hidden="1">
      <c r="B876" s="2" t="str">
        <f t="shared" si="597"/>
        <v>b</v>
      </c>
      <c r="C876" s="240" t="s">
        <v>0</v>
      </c>
      <c r="D876" s="241" t="s">
        <v>11</v>
      </c>
      <c r="E876" s="233">
        <v>0</v>
      </c>
      <c r="F876" s="233">
        <v>0</v>
      </c>
      <c r="G876" s="233">
        <v>0</v>
      </c>
      <c r="H876" s="233">
        <v>0</v>
      </c>
      <c r="I876" s="233">
        <v>0</v>
      </c>
      <c r="J876" s="267">
        <v>0</v>
      </c>
      <c r="K876" s="288">
        <v>0</v>
      </c>
      <c r="L876" s="278">
        <f t="shared" si="598"/>
        <v>0</v>
      </c>
      <c r="M876" s="233">
        <f t="shared" si="595"/>
        <v>0</v>
      </c>
      <c r="N876" s="267">
        <v>0</v>
      </c>
      <c r="O876" s="233">
        <f t="shared" si="599"/>
        <v>0</v>
      </c>
      <c r="P876" s="42"/>
    </row>
    <row r="877" spans="2:17" ht="15.75" hidden="1">
      <c r="B877" s="2" t="str">
        <f t="shared" si="597"/>
        <v>b</v>
      </c>
      <c r="C877" s="240" t="s">
        <v>0</v>
      </c>
      <c r="D877" s="241" t="s">
        <v>12</v>
      </c>
      <c r="E877" s="233">
        <v>0</v>
      </c>
      <c r="F877" s="233">
        <v>0</v>
      </c>
      <c r="G877" s="233">
        <v>0</v>
      </c>
      <c r="H877" s="233">
        <v>0</v>
      </c>
      <c r="I877" s="233">
        <v>0</v>
      </c>
      <c r="J877" s="267">
        <v>0</v>
      </c>
      <c r="K877" s="288">
        <v>0</v>
      </c>
      <c r="L877" s="278">
        <f t="shared" si="598"/>
        <v>0</v>
      </c>
      <c r="M877" s="233">
        <f t="shared" si="595"/>
        <v>0</v>
      </c>
      <c r="N877" s="267">
        <v>0</v>
      </c>
      <c r="O877" s="233">
        <f t="shared" si="599"/>
        <v>0</v>
      </c>
      <c r="P877" s="42"/>
    </row>
    <row r="878" spans="2:17" ht="18" hidden="1">
      <c r="B878" s="2" t="str">
        <f t="shared" si="597"/>
        <v>a</v>
      </c>
      <c r="C878" s="231" t="s">
        <v>0</v>
      </c>
      <c r="D878" s="232" t="s">
        <v>13</v>
      </c>
      <c r="E878" s="233">
        <v>750000</v>
      </c>
      <c r="F878" s="233">
        <v>750000</v>
      </c>
      <c r="G878" s="233">
        <v>706177.29872999992</v>
      </c>
      <c r="H878" s="233">
        <v>771036</v>
      </c>
      <c r="I878" s="233">
        <v>750000</v>
      </c>
      <c r="J878" s="267">
        <f>755100-2000-406-58+1500</f>
        <v>754136</v>
      </c>
      <c r="K878" s="288">
        <f>755100-2000-1500-406-58+1500</f>
        <v>752636</v>
      </c>
      <c r="L878" s="278">
        <f t="shared" si="598"/>
        <v>-1500</v>
      </c>
      <c r="M878" s="233">
        <f t="shared" si="595"/>
        <v>4136</v>
      </c>
      <c r="N878" s="267">
        <v>776000</v>
      </c>
      <c r="O878" s="233">
        <f t="shared" si="599"/>
        <v>21864</v>
      </c>
      <c r="P878" s="43"/>
      <c r="Q878" s="271"/>
    </row>
    <row r="879" spans="2:17" ht="15.75" hidden="1">
      <c r="B879" s="2" t="str">
        <f t="shared" si="597"/>
        <v>a</v>
      </c>
      <c r="C879" s="240" t="s">
        <v>0</v>
      </c>
      <c r="D879" s="241" t="s">
        <v>14</v>
      </c>
      <c r="E879" s="233">
        <f t="shared" ref="E879" si="647">E880+E881</f>
        <v>0</v>
      </c>
      <c r="F879" s="233">
        <f t="shared" ref="F879:I879" si="648">F880+F881</f>
        <v>60</v>
      </c>
      <c r="G879" s="233">
        <f t="shared" si="648"/>
        <v>51.412300000000002</v>
      </c>
      <c r="H879" s="233">
        <f t="shared" si="648"/>
        <v>0</v>
      </c>
      <c r="I879" s="233">
        <f t="shared" si="648"/>
        <v>0</v>
      </c>
      <c r="J879" s="267">
        <f>J880+J881</f>
        <v>0</v>
      </c>
      <c r="K879" s="288">
        <f>K880+K881</f>
        <v>0</v>
      </c>
      <c r="L879" s="278">
        <f t="shared" si="598"/>
        <v>0</v>
      </c>
      <c r="M879" s="233">
        <f t="shared" si="595"/>
        <v>0</v>
      </c>
      <c r="N879" s="267">
        <f t="shared" ref="N879" si="649">N880+N881</f>
        <v>0</v>
      </c>
      <c r="O879" s="233">
        <f t="shared" si="599"/>
        <v>0</v>
      </c>
      <c r="P879" s="43"/>
      <c r="Q879" s="271"/>
    </row>
    <row r="880" spans="2:17" ht="30" hidden="1">
      <c r="B880" s="2" t="str">
        <f t="shared" si="597"/>
        <v>a</v>
      </c>
      <c r="C880" s="256" t="s">
        <v>0</v>
      </c>
      <c r="D880" s="257" t="s">
        <v>15</v>
      </c>
      <c r="E880" s="238">
        <v>0</v>
      </c>
      <c r="F880" s="238">
        <v>60</v>
      </c>
      <c r="G880" s="238">
        <v>51.412300000000002</v>
      </c>
      <c r="H880" s="238">
        <v>0</v>
      </c>
      <c r="I880" s="238">
        <v>0</v>
      </c>
      <c r="J880" s="268">
        <v>0</v>
      </c>
      <c r="K880" s="289">
        <v>0</v>
      </c>
      <c r="L880" s="278">
        <f t="shared" si="598"/>
        <v>0</v>
      </c>
      <c r="M880" s="238">
        <f t="shared" si="595"/>
        <v>0</v>
      </c>
      <c r="N880" s="268">
        <v>0</v>
      </c>
      <c r="O880" s="238">
        <f t="shared" si="599"/>
        <v>0</v>
      </c>
      <c r="P880" s="43"/>
      <c r="Q880" s="271"/>
    </row>
    <row r="881" spans="2:17" ht="30" hidden="1">
      <c r="B881" s="2" t="str">
        <f t="shared" si="597"/>
        <v>b</v>
      </c>
      <c r="C881" s="256" t="s">
        <v>0</v>
      </c>
      <c r="D881" s="257" t="s">
        <v>16</v>
      </c>
      <c r="E881" s="238">
        <v>0</v>
      </c>
      <c r="F881" s="238">
        <v>0</v>
      </c>
      <c r="G881" s="238">
        <v>0</v>
      </c>
      <c r="H881" s="238">
        <v>0</v>
      </c>
      <c r="I881" s="238">
        <v>0</v>
      </c>
      <c r="J881" s="268">
        <v>0</v>
      </c>
      <c r="K881" s="289">
        <v>0</v>
      </c>
      <c r="L881" s="278">
        <f t="shared" si="598"/>
        <v>0</v>
      </c>
      <c r="M881" s="238">
        <f t="shared" si="595"/>
        <v>0</v>
      </c>
      <c r="N881" s="268">
        <v>0</v>
      </c>
      <c r="O881" s="238">
        <f t="shared" si="599"/>
        <v>0</v>
      </c>
      <c r="P881" s="42"/>
    </row>
    <row r="882" spans="2:17" ht="15.75" hidden="1">
      <c r="B882" s="2" t="str">
        <f t="shared" si="597"/>
        <v>b</v>
      </c>
      <c r="C882" s="243" t="s">
        <v>0</v>
      </c>
      <c r="D882" s="244" t="s">
        <v>17</v>
      </c>
      <c r="E882" s="230">
        <v>0</v>
      </c>
      <c r="F882" s="230">
        <v>0</v>
      </c>
      <c r="G882" s="230">
        <v>0</v>
      </c>
      <c r="H882" s="230">
        <v>0</v>
      </c>
      <c r="I882" s="230">
        <v>0</v>
      </c>
      <c r="J882" s="266">
        <v>0</v>
      </c>
      <c r="K882" s="287">
        <v>0</v>
      </c>
      <c r="L882" s="278">
        <f t="shared" si="598"/>
        <v>0</v>
      </c>
      <c r="M882" s="230">
        <f t="shared" si="595"/>
        <v>0</v>
      </c>
      <c r="N882" s="266">
        <v>0</v>
      </c>
      <c r="O882" s="230">
        <f t="shared" si="599"/>
        <v>0</v>
      </c>
      <c r="P882" s="42"/>
    </row>
    <row r="883" spans="2:17" ht="15.75" hidden="1">
      <c r="B883" s="2" t="str">
        <f t="shared" si="597"/>
        <v>b</v>
      </c>
      <c r="C883" s="243" t="s">
        <v>0</v>
      </c>
      <c r="D883" s="244" t="s">
        <v>18</v>
      </c>
      <c r="E883" s="230">
        <v>0</v>
      </c>
      <c r="F883" s="230">
        <v>0</v>
      </c>
      <c r="G883" s="230">
        <v>0</v>
      </c>
      <c r="H883" s="230">
        <v>0</v>
      </c>
      <c r="I883" s="230">
        <v>0</v>
      </c>
      <c r="J883" s="266">
        <v>0</v>
      </c>
      <c r="K883" s="287">
        <v>0</v>
      </c>
      <c r="L883" s="278">
        <f t="shared" si="598"/>
        <v>0</v>
      </c>
      <c r="M883" s="230">
        <f t="shared" si="595"/>
        <v>0</v>
      </c>
      <c r="N883" s="266">
        <v>0</v>
      </c>
      <c r="O883" s="230">
        <f t="shared" si="599"/>
        <v>0</v>
      </c>
      <c r="P883" s="42"/>
    </row>
    <row r="884" spans="2:17" ht="15.75" hidden="1">
      <c r="B884" s="2" t="str">
        <f t="shared" si="597"/>
        <v>b</v>
      </c>
      <c r="C884" s="243" t="s">
        <v>0</v>
      </c>
      <c r="D884" s="244" t="s">
        <v>19</v>
      </c>
      <c r="E884" s="230">
        <v>0</v>
      </c>
      <c r="F884" s="230">
        <v>0</v>
      </c>
      <c r="G884" s="230">
        <v>0</v>
      </c>
      <c r="H884" s="230">
        <v>0</v>
      </c>
      <c r="I884" s="230">
        <v>0</v>
      </c>
      <c r="J884" s="266">
        <v>0</v>
      </c>
      <c r="K884" s="287">
        <v>0</v>
      </c>
      <c r="L884" s="278">
        <f t="shared" si="598"/>
        <v>0</v>
      </c>
      <c r="M884" s="230">
        <f t="shared" si="595"/>
        <v>0</v>
      </c>
      <c r="N884" s="266">
        <v>0</v>
      </c>
      <c r="O884" s="230">
        <f t="shared" si="599"/>
        <v>0</v>
      </c>
      <c r="P884" s="42"/>
    </row>
    <row r="885" spans="2:17" ht="18" hidden="1">
      <c r="B885" s="2" t="str">
        <f t="shared" si="597"/>
        <v>a</v>
      </c>
      <c r="C885" s="222" t="s">
        <v>118</v>
      </c>
      <c r="D885" s="223" t="s">
        <v>119</v>
      </c>
      <c r="E885" s="224">
        <f t="shared" ref="E885" si="650">E901+E917+E933+E949+E965+E981+E1045+E1109+E1157+E1173+E1189</f>
        <v>89400</v>
      </c>
      <c r="F885" s="224">
        <f t="shared" ref="F885:I885" si="651">F901+F917+F933+F949+F965+F981+F1045+F1109+F1157+F1173+F1189</f>
        <v>88943.170000000013</v>
      </c>
      <c r="G885" s="224">
        <f t="shared" si="651"/>
        <v>55693.078989999995</v>
      </c>
      <c r="H885" s="224">
        <f t="shared" si="651"/>
        <v>104259</v>
      </c>
      <c r="I885" s="224">
        <f t="shared" si="651"/>
        <v>85210</v>
      </c>
      <c r="J885" s="264">
        <f>J901+J917+J933+J949+J965+J981+J1045+J1109+J1157+J1173+J1189</f>
        <v>90387</v>
      </c>
      <c r="K885" s="285">
        <f>K901+K917+K933+K949+K965+K981+K1045+K1109+K1157+K1173+K1189</f>
        <v>90387</v>
      </c>
      <c r="L885" s="278">
        <f t="shared" si="598"/>
        <v>0</v>
      </c>
      <c r="M885" s="224">
        <f t="shared" si="595"/>
        <v>5177</v>
      </c>
      <c r="N885" s="264">
        <f t="shared" ref="N885:N900" si="652">N901+N917+N933+N949+N965+N981+N1045+N1109+N1157+N1173+N1189</f>
        <v>118275</v>
      </c>
      <c r="O885" s="224">
        <f t="shared" si="599"/>
        <v>27888</v>
      </c>
      <c r="P885" s="43"/>
      <c r="Q885" s="271"/>
    </row>
    <row r="886" spans="2:17" ht="15.75" hidden="1">
      <c r="B886" s="2" t="str">
        <f t="shared" si="597"/>
        <v>b</v>
      </c>
      <c r="C886" s="252" t="s">
        <v>0</v>
      </c>
      <c r="D886" s="253" t="s">
        <v>5</v>
      </c>
      <c r="E886" s="227">
        <f t="shared" ref="E886" si="653">E902+E918+E934+E950+E966+E982+E1046+E1110+E1158+E1174+E1190</f>
        <v>0</v>
      </c>
      <c r="F886" s="227">
        <f t="shared" ref="F886:G886" si="654">F902+F918+F934+F950+F966+F982+F1046+F1110+F1158+F1174+F1190</f>
        <v>0</v>
      </c>
      <c r="G886" s="227">
        <f t="shared" si="654"/>
        <v>0</v>
      </c>
      <c r="H886" s="227">
        <f t="shared" ref="H886:J900" si="655">H902+H918+H934+H950+H966+H982+H1046+H1110+H1158+H1174+H1190</f>
        <v>0</v>
      </c>
      <c r="I886" s="227">
        <f t="shared" si="655"/>
        <v>0</v>
      </c>
      <c r="J886" s="265">
        <f t="shared" si="655"/>
        <v>0</v>
      </c>
      <c r="K886" s="286">
        <f t="shared" ref="K886" si="656">K902+K918+K934+K950+K966+K982+K1046+K1110+K1158+K1174+K1190</f>
        <v>0</v>
      </c>
      <c r="L886" s="278">
        <f t="shared" si="598"/>
        <v>0</v>
      </c>
      <c r="M886" s="227">
        <f t="shared" si="595"/>
        <v>0</v>
      </c>
      <c r="N886" s="265">
        <f t="shared" si="652"/>
        <v>0</v>
      </c>
      <c r="O886" s="227">
        <f t="shared" si="599"/>
        <v>0</v>
      </c>
      <c r="P886" s="42"/>
    </row>
    <row r="887" spans="2:17" ht="18" hidden="1">
      <c r="B887" s="2" t="str">
        <f t="shared" si="597"/>
        <v>a</v>
      </c>
      <c r="C887" s="225" t="s">
        <v>0</v>
      </c>
      <c r="D887" s="226" t="s">
        <v>6</v>
      </c>
      <c r="E887" s="227">
        <f t="shared" ref="E887" si="657">E903+E919+E935+E951+E967+E983+E1047+E1111+E1159+E1175+E1191</f>
        <v>117</v>
      </c>
      <c r="F887" s="227">
        <f t="shared" ref="F887:G887" si="658">F903+F919+F935+F951+F967+F983+F1047+F1111+F1159+F1175+F1191</f>
        <v>117</v>
      </c>
      <c r="G887" s="227">
        <f t="shared" si="658"/>
        <v>117</v>
      </c>
      <c r="H887" s="227">
        <f t="shared" si="655"/>
        <v>117</v>
      </c>
      <c r="I887" s="227">
        <f t="shared" si="655"/>
        <v>117</v>
      </c>
      <c r="J887" s="265">
        <f t="shared" si="655"/>
        <v>117</v>
      </c>
      <c r="K887" s="286">
        <f t="shared" ref="K887" si="659">K903+K919+K935+K951+K967+K983+K1047+K1111+K1159+K1175+K1191</f>
        <v>117</v>
      </c>
      <c r="L887" s="278">
        <f t="shared" si="598"/>
        <v>0</v>
      </c>
      <c r="M887" s="227">
        <f t="shared" si="595"/>
        <v>0</v>
      </c>
      <c r="N887" s="265">
        <f t="shared" si="652"/>
        <v>125</v>
      </c>
      <c r="O887" s="227">
        <f t="shared" si="599"/>
        <v>8</v>
      </c>
      <c r="P887" s="43"/>
      <c r="Q887" s="271"/>
    </row>
    <row r="888" spans="2:17" ht="18" hidden="1">
      <c r="B888" s="2" t="str">
        <f t="shared" si="597"/>
        <v>a</v>
      </c>
      <c r="C888" s="228" t="s">
        <v>0</v>
      </c>
      <c r="D888" s="229" t="s">
        <v>7</v>
      </c>
      <c r="E888" s="230">
        <f t="shared" ref="E888" si="660">E904+E920+E936+E952+E968+E984+E1048+E1112+E1160+E1176+E1192</f>
        <v>89300</v>
      </c>
      <c r="F888" s="230">
        <f t="shared" ref="F888:G888" si="661">F904+F920+F936+F952+F968+F984+F1048+F1112+F1160+F1176+F1192</f>
        <v>88766.206999999995</v>
      </c>
      <c r="G888" s="230">
        <f t="shared" si="661"/>
        <v>55638.467990000005</v>
      </c>
      <c r="H888" s="230">
        <f t="shared" si="655"/>
        <v>104159</v>
      </c>
      <c r="I888" s="230">
        <f t="shared" si="655"/>
        <v>85110</v>
      </c>
      <c r="J888" s="266">
        <f t="shared" si="655"/>
        <v>90287</v>
      </c>
      <c r="K888" s="287">
        <f t="shared" ref="K888" si="662">K904+K920+K936+K952+K968+K984+K1048+K1112+K1160+K1176+K1192</f>
        <v>90287</v>
      </c>
      <c r="L888" s="278">
        <f t="shared" si="598"/>
        <v>0</v>
      </c>
      <c r="M888" s="230">
        <f t="shared" si="595"/>
        <v>5177</v>
      </c>
      <c r="N888" s="266">
        <f t="shared" si="652"/>
        <v>118175</v>
      </c>
      <c r="O888" s="230">
        <f t="shared" si="599"/>
        <v>27888</v>
      </c>
      <c r="P888" s="43"/>
      <c r="Q888" s="271"/>
    </row>
    <row r="889" spans="2:17" ht="15.75" hidden="1">
      <c r="B889" s="2" t="str">
        <f t="shared" si="597"/>
        <v>b</v>
      </c>
      <c r="C889" s="240" t="s">
        <v>0</v>
      </c>
      <c r="D889" s="241" t="s">
        <v>8</v>
      </c>
      <c r="E889" s="233">
        <f t="shared" ref="E889" si="663">E905+E921+E937+E953+E969+E985+E1049+E1113+E1161+E1177+E1193</f>
        <v>0</v>
      </c>
      <c r="F889" s="233">
        <f t="shared" ref="F889:G889" si="664">F905+F921+F937+F953+F969+F985+F1049+F1113+F1161+F1177+F1193</f>
        <v>0</v>
      </c>
      <c r="G889" s="233">
        <f t="shared" si="664"/>
        <v>0</v>
      </c>
      <c r="H889" s="233">
        <f t="shared" si="655"/>
        <v>0</v>
      </c>
      <c r="I889" s="233">
        <f t="shared" si="655"/>
        <v>0</v>
      </c>
      <c r="J889" s="267">
        <f t="shared" si="655"/>
        <v>0</v>
      </c>
      <c r="K889" s="288">
        <f t="shared" ref="K889" si="665">K905+K921+K937+K953+K969+K985+K1049+K1113+K1161+K1177+K1193</f>
        <v>0</v>
      </c>
      <c r="L889" s="278">
        <f t="shared" si="598"/>
        <v>0</v>
      </c>
      <c r="M889" s="233">
        <f t="shared" si="595"/>
        <v>0</v>
      </c>
      <c r="N889" s="267">
        <f t="shared" si="652"/>
        <v>0</v>
      </c>
      <c r="O889" s="233">
        <f t="shared" si="599"/>
        <v>0</v>
      </c>
      <c r="P889" s="42"/>
    </row>
    <row r="890" spans="2:17" ht="18" hidden="1">
      <c r="B890" s="2" t="str">
        <f t="shared" si="597"/>
        <v>a</v>
      </c>
      <c r="C890" s="231" t="s">
        <v>0</v>
      </c>
      <c r="D890" s="232" t="s">
        <v>9</v>
      </c>
      <c r="E890" s="233">
        <f t="shared" ref="E890" si="666">E906+E922+E938+E954+E970+E986+E1050+E1114+E1162+E1178+E1194</f>
        <v>41549</v>
      </c>
      <c r="F890" s="233">
        <f t="shared" ref="F890:G890" si="667">F906+F922+F938+F954+F970+F986+F1050+F1114+F1162+F1178+F1194</f>
        <v>40909.806999999993</v>
      </c>
      <c r="G890" s="233">
        <f t="shared" si="667"/>
        <v>22989.75908</v>
      </c>
      <c r="H890" s="233">
        <f t="shared" si="655"/>
        <v>54380</v>
      </c>
      <c r="I890" s="233">
        <f t="shared" si="655"/>
        <v>39890</v>
      </c>
      <c r="J890" s="267">
        <f t="shared" si="655"/>
        <v>44845</v>
      </c>
      <c r="K890" s="288">
        <f t="shared" ref="K890" si="668">K906+K922+K938+K954+K970+K986+K1050+K1114+K1162+K1178+K1194</f>
        <v>44845</v>
      </c>
      <c r="L890" s="278">
        <f t="shared" si="598"/>
        <v>0</v>
      </c>
      <c r="M890" s="233">
        <f t="shared" si="595"/>
        <v>4955</v>
      </c>
      <c r="N890" s="267">
        <f t="shared" si="652"/>
        <v>55728</v>
      </c>
      <c r="O890" s="233">
        <f t="shared" si="599"/>
        <v>10883</v>
      </c>
      <c r="P890" s="43"/>
      <c r="Q890" s="271"/>
    </row>
    <row r="891" spans="2:17" ht="15.75" hidden="1">
      <c r="B891" s="2" t="str">
        <f t="shared" si="597"/>
        <v>b</v>
      </c>
      <c r="C891" s="240" t="s">
        <v>0</v>
      </c>
      <c r="D891" s="241" t="s">
        <v>10</v>
      </c>
      <c r="E891" s="233">
        <f t="shared" ref="E891" si="669">E907+E923+E939+E955+E971+E987+E1051+E1115+E1163+E1179+E1195</f>
        <v>0</v>
      </c>
      <c r="F891" s="233">
        <f t="shared" ref="F891:G891" si="670">F907+F923+F939+F955+F971+F987+F1051+F1115+F1163+F1179+F1195</f>
        <v>0</v>
      </c>
      <c r="G891" s="233">
        <f t="shared" si="670"/>
        <v>0</v>
      </c>
      <c r="H891" s="233">
        <f t="shared" si="655"/>
        <v>0</v>
      </c>
      <c r="I891" s="233">
        <f t="shared" si="655"/>
        <v>0</v>
      </c>
      <c r="J891" s="267">
        <f t="shared" si="655"/>
        <v>0</v>
      </c>
      <c r="K891" s="288">
        <f t="shared" ref="K891" si="671">K907+K923+K939+K955+K971+K987+K1051+K1115+K1163+K1179+K1195</f>
        <v>0</v>
      </c>
      <c r="L891" s="278">
        <f t="shared" si="598"/>
        <v>0</v>
      </c>
      <c r="M891" s="233">
        <f t="shared" si="595"/>
        <v>0</v>
      </c>
      <c r="N891" s="267">
        <f t="shared" si="652"/>
        <v>0</v>
      </c>
      <c r="O891" s="233">
        <f t="shared" si="599"/>
        <v>0</v>
      </c>
      <c r="P891" s="42"/>
    </row>
    <row r="892" spans="2:17" ht="15.75" hidden="1">
      <c r="B892" s="2" t="str">
        <f t="shared" si="597"/>
        <v>b</v>
      </c>
      <c r="C892" s="240" t="s">
        <v>0</v>
      </c>
      <c r="D892" s="241" t="s">
        <v>11</v>
      </c>
      <c r="E892" s="233">
        <f t="shared" ref="E892" si="672">E908+E924+E940+E956+E972+E988+E1052+E1116+E1164+E1180+E1196</f>
        <v>0</v>
      </c>
      <c r="F892" s="233">
        <f t="shared" ref="F892:G892" si="673">F908+F924+F940+F956+F972+F988+F1052+F1116+F1164+F1180+F1196</f>
        <v>0</v>
      </c>
      <c r="G892" s="233">
        <f t="shared" si="673"/>
        <v>0</v>
      </c>
      <c r="H892" s="233">
        <f t="shared" si="655"/>
        <v>0</v>
      </c>
      <c r="I892" s="233">
        <f t="shared" si="655"/>
        <v>0</v>
      </c>
      <c r="J892" s="267">
        <f t="shared" si="655"/>
        <v>0</v>
      </c>
      <c r="K892" s="288">
        <f t="shared" ref="K892" si="674">K908+K924+K940+K956+K972+K988+K1052+K1116+K1164+K1180+K1196</f>
        <v>0</v>
      </c>
      <c r="L892" s="278">
        <f t="shared" si="598"/>
        <v>0</v>
      </c>
      <c r="M892" s="233">
        <f t="shared" si="595"/>
        <v>0</v>
      </c>
      <c r="N892" s="267">
        <f t="shared" si="652"/>
        <v>0</v>
      </c>
      <c r="O892" s="233">
        <f t="shared" si="599"/>
        <v>0</v>
      </c>
      <c r="P892" s="42"/>
    </row>
    <row r="893" spans="2:17" ht="15.75" hidden="1">
      <c r="B893" s="2" t="str">
        <f t="shared" si="597"/>
        <v>b</v>
      </c>
      <c r="C893" s="240" t="s">
        <v>0</v>
      </c>
      <c r="D893" s="241" t="s">
        <v>12</v>
      </c>
      <c r="E893" s="233">
        <f t="shared" ref="E893" si="675">E909+E925+E941+E957+E973+E989+E1053+E1117+E1165+E1181+E1197</f>
        <v>0</v>
      </c>
      <c r="F893" s="233">
        <f t="shared" ref="F893:G893" si="676">F909+F925+F941+F957+F973+F989+F1053+F1117+F1165+F1181+F1197</f>
        <v>0</v>
      </c>
      <c r="G893" s="233">
        <f t="shared" si="676"/>
        <v>0</v>
      </c>
      <c r="H893" s="233">
        <f t="shared" si="655"/>
        <v>0</v>
      </c>
      <c r="I893" s="233">
        <f t="shared" si="655"/>
        <v>0</v>
      </c>
      <c r="J893" s="267">
        <f t="shared" si="655"/>
        <v>0</v>
      </c>
      <c r="K893" s="288">
        <f t="shared" ref="K893" si="677">K909+K925+K941+K957+K973+K989+K1053+K1117+K1165+K1181+K1197</f>
        <v>0</v>
      </c>
      <c r="L893" s="278">
        <f t="shared" si="598"/>
        <v>0</v>
      </c>
      <c r="M893" s="233">
        <f t="shared" si="595"/>
        <v>0</v>
      </c>
      <c r="N893" s="267">
        <f t="shared" si="652"/>
        <v>0</v>
      </c>
      <c r="O893" s="233">
        <f t="shared" si="599"/>
        <v>0</v>
      </c>
      <c r="P893" s="42"/>
    </row>
    <row r="894" spans="2:17" ht="18" hidden="1">
      <c r="B894" s="2" t="str">
        <f t="shared" si="597"/>
        <v>a</v>
      </c>
      <c r="C894" s="231" t="s">
        <v>0</v>
      </c>
      <c r="D894" s="232" t="s">
        <v>13</v>
      </c>
      <c r="E894" s="233">
        <f t="shared" ref="E894" si="678">E910+E926+E942+E958+E974+E990+E1054+E1118+E1166+E1182+E1198</f>
        <v>47751</v>
      </c>
      <c r="F894" s="233">
        <f t="shared" ref="F894:G894" si="679">F910+F926+F942+F958+F974+F990+F1054+F1118+F1166+F1182+F1198</f>
        <v>47575.8</v>
      </c>
      <c r="G894" s="233">
        <f t="shared" si="679"/>
        <v>32569.708910000001</v>
      </c>
      <c r="H894" s="233">
        <f t="shared" si="655"/>
        <v>49609</v>
      </c>
      <c r="I894" s="233">
        <f t="shared" si="655"/>
        <v>45050</v>
      </c>
      <c r="J894" s="267">
        <f t="shared" si="655"/>
        <v>45442</v>
      </c>
      <c r="K894" s="288">
        <f t="shared" ref="K894" si="680">K910+K926+K942+K958+K974+K990+K1054+K1118+K1166+K1182+K1198</f>
        <v>45442</v>
      </c>
      <c r="L894" s="278">
        <f t="shared" si="598"/>
        <v>0</v>
      </c>
      <c r="M894" s="233">
        <f t="shared" si="595"/>
        <v>392</v>
      </c>
      <c r="N894" s="267">
        <f t="shared" si="652"/>
        <v>62277</v>
      </c>
      <c r="O894" s="233">
        <f t="shared" si="599"/>
        <v>16835</v>
      </c>
      <c r="P894" s="43"/>
      <c r="Q894" s="271"/>
    </row>
    <row r="895" spans="2:17" ht="18" hidden="1">
      <c r="B895" s="2" t="str">
        <f t="shared" si="597"/>
        <v>a</v>
      </c>
      <c r="C895" s="231" t="s">
        <v>0</v>
      </c>
      <c r="D895" s="232" t="s">
        <v>14</v>
      </c>
      <c r="E895" s="233">
        <f t="shared" ref="E895" si="681">E911+E927+E943+E959+E975+E991+E1055+E1119+E1167+E1183+E1199</f>
        <v>0</v>
      </c>
      <c r="F895" s="233">
        <f t="shared" ref="F895:G895" si="682">F911+F927+F943+F959+F975+F991+F1055+F1119+F1167+F1183+F1199</f>
        <v>280.60000000000002</v>
      </c>
      <c r="G895" s="233">
        <f t="shared" si="682"/>
        <v>79</v>
      </c>
      <c r="H895" s="233">
        <f t="shared" si="655"/>
        <v>170</v>
      </c>
      <c r="I895" s="233">
        <f t="shared" si="655"/>
        <v>170</v>
      </c>
      <c r="J895" s="267">
        <f t="shared" si="655"/>
        <v>0</v>
      </c>
      <c r="K895" s="288">
        <f t="shared" ref="K895" si="683">K911+K927+K943+K959+K975+K991+K1055+K1119+K1167+K1183+K1199</f>
        <v>0</v>
      </c>
      <c r="L895" s="278">
        <f t="shared" si="598"/>
        <v>0</v>
      </c>
      <c r="M895" s="233">
        <f t="shared" si="595"/>
        <v>-170</v>
      </c>
      <c r="N895" s="267">
        <f t="shared" si="652"/>
        <v>170</v>
      </c>
      <c r="O895" s="233">
        <f t="shared" si="599"/>
        <v>170</v>
      </c>
      <c r="P895" s="43"/>
      <c r="Q895" s="271"/>
    </row>
    <row r="896" spans="2:17" ht="36" hidden="1">
      <c r="B896" s="2" t="str">
        <f t="shared" si="597"/>
        <v>a</v>
      </c>
      <c r="C896" s="236" t="s">
        <v>0</v>
      </c>
      <c r="D896" s="237" t="s">
        <v>15</v>
      </c>
      <c r="E896" s="238">
        <f t="shared" ref="E896" si="684">E912+E928+E944+E960+E976+E992+E1056+E1120+E1168+E1184+E1200</f>
        <v>0</v>
      </c>
      <c r="F896" s="238">
        <f t="shared" ref="F896:G896" si="685">F912+F928+F944+F960+F976+F992+F1056+F1120+F1168+F1184+F1200</f>
        <v>280.60000000000002</v>
      </c>
      <c r="G896" s="238">
        <f t="shared" si="685"/>
        <v>79</v>
      </c>
      <c r="H896" s="238">
        <f t="shared" si="655"/>
        <v>170</v>
      </c>
      <c r="I896" s="238">
        <f t="shared" si="655"/>
        <v>170</v>
      </c>
      <c r="J896" s="268">
        <f t="shared" si="655"/>
        <v>0</v>
      </c>
      <c r="K896" s="289">
        <f t="shared" ref="K896" si="686">K912+K928+K944+K960+K976+K992+K1056+K1120+K1168+K1184+K1200</f>
        <v>0</v>
      </c>
      <c r="L896" s="278">
        <f t="shared" si="598"/>
        <v>0</v>
      </c>
      <c r="M896" s="238">
        <f t="shared" si="595"/>
        <v>-170</v>
      </c>
      <c r="N896" s="268">
        <f t="shared" si="652"/>
        <v>170</v>
      </c>
      <c r="O896" s="238">
        <f t="shared" si="599"/>
        <v>170</v>
      </c>
      <c r="P896" s="43"/>
      <c r="Q896" s="271"/>
    </row>
    <row r="897" spans="2:17" ht="30" hidden="1">
      <c r="B897" s="2" t="str">
        <f t="shared" si="597"/>
        <v>b</v>
      </c>
      <c r="C897" s="256" t="s">
        <v>0</v>
      </c>
      <c r="D897" s="257" t="s">
        <v>16</v>
      </c>
      <c r="E897" s="238">
        <f t="shared" ref="E897" si="687">E913+E929+E945+E961+E977+E993+E1057+E1121+E1169+E1185+E1201</f>
        <v>0</v>
      </c>
      <c r="F897" s="238">
        <f t="shared" ref="F897:G897" si="688">F913+F929+F945+F961+F977+F993+F1057+F1121+F1169+F1185+F1201</f>
        <v>0</v>
      </c>
      <c r="G897" s="238">
        <f t="shared" si="688"/>
        <v>0</v>
      </c>
      <c r="H897" s="238">
        <f t="shared" si="655"/>
        <v>0</v>
      </c>
      <c r="I897" s="238">
        <f t="shared" si="655"/>
        <v>0</v>
      </c>
      <c r="J897" s="268">
        <f t="shared" si="655"/>
        <v>0</v>
      </c>
      <c r="K897" s="289">
        <f t="shared" ref="K897" si="689">K913+K929+K945+K961+K977+K993+K1057+K1121+K1169+K1185+K1201</f>
        <v>0</v>
      </c>
      <c r="L897" s="278">
        <f t="shared" si="598"/>
        <v>0</v>
      </c>
      <c r="M897" s="238">
        <f t="shared" si="595"/>
        <v>0</v>
      </c>
      <c r="N897" s="268">
        <f t="shared" si="652"/>
        <v>0</v>
      </c>
      <c r="O897" s="238">
        <f t="shared" si="599"/>
        <v>0</v>
      </c>
      <c r="P897" s="42"/>
    </row>
    <row r="898" spans="2:17" ht="18" hidden="1">
      <c r="B898" s="2" t="str">
        <f t="shared" si="597"/>
        <v>a</v>
      </c>
      <c r="C898" s="228" t="s">
        <v>0</v>
      </c>
      <c r="D898" s="229" t="s">
        <v>17</v>
      </c>
      <c r="E898" s="230">
        <f t="shared" ref="E898" si="690">E914+E930+E946+E962+E978+E994+E1058+E1122+E1170+E1186+E1202</f>
        <v>100</v>
      </c>
      <c r="F898" s="230">
        <f t="shared" ref="F898:G898" si="691">F914+F930+F946+F962+F978+F994+F1058+F1122+F1170+F1186+F1202</f>
        <v>176.96299999999999</v>
      </c>
      <c r="G898" s="230">
        <f t="shared" si="691"/>
        <v>54.610999999999997</v>
      </c>
      <c r="H898" s="230">
        <f t="shared" si="655"/>
        <v>100</v>
      </c>
      <c r="I898" s="230">
        <f t="shared" si="655"/>
        <v>100</v>
      </c>
      <c r="J898" s="266">
        <f t="shared" si="655"/>
        <v>100</v>
      </c>
      <c r="K898" s="287">
        <f t="shared" ref="K898" si="692">K914+K930+K946+K962+K978+K994+K1058+K1122+K1170+K1186+K1202</f>
        <v>100</v>
      </c>
      <c r="L898" s="278">
        <f t="shared" si="598"/>
        <v>0</v>
      </c>
      <c r="M898" s="230">
        <f t="shared" si="595"/>
        <v>0</v>
      </c>
      <c r="N898" s="266">
        <f t="shared" si="652"/>
        <v>100</v>
      </c>
      <c r="O898" s="230">
        <f t="shared" si="599"/>
        <v>0</v>
      </c>
      <c r="P898" s="43"/>
      <c r="Q898" s="271"/>
    </row>
    <row r="899" spans="2:17" ht="15.75" hidden="1">
      <c r="B899" s="2" t="str">
        <f t="shared" si="597"/>
        <v>b</v>
      </c>
      <c r="C899" s="243" t="s">
        <v>0</v>
      </c>
      <c r="D899" s="244" t="s">
        <v>18</v>
      </c>
      <c r="E899" s="230">
        <f t="shared" ref="E899" si="693">E915+E931+E947+E963+E979+E995+E1059+E1123+E1171+E1187+E1203</f>
        <v>0</v>
      </c>
      <c r="F899" s="230">
        <f t="shared" ref="F899:G899" si="694">F915+F931+F947+F963+F979+F995+F1059+F1123+F1171+F1187+F1203</f>
        <v>0</v>
      </c>
      <c r="G899" s="230">
        <f t="shared" si="694"/>
        <v>0</v>
      </c>
      <c r="H899" s="230">
        <f t="shared" si="655"/>
        <v>0</v>
      </c>
      <c r="I899" s="230">
        <f t="shared" si="655"/>
        <v>0</v>
      </c>
      <c r="J899" s="266">
        <f t="shared" si="655"/>
        <v>0</v>
      </c>
      <c r="K899" s="287">
        <f t="shared" ref="K899" si="695">K915+K931+K947+K963+K979+K995+K1059+K1123+K1171+K1187+K1203</f>
        <v>0</v>
      </c>
      <c r="L899" s="278">
        <f t="shared" si="598"/>
        <v>0</v>
      </c>
      <c r="M899" s="230">
        <f t="shared" si="595"/>
        <v>0</v>
      </c>
      <c r="N899" s="266">
        <f t="shared" si="652"/>
        <v>0</v>
      </c>
      <c r="O899" s="230">
        <f t="shared" si="599"/>
        <v>0</v>
      </c>
      <c r="P899" s="42"/>
    </row>
    <row r="900" spans="2:17" ht="15.75" hidden="1">
      <c r="B900" s="2" t="str">
        <f t="shared" si="597"/>
        <v>b</v>
      </c>
      <c r="C900" s="243" t="s">
        <v>0</v>
      </c>
      <c r="D900" s="244" t="s">
        <v>19</v>
      </c>
      <c r="E900" s="230">
        <f t="shared" ref="E900" si="696">E916+E932+E948+E964+E980+E996+E1060+E1124+E1172+E1188+E1204</f>
        <v>0</v>
      </c>
      <c r="F900" s="230">
        <f t="shared" ref="F900:G900" si="697">F916+F932+F948+F964+F980+F996+F1060+F1124+F1172+F1188+F1204</f>
        <v>0</v>
      </c>
      <c r="G900" s="230">
        <f t="shared" si="697"/>
        <v>0</v>
      </c>
      <c r="H900" s="230">
        <f t="shared" si="655"/>
        <v>0</v>
      </c>
      <c r="I900" s="230">
        <f t="shared" si="655"/>
        <v>0</v>
      </c>
      <c r="J900" s="266">
        <f t="shared" si="655"/>
        <v>0</v>
      </c>
      <c r="K900" s="287">
        <f t="shared" ref="K900" si="698">K916+K932+K948+K964+K980+K996+K1060+K1124+K1172+K1188+K1204</f>
        <v>0</v>
      </c>
      <c r="L900" s="278">
        <f t="shared" si="598"/>
        <v>0</v>
      </c>
      <c r="M900" s="230">
        <f t="shared" si="595"/>
        <v>0</v>
      </c>
      <c r="N900" s="266">
        <f t="shared" si="652"/>
        <v>0</v>
      </c>
      <c r="O900" s="230">
        <f t="shared" si="599"/>
        <v>0</v>
      </c>
      <c r="P900" s="42"/>
    </row>
    <row r="901" spans="2:17" ht="36" hidden="1">
      <c r="B901" s="2" t="str">
        <f t="shared" si="597"/>
        <v>a</v>
      </c>
      <c r="C901" s="222" t="s">
        <v>120</v>
      </c>
      <c r="D901" s="223" t="s">
        <v>121</v>
      </c>
      <c r="E901" s="224">
        <f t="shared" ref="E901" si="699">E904+E914+E915+E916</f>
        <v>1800</v>
      </c>
      <c r="F901" s="224">
        <f t="shared" ref="F901:I901" si="700">F904+F914+F915+F916</f>
        <v>2455.56</v>
      </c>
      <c r="G901" s="224">
        <f t="shared" si="700"/>
        <v>1198.31448</v>
      </c>
      <c r="H901" s="224">
        <f t="shared" si="700"/>
        <v>4400</v>
      </c>
      <c r="I901" s="224">
        <f t="shared" si="700"/>
        <v>1800</v>
      </c>
      <c r="J901" s="264">
        <f>J904+J914+J915+J916</f>
        <v>2800</v>
      </c>
      <c r="K901" s="285">
        <f>K904+K914+K915+K916</f>
        <v>2800</v>
      </c>
      <c r="L901" s="278">
        <f t="shared" si="598"/>
        <v>0</v>
      </c>
      <c r="M901" s="224">
        <f t="shared" ref="M901:M964" si="701">J901-I901</f>
        <v>1000</v>
      </c>
      <c r="N901" s="264">
        <f t="shared" ref="N901" si="702">N904+N914+N915+N916</f>
        <v>4400</v>
      </c>
      <c r="O901" s="224">
        <f t="shared" si="599"/>
        <v>1600</v>
      </c>
      <c r="P901" s="307" t="s">
        <v>579</v>
      </c>
      <c r="Q901" s="271"/>
    </row>
    <row r="902" spans="2:17" ht="15.75" hidden="1" customHeight="1">
      <c r="B902" s="2" t="str">
        <f t="shared" ref="B902:B965" si="703">IF((E902+F902+G902+I902++J902+M902+N902)&gt;0,"a","b")</f>
        <v>b</v>
      </c>
      <c r="C902" s="252" t="s">
        <v>0</v>
      </c>
      <c r="D902" s="253" t="s">
        <v>5</v>
      </c>
      <c r="E902" s="227">
        <v>0</v>
      </c>
      <c r="F902" s="227">
        <v>0</v>
      </c>
      <c r="G902" s="227">
        <v>0</v>
      </c>
      <c r="H902" s="227">
        <v>0</v>
      </c>
      <c r="I902" s="227">
        <v>0</v>
      </c>
      <c r="J902" s="265">
        <v>0</v>
      </c>
      <c r="K902" s="286">
        <v>0</v>
      </c>
      <c r="L902" s="278">
        <f t="shared" ref="L902:L965" si="704">K902-J902</f>
        <v>0</v>
      </c>
      <c r="M902" s="227">
        <f t="shared" si="701"/>
        <v>0</v>
      </c>
      <c r="N902" s="265">
        <v>0</v>
      </c>
      <c r="O902" s="227">
        <f t="shared" ref="O902:O965" si="705">N902-J902</f>
        <v>0</v>
      </c>
      <c r="P902" s="307"/>
    </row>
    <row r="903" spans="2:17" ht="15.75" hidden="1" customHeight="1">
      <c r="B903" s="2" t="str">
        <f t="shared" si="703"/>
        <v>b</v>
      </c>
      <c r="C903" s="252" t="s">
        <v>0</v>
      </c>
      <c r="D903" s="253" t="s">
        <v>6</v>
      </c>
      <c r="E903" s="227">
        <v>0</v>
      </c>
      <c r="F903" s="227">
        <v>0</v>
      </c>
      <c r="G903" s="227">
        <v>0</v>
      </c>
      <c r="H903" s="227">
        <v>0</v>
      </c>
      <c r="I903" s="227">
        <v>0</v>
      </c>
      <c r="J903" s="265">
        <v>0</v>
      </c>
      <c r="K903" s="286">
        <v>0</v>
      </c>
      <c r="L903" s="278">
        <f t="shared" si="704"/>
        <v>0</v>
      </c>
      <c r="M903" s="227">
        <f t="shared" si="701"/>
        <v>0</v>
      </c>
      <c r="N903" s="265">
        <v>0</v>
      </c>
      <c r="O903" s="227">
        <f t="shared" si="705"/>
        <v>0</v>
      </c>
      <c r="P903" s="307"/>
    </row>
    <row r="904" spans="2:17" ht="18" hidden="1">
      <c r="B904" s="2" t="str">
        <f t="shared" si="703"/>
        <v>a</v>
      </c>
      <c r="C904" s="228" t="s">
        <v>0</v>
      </c>
      <c r="D904" s="229" t="s">
        <v>7</v>
      </c>
      <c r="E904" s="230">
        <f t="shared" ref="E904" si="706">E905+E906+E907+E908+E909+E910+E911</f>
        <v>1800</v>
      </c>
      <c r="F904" s="230">
        <f t="shared" ref="F904:I904" si="707">F905+F906+F907+F908+F909+F910+F911</f>
        <v>2455.56</v>
      </c>
      <c r="G904" s="230">
        <f t="shared" si="707"/>
        <v>1198.31448</v>
      </c>
      <c r="H904" s="230">
        <f t="shared" si="707"/>
        <v>4400</v>
      </c>
      <c r="I904" s="230">
        <f t="shared" si="707"/>
        <v>1800</v>
      </c>
      <c r="J904" s="266">
        <f>J905+J906+J907+J908+J909+J910+J911</f>
        <v>2800</v>
      </c>
      <c r="K904" s="287">
        <f>K905+K906+K907+K908+K909+K910+K911</f>
        <v>2800</v>
      </c>
      <c r="L904" s="278">
        <f t="shared" si="704"/>
        <v>0</v>
      </c>
      <c r="M904" s="230">
        <f t="shared" si="701"/>
        <v>1000</v>
      </c>
      <c r="N904" s="266">
        <f t="shared" ref="N904" si="708">N905+N906+N907+N908+N909+N910+N911</f>
        <v>4400</v>
      </c>
      <c r="O904" s="230">
        <f t="shared" si="705"/>
        <v>1600</v>
      </c>
      <c r="P904" s="307"/>
      <c r="Q904" s="271"/>
    </row>
    <row r="905" spans="2:17" ht="15.75" hidden="1" customHeight="1">
      <c r="B905" s="2" t="str">
        <f t="shared" si="703"/>
        <v>b</v>
      </c>
      <c r="C905" s="240" t="s">
        <v>0</v>
      </c>
      <c r="D905" s="241" t="s">
        <v>8</v>
      </c>
      <c r="E905" s="233">
        <v>0</v>
      </c>
      <c r="F905" s="233">
        <v>0</v>
      </c>
      <c r="G905" s="233">
        <v>0</v>
      </c>
      <c r="H905" s="233">
        <v>0</v>
      </c>
      <c r="I905" s="233">
        <v>0</v>
      </c>
      <c r="J905" s="267">
        <v>0</v>
      </c>
      <c r="K905" s="288">
        <v>0</v>
      </c>
      <c r="L905" s="278">
        <f t="shared" si="704"/>
        <v>0</v>
      </c>
      <c r="M905" s="233">
        <f t="shared" si="701"/>
        <v>0</v>
      </c>
      <c r="N905" s="267">
        <v>0</v>
      </c>
      <c r="O905" s="233">
        <f t="shared" si="705"/>
        <v>0</v>
      </c>
      <c r="P905" s="307"/>
    </row>
    <row r="906" spans="2:17" ht="18" hidden="1">
      <c r="B906" s="2" t="str">
        <f t="shared" si="703"/>
        <v>a</v>
      </c>
      <c r="C906" s="231" t="s">
        <v>0</v>
      </c>
      <c r="D906" s="232" t="s">
        <v>9</v>
      </c>
      <c r="E906" s="233">
        <v>1800</v>
      </c>
      <c r="F906" s="233">
        <v>2384.56</v>
      </c>
      <c r="G906" s="233">
        <v>1198.31448</v>
      </c>
      <c r="H906" s="233">
        <v>4400</v>
      </c>
      <c r="I906" s="233">
        <v>1800</v>
      </c>
      <c r="J906" s="267">
        <f>1800+1000</f>
        <v>2800</v>
      </c>
      <c r="K906" s="288">
        <f>1800+1000</f>
        <v>2800</v>
      </c>
      <c r="L906" s="278">
        <f t="shared" si="704"/>
        <v>0</v>
      </c>
      <c r="M906" s="233">
        <f t="shared" si="701"/>
        <v>1000</v>
      </c>
      <c r="N906" s="267">
        <v>4400</v>
      </c>
      <c r="O906" s="233">
        <f t="shared" si="705"/>
        <v>1600</v>
      </c>
      <c r="P906" s="307"/>
      <c r="Q906" s="271"/>
    </row>
    <row r="907" spans="2:17" ht="15.75" hidden="1" customHeight="1">
      <c r="B907" s="2" t="str">
        <f t="shared" si="703"/>
        <v>b</v>
      </c>
      <c r="C907" s="240" t="s">
        <v>0</v>
      </c>
      <c r="D907" s="241" t="s">
        <v>10</v>
      </c>
      <c r="E907" s="233">
        <v>0</v>
      </c>
      <c r="F907" s="233">
        <v>0</v>
      </c>
      <c r="G907" s="233">
        <v>0</v>
      </c>
      <c r="H907" s="233">
        <v>0</v>
      </c>
      <c r="I907" s="233">
        <v>0</v>
      </c>
      <c r="J907" s="267">
        <v>0</v>
      </c>
      <c r="K907" s="288">
        <v>0</v>
      </c>
      <c r="L907" s="278">
        <f t="shared" si="704"/>
        <v>0</v>
      </c>
      <c r="M907" s="233">
        <f t="shared" si="701"/>
        <v>0</v>
      </c>
      <c r="N907" s="267">
        <v>0</v>
      </c>
      <c r="O907" s="233">
        <f t="shared" si="705"/>
        <v>0</v>
      </c>
      <c r="P907" s="307"/>
    </row>
    <row r="908" spans="2:17" ht="15.75" hidden="1" customHeight="1">
      <c r="B908" s="2" t="str">
        <f t="shared" si="703"/>
        <v>b</v>
      </c>
      <c r="C908" s="240" t="s">
        <v>0</v>
      </c>
      <c r="D908" s="241" t="s">
        <v>11</v>
      </c>
      <c r="E908" s="233">
        <v>0</v>
      </c>
      <c r="F908" s="233">
        <v>0</v>
      </c>
      <c r="G908" s="233">
        <v>0</v>
      </c>
      <c r="H908" s="233">
        <v>0</v>
      </c>
      <c r="I908" s="233">
        <v>0</v>
      </c>
      <c r="J908" s="267">
        <v>0</v>
      </c>
      <c r="K908" s="288">
        <v>0</v>
      </c>
      <c r="L908" s="278">
        <f t="shared" si="704"/>
        <v>0</v>
      </c>
      <c r="M908" s="233">
        <f t="shared" si="701"/>
        <v>0</v>
      </c>
      <c r="N908" s="267">
        <v>0</v>
      </c>
      <c r="O908" s="233">
        <f t="shared" si="705"/>
        <v>0</v>
      </c>
      <c r="P908" s="307"/>
    </row>
    <row r="909" spans="2:17" ht="15.75" hidden="1" customHeight="1">
      <c r="B909" s="2" t="str">
        <f t="shared" si="703"/>
        <v>b</v>
      </c>
      <c r="C909" s="240" t="s">
        <v>0</v>
      </c>
      <c r="D909" s="241" t="s">
        <v>12</v>
      </c>
      <c r="E909" s="233">
        <v>0</v>
      </c>
      <c r="F909" s="233">
        <v>0</v>
      </c>
      <c r="G909" s="233">
        <v>0</v>
      </c>
      <c r="H909" s="233">
        <v>0</v>
      </c>
      <c r="I909" s="233">
        <v>0</v>
      </c>
      <c r="J909" s="267">
        <v>0</v>
      </c>
      <c r="K909" s="288">
        <v>0</v>
      </c>
      <c r="L909" s="278">
        <f t="shared" si="704"/>
        <v>0</v>
      </c>
      <c r="M909" s="233">
        <f t="shared" si="701"/>
        <v>0</v>
      </c>
      <c r="N909" s="267">
        <v>0</v>
      </c>
      <c r="O909" s="233">
        <f t="shared" si="705"/>
        <v>0</v>
      </c>
      <c r="P909" s="307"/>
    </row>
    <row r="910" spans="2:17" ht="15.75" hidden="1" customHeight="1">
      <c r="B910" s="2" t="str">
        <f t="shared" si="703"/>
        <v>b</v>
      </c>
      <c r="C910" s="240" t="s">
        <v>0</v>
      </c>
      <c r="D910" s="241" t="s">
        <v>13</v>
      </c>
      <c r="E910" s="233">
        <v>0</v>
      </c>
      <c r="F910" s="233">
        <v>0</v>
      </c>
      <c r="G910" s="233">
        <v>0</v>
      </c>
      <c r="H910" s="233">
        <v>0</v>
      </c>
      <c r="I910" s="233">
        <v>0</v>
      </c>
      <c r="J910" s="267">
        <v>0</v>
      </c>
      <c r="K910" s="288">
        <v>0</v>
      </c>
      <c r="L910" s="278">
        <f t="shared" si="704"/>
        <v>0</v>
      </c>
      <c r="M910" s="233">
        <f t="shared" si="701"/>
        <v>0</v>
      </c>
      <c r="N910" s="267">
        <v>0</v>
      </c>
      <c r="O910" s="233">
        <f t="shared" si="705"/>
        <v>0</v>
      </c>
      <c r="P910" s="307"/>
    </row>
    <row r="911" spans="2:17" ht="15.75" hidden="1">
      <c r="B911" s="2" t="str">
        <f t="shared" si="703"/>
        <v>a</v>
      </c>
      <c r="C911" s="240" t="s">
        <v>0</v>
      </c>
      <c r="D911" s="241" t="s">
        <v>14</v>
      </c>
      <c r="E911" s="233">
        <f t="shared" ref="E911" si="709">E912+E913</f>
        <v>0</v>
      </c>
      <c r="F911" s="233">
        <f t="shared" ref="F911:I911" si="710">F912+F913</f>
        <v>71</v>
      </c>
      <c r="G911" s="233">
        <f t="shared" si="710"/>
        <v>0</v>
      </c>
      <c r="H911" s="233">
        <f t="shared" si="710"/>
        <v>0</v>
      </c>
      <c r="I911" s="233">
        <f t="shared" si="710"/>
        <v>0</v>
      </c>
      <c r="J911" s="267">
        <f>J912+J913</f>
        <v>0</v>
      </c>
      <c r="K911" s="288">
        <f>K912+K913</f>
        <v>0</v>
      </c>
      <c r="L911" s="278">
        <f t="shared" si="704"/>
        <v>0</v>
      </c>
      <c r="M911" s="233">
        <f t="shared" si="701"/>
        <v>0</v>
      </c>
      <c r="N911" s="267">
        <f t="shared" ref="N911" si="711">N912+N913</f>
        <v>0</v>
      </c>
      <c r="O911" s="233">
        <f t="shared" si="705"/>
        <v>0</v>
      </c>
      <c r="P911" s="307"/>
      <c r="Q911" s="271"/>
    </row>
    <row r="912" spans="2:17" ht="30" hidden="1">
      <c r="B912" s="2" t="str">
        <f t="shared" si="703"/>
        <v>a</v>
      </c>
      <c r="C912" s="256" t="s">
        <v>0</v>
      </c>
      <c r="D912" s="257" t="s">
        <v>15</v>
      </c>
      <c r="E912" s="238">
        <v>0</v>
      </c>
      <c r="F912" s="238">
        <v>71</v>
      </c>
      <c r="G912" s="238">
        <v>0</v>
      </c>
      <c r="H912" s="238">
        <v>0</v>
      </c>
      <c r="I912" s="238">
        <v>0</v>
      </c>
      <c r="J912" s="268">
        <v>0</v>
      </c>
      <c r="K912" s="289">
        <v>0</v>
      </c>
      <c r="L912" s="278">
        <f t="shared" si="704"/>
        <v>0</v>
      </c>
      <c r="M912" s="238">
        <f t="shared" si="701"/>
        <v>0</v>
      </c>
      <c r="N912" s="268">
        <v>0</v>
      </c>
      <c r="O912" s="238">
        <f t="shared" si="705"/>
        <v>0</v>
      </c>
      <c r="P912" s="307"/>
      <c r="Q912" s="271"/>
    </row>
    <row r="913" spans="1:17" ht="30" hidden="1">
      <c r="B913" s="2" t="str">
        <f t="shared" si="703"/>
        <v>b</v>
      </c>
      <c r="C913" s="256" t="s">
        <v>0</v>
      </c>
      <c r="D913" s="257" t="s">
        <v>16</v>
      </c>
      <c r="E913" s="238">
        <v>0</v>
      </c>
      <c r="F913" s="238">
        <v>0</v>
      </c>
      <c r="G913" s="238">
        <v>0</v>
      </c>
      <c r="H913" s="238">
        <v>0</v>
      </c>
      <c r="I913" s="238">
        <v>0</v>
      </c>
      <c r="J913" s="268">
        <v>0</v>
      </c>
      <c r="K913" s="289">
        <v>0</v>
      </c>
      <c r="L913" s="278">
        <f t="shared" si="704"/>
        <v>0</v>
      </c>
      <c r="M913" s="238">
        <f t="shared" si="701"/>
        <v>0</v>
      </c>
      <c r="N913" s="268">
        <v>0</v>
      </c>
      <c r="O913" s="238">
        <f t="shared" si="705"/>
        <v>0</v>
      </c>
      <c r="P913" s="42"/>
    </row>
    <row r="914" spans="1:17" ht="15.75" hidden="1">
      <c r="B914" s="2" t="str">
        <f t="shared" si="703"/>
        <v>b</v>
      </c>
      <c r="C914" s="243" t="s">
        <v>0</v>
      </c>
      <c r="D914" s="244" t="s">
        <v>17</v>
      </c>
      <c r="E914" s="230">
        <v>0</v>
      </c>
      <c r="F914" s="230">
        <v>0</v>
      </c>
      <c r="G914" s="230">
        <v>0</v>
      </c>
      <c r="H914" s="230">
        <v>0</v>
      </c>
      <c r="I914" s="230">
        <v>0</v>
      </c>
      <c r="J914" s="266">
        <v>0</v>
      </c>
      <c r="K914" s="287">
        <v>0</v>
      </c>
      <c r="L914" s="278">
        <f t="shared" si="704"/>
        <v>0</v>
      </c>
      <c r="M914" s="230">
        <f t="shared" si="701"/>
        <v>0</v>
      </c>
      <c r="N914" s="266">
        <v>0</v>
      </c>
      <c r="O914" s="230">
        <f t="shared" si="705"/>
        <v>0</v>
      </c>
      <c r="P914" s="42"/>
    </row>
    <row r="915" spans="1:17" ht="15.75" hidden="1">
      <c r="B915" s="2" t="str">
        <f t="shared" si="703"/>
        <v>b</v>
      </c>
      <c r="C915" s="243" t="s">
        <v>0</v>
      </c>
      <c r="D915" s="244" t="s">
        <v>18</v>
      </c>
      <c r="E915" s="230">
        <v>0</v>
      </c>
      <c r="F915" s="230">
        <v>0</v>
      </c>
      <c r="G915" s="230">
        <v>0</v>
      </c>
      <c r="H915" s="230">
        <v>0</v>
      </c>
      <c r="I915" s="230">
        <v>0</v>
      </c>
      <c r="J915" s="266">
        <v>0</v>
      </c>
      <c r="K915" s="287">
        <v>0</v>
      </c>
      <c r="L915" s="278">
        <f t="shared" si="704"/>
        <v>0</v>
      </c>
      <c r="M915" s="230">
        <f t="shared" si="701"/>
        <v>0</v>
      </c>
      <c r="N915" s="266">
        <v>0</v>
      </c>
      <c r="O915" s="230">
        <f t="shared" si="705"/>
        <v>0</v>
      </c>
      <c r="P915" s="42"/>
    </row>
    <row r="916" spans="1:17" ht="15.75" hidden="1">
      <c r="B916" s="2" t="str">
        <f t="shared" si="703"/>
        <v>b</v>
      </c>
      <c r="C916" s="243" t="s">
        <v>0</v>
      </c>
      <c r="D916" s="244" t="s">
        <v>19</v>
      </c>
      <c r="E916" s="230">
        <v>0</v>
      </c>
      <c r="F916" s="230">
        <v>0</v>
      </c>
      <c r="G916" s="230">
        <v>0</v>
      </c>
      <c r="H916" s="230">
        <v>0</v>
      </c>
      <c r="I916" s="230">
        <v>0</v>
      </c>
      <c r="J916" s="266">
        <v>0</v>
      </c>
      <c r="K916" s="287">
        <v>0</v>
      </c>
      <c r="L916" s="278">
        <f t="shared" si="704"/>
        <v>0</v>
      </c>
      <c r="M916" s="230">
        <f t="shared" si="701"/>
        <v>0</v>
      </c>
      <c r="N916" s="266">
        <v>0</v>
      </c>
      <c r="O916" s="230">
        <f t="shared" si="705"/>
        <v>0</v>
      </c>
      <c r="P916" s="42"/>
    </row>
    <row r="917" spans="1:17" s="1" customFormat="1" ht="18" hidden="1">
      <c r="A917" s="2"/>
      <c r="B917" s="2" t="str">
        <f t="shared" si="703"/>
        <v>a</v>
      </c>
      <c r="C917" s="222" t="s">
        <v>122</v>
      </c>
      <c r="D917" s="223" t="s">
        <v>123</v>
      </c>
      <c r="E917" s="224">
        <f t="shared" ref="E917" si="712">E920+E930+E931+E932</f>
        <v>22400</v>
      </c>
      <c r="F917" s="224">
        <f t="shared" ref="F917:I917" si="713">F920+F930+F931+F932</f>
        <v>21954.5</v>
      </c>
      <c r="G917" s="224">
        <f t="shared" si="713"/>
        <v>13220.0951</v>
      </c>
      <c r="H917" s="224">
        <f t="shared" si="713"/>
        <v>25412</v>
      </c>
      <c r="I917" s="224">
        <f t="shared" si="713"/>
        <v>22500</v>
      </c>
      <c r="J917" s="264">
        <f>J920+J930+J931+J932</f>
        <v>23000</v>
      </c>
      <c r="K917" s="285">
        <f>K920+K930+K931+K932</f>
        <v>23000</v>
      </c>
      <c r="L917" s="278">
        <f t="shared" si="704"/>
        <v>0</v>
      </c>
      <c r="M917" s="224">
        <f t="shared" si="701"/>
        <v>500</v>
      </c>
      <c r="N917" s="264">
        <f t="shared" ref="N917" si="714">N920+N930+N931+N932</f>
        <v>25412</v>
      </c>
      <c r="O917" s="224">
        <f t="shared" si="705"/>
        <v>2412</v>
      </c>
      <c r="P917" s="307" t="s">
        <v>580</v>
      </c>
      <c r="Q917" s="271"/>
    </row>
    <row r="918" spans="1:17" ht="15.75" hidden="1" customHeight="1">
      <c r="B918" s="2" t="str">
        <f t="shared" si="703"/>
        <v>b</v>
      </c>
      <c r="C918" s="252" t="s">
        <v>0</v>
      </c>
      <c r="D918" s="253" t="s">
        <v>5</v>
      </c>
      <c r="E918" s="227">
        <v>0</v>
      </c>
      <c r="F918" s="227">
        <v>0</v>
      </c>
      <c r="G918" s="227">
        <v>0</v>
      </c>
      <c r="H918" s="227">
        <v>0</v>
      </c>
      <c r="I918" s="227">
        <v>0</v>
      </c>
      <c r="J918" s="265">
        <v>0</v>
      </c>
      <c r="K918" s="286">
        <v>0</v>
      </c>
      <c r="L918" s="278">
        <f t="shared" si="704"/>
        <v>0</v>
      </c>
      <c r="M918" s="227">
        <f t="shared" si="701"/>
        <v>0</v>
      </c>
      <c r="N918" s="265">
        <v>0</v>
      </c>
      <c r="O918" s="227">
        <f t="shared" si="705"/>
        <v>0</v>
      </c>
      <c r="P918" s="307"/>
    </row>
    <row r="919" spans="1:17" ht="15.75" hidden="1" customHeight="1">
      <c r="B919" s="2" t="str">
        <f t="shared" si="703"/>
        <v>b</v>
      </c>
      <c r="C919" s="252" t="s">
        <v>0</v>
      </c>
      <c r="D919" s="253" t="s">
        <v>6</v>
      </c>
      <c r="E919" s="227">
        <v>0</v>
      </c>
      <c r="F919" s="227">
        <v>0</v>
      </c>
      <c r="G919" s="227">
        <v>0</v>
      </c>
      <c r="H919" s="227">
        <v>0</v>
      </c>
      <c r="I919" s="227">
        <v>0</v>
      </c>
      <c r="J919" s="265">
        <v>0</v>
      </c>
      <c r="K919" s="286">
        <v>0</v>
      </c>
      <c r="L919" s="278">
        <f t="shared" si="704"/>
        <v>0</v>
      </c>
      <c r="M919" s="227">
        <f t="shared" si="701"/>
        <v>0</v>
      </c>
      <c r="N919" s="265">
        <v>0</v>
      </c>
      <c r="O919" s="227">
        <f t="shared" si="705"/>
        <v>0</v>
      </c>
      <c r="P919" s="307"/>
    </row>
    <row r="920" spans="1:17" ht="18" hidden="1">
      <c r="B920" s="2" t="str">
        <f t="shared" si="703"/>
        <v>a</v>
      </c>
      <c r="C920" s="228" t="s">
        <v>0</v>
      </c>
      <c r="D920" s="229" t="s">
        <v>7</v>
      </c>
      <c r="E920" s="230">
        <f t="shared" ref="E920" si="715">E921+E922+E923+E924+E925+E926+E927</f>
        <v>22300</v>
      </c>
      <c r="F920" s="230">
        <f t="shared" ref="F920:I920" si="716">F921+F922+F923+F924+F925+F926+F927</f>
        <v>21799.8</v>
      </c>
      <c r="G920" s="230">
        <f t="shared" si="716"/>
        <v>13165.4841</v>
      </c>
      <c r="H920" s="230">
        <f t="shared" si="716"/>
        <v>25312</v>
      </c>
      <c r="I920" s="230">
        <f t="shared" si="716"/>
        <v>22400</v>
      </c>
      <c r="J920" s="266">
        <f>J921+J922+J923+J924+J925+J926+J927</f>
        <v>22900</v>
      </c>
      <c r="K920" s="287">
        <f>K921+K922+K923+K924+K925+K926+K927</f>
        <v>22900</v>
      </c>
      <c r="L920" s="278">
        <f t="shared" si="704"/>
        <v>0</v>
      </c>
      <c r="M920" s="230">
        <f t="shared" si="701"/>
        <v>500</v>
      </c>
      <c r="N920" s="266">
        <f t="shared" ref="N920" si="717">N921+N922+N923+N924+N925+N926+N927</f>
        <v>25312</v>
      </c>
      <c r="O920" s="230">
        <f t="shared" si="705"/>
        <v>2412</v>
      </c>
      <c r="P920" s="307"/>
      <c r="Q920" s="271"/>
    </row>
    <row r="921" spans="1:17" ht="15.75" hidden="1" customHeight="1">
      <c r="B921" s="2" t="str">
        <f t="shared" si="703"/>
        <v>b</v>
      </c>
      <c r="C921" s="240" t="s">
        <v>0</v>
      </c>
      <c r="D921" s="241" t="s">
        <v>8</v>
      </c>
      <c r="E921" s="233">
        <v>0</v>
      </c>
      <c r="F921" s="233">
        <v>0</v>
      </c>
      <c r="G921" s="233">
        <v>0</v>
      </c>
      <c r="H921" s="233">
        <v>0</v>
      </c>
      <c r="I921" s="233">
        <v>0</v>
      </c>
      <c r="J921" s="267">
        <v>0</v>
      </c>
      <c r="K921" s="288">
        <v>0</v>
      </c>
      <c r="L921" s="278">
        <f t="shared" si="704"/>
        <v>0</v>
      </c>
      <c r="M921" s="233">
        <f t="shared" si="701"/>
        <v>0</v>
      </c>
      <c r="N921" s="267">
        <v>0</v>
      </c>
      <c r="O921" s="233">
        <f t="shared" si="705"/>
        <v>0</v>
      </c>
      <c r="P921" s="307"/>
    </row>
    <row r="922" spans="1:17" ht="18" hidden="1">
      <c r="B922" s="2" t="str">
        <f t="shared" si="703"/>
        <v>a</v>
      </c>
      <c r="C922" s="231" t="s">
        <v>0</v>
      </c>
      <c r="D922" s="232" t="s">
        <v>9</v>
      </c>
      <c r="E922" s="233">
        <v>22270</v>
      </c>
      <c r="F922" s="233">
        <v>21739.8</v>
      </c>
      <c r="G922" s="233">
        <v>13117.195599999999</v>
      </c>
      <c r="H922" s="233">
        <v>25282</v>
      </c>
      <c r="I922" s="233">
        <v>22370</v>
      </c>
      <c r="J922" s="267">
        <f>22370+500</f>
        <v>22870</v>
      </c>
      <c r="K922" s="288">
        <f>22370+500</f>
        <v>22870</v>
      </c>
      <c r="L922" s="278">
        <f t="shared" si="704"/>
        <v>0</v>
      </c>
      <c r="M922" s="233">
        <f t="shared" si="701"/>
        <v>500</v>
      </c>
      <c r="N922" s="267">
        <v>25282</v>
      </c>
      <c r="O922" s="233">
        <f t="shared" si="705"/>
        <v>2412</v>
      </c>
      <c r="P922" s="307"/>
      <c r="Q922" s="271"/>
    </row>
    <row r="923" spans="1:17" ht="15.75" hidden="1" customHeight="1">
      <c r="B923" s="2" t="str">
        <f t="shared" si="703"/>
        <v>b</v>
      </c>
      <c r="C923" s="240" t="s">
        <v>0</v>
      </c>
      <c r="D923" s="241" t="s">
        <v>10</v>
      </c>
      <c r="E923" s="233">
        <v>0</v>
      </c>
      <c r="F923" s="233">
        <v>0</v>
      </c>
      <c r="G923" s="233">
        <v>0</v>
      </c>
      <c r="H923" s="233">
        <v>0</v>
      </c>
      <c r="I923" s="233">
        <v>0</v>
      </c>
      <c r="J923" s="267">
        <v>0</v>
      </c>
      <c r="K923" s="288">
        <v>0</v>
      </c>
      <c r="L923" s="278">
        <f t="shared" si="704"/>
        <v>0</v>
      </c>
      <c r="M923" s="233">
        <f t="shared" si="701"/>
        <v>0</v>
      </c>
      <c r="N923" s="267">
        <v>0</v>
      </c>
      <c r="O923" s="233">
        <f t="shared" si="705"/>
        <v>0</v>
      </c>
      <c r="P923" s="307"/>
    </row>
    <row r="924" spans="1:17" ht="15.75" hidden="1" customHeight="1">
      <c r="B924" s="2" t="str">
        <f t="shared" si="703"/>
        <v>b</v>
      </c>
      <c r="C924" s="240" t="s">
        <v>0</v>
      </c>
      <c r="D924" s="241" t="s">
        <v>11</v>
      </c>
      <c r="E924" s="233">
        <v>0</v>
      </c>
      <c r="F924" s="233">
        <v>0</v>
      </c>
      <c r="G924" s="233">
        <v>0</v>
      </c>
      <c r="H924" s="233">
        <v>0</v>
      </c>
      <c r="I924" s="233">
        <v>0</v>
      </c>
      <c r="J924" s="267">
        <v>0</v>
      </c>
      <c r="K924" s="288">
        <v>0</v>
      </c>
      <c r="L924" s="278">
        <f t="shared" si="704"/>
        <v>0</v>
      </c>
      <c r="M924" s="233">
        <f t="shared" si="701"/>
        <v>0</v>
      </c>
      <c r="N924" s="267">
        <v>0</v>
      </c>
      <c r="O924" s="233">
        <f t="shared" si="705"/>
        <v>0</v>
      </c>
      <c r="P924" s="307"/>
    </row>
    <row r="925" spans="1:17" ht="15.75" hidden="1" customHeight="1">
      <c r="B925" s="2" t="str">
        <f t="shared" si="703"/>
        <v>b</v>
      </c>
      <c r="C925" s="240" t="s">
        <v>0</v>
      </c>
      <c r="D925" s="241" t="s">
        <v>12</v>
      </c>
      <c r="E925" s="233">
        <v>0</v>
      </c>
      <c r="F925" s="233">
        <v>0</v>
      </c>
      <c r="G925" s="233">
        <v>0</v>
      </c>
      <c r="H925" s="233">
        <v>0</v>
      </c>
      <c r="I925" s="233">
        <v>0</v>
      </c>
      <c r="J925" s="267">
        <v>0</v>
      </c>
      <c r="K925" s="288">
        <v>0</v>
      </c>
      <c r="L925" s="278">
        <f t="shared" si="704"/>
        <v>0</v>
      </c>
      <c r="M925" s="233">
        <f t="shared" si="701"/>
        <v>0</v>
      </c>
      <c r="N925" s="267">
        <v>0</v>
      </c>
      <c r="O925" s="233">
        <f t="shared" si="705"/>
        <v>0</v>
      </c>
      <c r="P925" s="307"/>
    </row>
    <row r="926" spans="1:17" ht="18" hidden="1">
      <c r="B926" s="2" t="str">
        <f t="shared" si="703"/>
        <v>a</v>
      </c>
      <c r="C926" s="231" t="s">
        <v>0</v>
      </c>
      <c r="D926" s="232" t="s">
        <v>13</v>
      </c>
      <c r="E926" s="233">
        <v>30</v>
      </c>
      <c r="F926" s="233">
        <v>60</v>
      </c>
      <c r="G926" s="233">
        <v>48.288499999999999</v>
      </c>
      <c r="H926" s="233">
        <v>30</v>
      </c>
      <c r="I926" s="233">
        <v>30</v>
      </c>
      <c r="J926" s="267">
        <v>30</v>
      </c>
      <c r="K926" s="288">
        <v>30</v>
      </c>
      <c r="L926" s="278">
        <f t="shared" si="704"/>
        <v>0</v>
      </c>
      <c r="M926" s="233">
        <f t="shared" si="701"/>
        <v>0</v>
      </c>
      <c r="N926" s="267">
        <v>30</v>
      </c>
      <c r="O926" s="233">
        <f t="shared" si="705"/>
        <v>0</v>
      </c>
      <c r="P926" s="307"/>
      <c r="Q926" s="271"/>
    </row>
    <row r="927" spans="1:17" ht="15.75" hidden="1" customHeight="1">
      <c r="B927" s="2" t="str">
        <f t="shared" si="703"/>
        <v>b</v>
      </c>
      <c r="C927" s="240" t="s">
        <v>0</v>
      </c>
      <c r="D927" s="241" t="s">
        <v>14</v>
      </c>
      <c r="E927" s="233">
        <f t="shared" ref="E927" si="718">E928+E929</f>
        <v>0</v>
      </c>
      <c r="F927" s="233">
        <f t="shared" ref="F927:I927" si="719">F928+F929</f>
        <v>0</v>
      </c>
      <c r="G927" s="233">
        <f t="shared" si="719"/>
        <v>0</v>
      </c>
      <c r="H927" s="233">
        <f t="shared" si="719"/>
        <v>0</v>
      </c>
      <c r="I927" s="233">
        <f t="shared" si="719"/>
        <v>0</v>
      </c>
      <c r="J927" s="267"/>
      <c r="K927" s="288"/>
      <c r="L927" s="278">
        <f t="shared" si="704"/>
        <v>0</v>
      </c>
      <c r="M927" s="233">
        <f t="shared" si="701"/>
        <v>0</v>
      </c>
      <c r="N927" s="267">
        <f t="shared" ref="N927" si="720">N928+N929</f>
        <v>0</v>
      </c>
      <c r="O927" s="233">
        <f t="shared" si="705"/>
        <v>0</v>
      </c>
      <c r="P927" s="307"/>
    </row>
    <row r="928" spans="1:17" ht="30" hidden="1" customHeight="1">
      <c r="B928" s="2" t="str">
        <f t="shared" si="703"/>
        <v>b</v>
      </c>
      <c r="C928" s="256" t="s">
        <v>0</v>
      </c>
      <c r="D928" s="257" t="s">
        <v>15</v>
      </c>
      <c r="E928" s="238">
        <v>0</v>
      </c>
      <c r="F928" s="238">
        <v>0</v>
      </c>
      <c r="G928" s="238">
        <v>0</v>
      </c>
      <c r="H928" s="238">
        <v>0</v>
      </c>
      <c r="I928" s="238">
        <v>0</v>
      </c>
      <c r="J928" s="268">
        <v>0</v>
      </c>
      <c r="K928" s="289">
        <v>0</v>
      </c>
      <c r="L928" s="278">
        <f t="shared" si="704"/>
        <v>0</v>
      </c>
      <c r="M928" s="238">
        <f t="shared" si="701"/>
        <v>0</v>
      </c>
      <c r="N928" s="268">
        <v>0</v>
      </c>
      <c r="O928" s="238">
        <f t="shared" si="705"/>
        <v>0</v>
      </c>
      <c r="P928" s="307"/>
    </row>
    <row r="929" spans="2:17" ht="30" hidden="1" customHeight="1">
      <c r="B929" s="2" t="str">
        <f t="shared" si="703"/>
        <v>b</v>
      </c>
      <c r="C929" s="256" t="s">
        <v>0</v>
      </c>
      <c r="D929" s="257" t="s">
        <v>16</v>
      </c>
      <c r="E929" s="238">
        <v>0</v>
      </c>
      <c r="F929" s="238">
        <v>0</v>
      </c>
      <c r="G929" s="238">
        <v>0</v>
      </c>
      <c r="H929" s="238">
        <v>0</v>
      </c>
      <c r="I929" s="238">
        <v>0</v>
      </c>
      <c r="J929" s="268">
        <v>0</v>
      </c>
      <c r="K929" s="289">
        <v>0</v>
      </c>
      <c r="L929" s="278">
        <f t="shared" si="704"/>
        <v>0</v>
      </c>
      <c r="M929" s="238">
        <f t="shared" si="701"/>
        <v>0</v>
      </c>
      <c r="N929" s="268">
        <v>0</v>
      </c>
      <c r="O929" s="238">
        <f t="shared" si="705"/>
        <v>0</v>
      </c>
      <c r="P929" s="307"/>
    </row>
    <row r="930" spans="2:17" ht="18" hidden="1">
      <c r="B930" s="2" t="str">
        <f t="shared" si="703"/>
        <v>a</v>
      </c>
      <c r="C930" s="228" t="s">
        <v>0</v>
      </c>
      <c r="D930" s="229" t="s">
        <v>17</v>
      </c>
      <c r="E930" s="230">
        <v>100</v>
      </c>
      <c r="F930" s="230">
        <v>154.69999999999999</v>
      </c>
      <c r="G930" s="230">
        <v>54.610999999999997</v>
      </c>
      <c r="H930" s="230">
        <v>100</v>
      </c>
      <c r="I930" s="230">
        <v>100</v>
      </c>
      <c r="J930" s="266">
        <v>100</v>
      </c>
      <c r="K930" s="287">
        <v>100</v>
      </c>
      <c r="L930" s="278">
        <f t="shared" si="704"/>
        <v>0</v>
      </c>
      <c r="M930" s="230">
        <f t="shared" si="701"/>
        <v>0</v>
      </c>
      <c r="N930" s="266">
        <v>100</v>
      </c>
      <c r="O930" s="230">
        <f t="shared" si="705"/>
        <v>0</v>
      </c>
      <c r="P930" s="307"/>
      <c r="Q930" s="271"/>
    </row>
    <row r="931" spans="2:17" ht="15.75" hidden="1">
      <c r="B931" s="2" t="str">
        <f t="shared" si="703"/>
        <v>b</v>
      </c>
      <c r="C931" s="243" t="s">
        <v>0</v>
      </c>
      <c r="D931" s="244" t="s">
        <v>18</v>
      </c>
      <c r="E931" s="230">
        <v>0</v>
      </c>
      <c r="F931" s="230">
        <v>0</v>
      </c>
      <c r="G931" s="230">
        <v>0</v>
      </c>
      <c r="H931" s="230">
        <v>0</v>
      </c>
      <c r="I931" s="230">
        <v>0</v>
      </c>
      <c r="J931" s="280"/>
      <c r="K931" s="291"/>
      <c r="L931" s="278">
        <f t="shared" si="704"/>
        <v>0</v>
      </c>
      <c r="M931" s="230">
        <f t="shared" si="701"/>
        <v>0</v>
      </c>
      <c r="N931" s="280">
        <v>0</v>
      </c>
      <c r="O931" s="230">
        <f t="shared" si="705"/>
        <v>0</v>
      </c>
      <c r="P931" s="42"/>
    </row>
    <row r="932" spans="2:17" ht="15.75" hidden="1">
      <c r="B932" s="2" t="str">
        <f t="shared" si="703"/>
        <v>b</v>
      </c>
      <c r="C932" s="243" t="s">
        <v>0</v>
      </c>
      <c r="D932" s="244" t="s">
        <v>19</v>
      </c>
      <c r="E932" s="230">
        <v>0</v>
      </c>
      <c r="F932" s="230">
        <v>0</v>
      </c>
      <c r="G932" s="230">
        <v>0</v>
      </c>
      <c r="H932" s="230">
        <v>0</v>
      </c>
      <c r="I932" s="230">
        <v>0</v>
      </c>
      <c r="J932" s="280"/>
      <c r="K932" s="291"/>
      <c r="L932" s="278">
        <f t="shared" si="704"/>
        <v>0</v>
      </c>
      <c r="M932" s="230">
        <f t="shared" si="701"/>
        <v>0</v>
      </c>
      <c r="N932" s="280">
        <v>0</v>
      </c>
      <c r="O932" s="230">
        <f t="shared" si="705"/>
        <v>0</v>
      </c>
      <c r="P932" s="42"/>
    </row>
    <row r="933" spans="2:17" ht="18" hidden="1">
      <c r="B933" s="2" t="str">
        <f t="shared" si="703"/>
        <v>a</v>
      </c>
      <c r="C933" s="222" t="s">
        <v>124</v>
      </c>
      <c r="D933" s="223" t="s">
        <v>125</v>
      </c>
      <c r="E933" s="224">
        <f t="shared" ref="E933" si="721">E936+E946+E947+E948</f>
        <v>1700</v>
      </c>
      <c r="F933" s="224">
        <f t="shared" ref="F933:I933" si="722">F936+F946+F947+F948</f>
        <v>1700</v>
      </c>
      <c r="G933" s="224">
        <f t="shared" si="722"/>
        <v>1513.02385</v>
      </c>
      <c r="H933" s="224">
        <f t="shared" si="722"/>
        <v>1700</v>
      </c>
      <c r="I933" s="224">
        <f t="shared" si="722"/>
        <v>1700</v>
      </c>
      <c r="J933" s="264">
        <f>J936+J946+J947+J948</f>
        <v>1700</v>
      </c>
      <c r="K933" s="285">
        <f>K936+K946+K947+K948</f>
        <v>1700</v>
      </c>
      <c r="L933" s="278">
        <f t="shared" si="704"/>
        <v>0</v>
      </c>
      <c r="M933" s="224">
        <f t="shared" si="701"/>
        <v>0</v>
      </c>
      <c r="N933" s="264">
        <f t="shared" ref="N933" si="723">N936+N946+N947+N948</f>
        <v>1700</v>
      </c>
      <c r="O933" s="224">
        <f t="shared" si="705"/>
        <v>0</v>
      </c>
      <c r="P933" s="43"/>
      <c r="Q933" s="271"/>
    </row>
    <row r="934" spans="2:17" ht="15.75" hidden="1">
      <c r="B934" s="2" t="str">
        <f t="shared" si="703"/>
        <v>b</v>
      </c>
      <c r="C934" s="252" t="s">
        <v>0</v>
      </c>
      <c r="D934" s="253" t="s">
        <v>5</v>
      </c>
      <c r="E934" s="227">
        <v>0</v>
      </c>
      <c r="F934" s="227">
        <v>0</v>
      </c>
      <c r="G934" s="227">
        <v>0</v>
      </c>
      <c r="H934" s="227">
        <v>0</v>
      </c>
      <c r="I934" s="227">
        <v>0</v>
      </c>
      <c r="J934" s="265">
        <v>0</v>
      </c>
      <c r="K934" s="286">
        <v>0</v>
      </c>
      <c r="L934" s="278">
        <f t="shared" si="704"/>
        <v>0</v>
      </c>
      <c r="M934" s="227">
        <f t="shared" si="701"/>
        <v>0</v>
      </c>
      <c r="N934" s="265">
        <v>0</v>
      </c>
      <c r="O934" s="227">
        <f t="shared" si="705"/>
        <v>0</v>
      </c>
      <c r="P934" s="42"/>
    </row>
    <row r="935" spans="2:17" ht="15.75" hidden="1">
      <c r="B935" s="2" t="str">
        <f t="shared" si="703"/>
        <v>b</v>
      </c>
      <c r="C935" s="252" t="s">
        <v>0</v>
      </c>
      <c r="D935" s="253" t="s">
        <v>6</v>
      </c>
      <c r="E935" s="227">
        <v>0</v>
      </c>
      <c r="F935" s="227">
        <v>0</v>
      </c>
      <c r="G935" s="227">
        <v>0</v>
      </c>
      <c r="H935" s="227">
        <v>0</v>
      </c>
      <c r="I935" s="227">
        <v>0</v>
      </c>
      <c r="J935" s="265">
        <v>0</v>
      </c>
      <c r="K935" s="286">
        <v>0</v>
      </c>
      <c r="L935" s="278">
        <f t="shared" si="704"/>
        <v>0</v>
      </c>
      <c r="M935" s="227">
        <f t="shared" si="701"/>
        <v>0</v>
      </c>
      <c r="N935" s="265">
        <v>0</v>
      </c>
      <c r="O935" s="227">
        <f t="shared" si="705"/>
        <v>0</v>
      </c>
      <c r="P935" s="42"/>
    </row>
    <row r="936" spans="2:17" ht="18" hidden="1">
      <c r="B936" s="2" t="str">
        <f t="shared" si="703"/>
        <v>a</v>
      </c>
      <c r="C936" s="228" t="s">
        <v>0</v>
      </c>
      <c r="D936" s="229" t="s">
        <v>7</v>
      </c>
      <c r="E936" s="230">
        <f t="shared" ref="E936" si="724">E937+E938+E939+E940+E941+E942+E943</f>
        <v>1700</v>
      </c>
      <c r="F936" s="230">
        <f t="shared" ref="F936:I936" si="725">F937+F938+F939+F940+F941+F942+F943</f>
        <v>1700</v>
      </c>
      <c r="G936" s="230">
        <f t="shared" si="725"/>
        <v>1513.02385</v>
      </c>
      <c r="H936" s="230">
        <f t="shared" si="725"/>
        <v>1700</v>
      </c>
      <c r="I936" s="230">
        <f t="shared" si="725"/>
        <v>1700</v>
      </c>
      <c r="J936" s="266">
        <f>J937+J938+J939+J940+J941+J942+J943</f>
        <v>1700</v>
      </c>
      <c r="K936" s="287">
        <f>K937+K938+K939+K940+K941+K942+K943</f>
        <v>1700</v>
      </c>
      <c r="L936" s="278">
        <f t="shared" si="704"/>
        <v>0</v>
      </c>
      <c r="M936" s="230">
        <f t="shared" si="701"/>
        <v>0</v>
      </c>
      <c r="N936" s="266">
        <f t="shared" ref="N936" si="726">N937+N938+N939+N940+N941+N942+N943</f>
        <v>1700</v>
      </c>
      <c r="O936" s="230">
        <f t="shared" si="705"/>
        <v>0</v>
      </c>
      <c r="P936" s="43"/>
      <c r="Q936" s="271"/>
    </row>
    <row r="937" spans="2:17" ht="15.75" hidden="1">
      <c r="B937" s="2" t="str">
        <f t="shared" si="703"/>
        <v>b</v>
      </c>
      <c r="C937" s="240" t="s">
        <v>0</v>
      </c>
      <c r="D937" s="241" t="s">
        <v>8</v>
      </c>
      <c r="E937" s="233">
        <v>0</v>
      </c>
      <c r="F937" s="233">
        <v>0</v>
      </c>
      <c r="G937" s="233">
        <v>0</v>
      </c>
      <c r="H937" s="233">
        <v>0</v>
      </c>
      <c r="I937" s="233">
        <v>0</v>
      </c>
      <c r="J937" s="267">
        <v>0</v>
      </c>
      <c r="K937" s="288">
        <v>0</v>
      </c>
      <c r="L937" s="278">
        <f t="shared" si="704"/>
        <v>0</v>
      </c>
      <c r="M937" s="233">
        <f t="shared" si="701"/>
        <v>0</v>
      </c>
      <c r="N937" s="267">
        <v>0</v>
      </c>
      <c r="O937" s="233">
        <f t="shared" si="705"/>
        <v>0</v>
      </c>
      <c r="P937" s="42"/>
    </row>
    <row r="938" spans="2:17" ht="18" hidden="1">
      <c r="B938" s="2" t="str">
        <f t="shared" si="703"/>
        <v>a</v>
      </c>
      <c r="C938" s="231" t="s">
        <v>0</v>
      </c>
      <c r="D938" s="232" t="s">
        <v>9</v>
      </c>
      <c r="E938" s="233">
        <v>1700</v>
      </c>
      <c r="F938" s="233">
        <v>1700</v>
      </c>
      <c r="G938" s="233">
        <v>1513.02385</v>
      </c>
      <c r="H938" s="233">
        <v>1700</v>
      </c>
      <c r="I938" s="233">
        <v>1700</v>
      </c>
      <c r="J938" s="267">
        <v>1700</v>
      </c>
      <c r="K938" s="288">
        <v>1700</v>
      </c>
      <c r="L938" s="278">
        <f t="shared" si="704"/>
        <v>0</v>
      </c>
      <c r="M938" s="233">
        <f t="shared" si="701"/>
        <v>0</v>
      </c>
      <c r="N938" s="267">
        <v>1700</v>
      </c>
      <c r="O938" s="233">
        <f t="shared" si="705"/>
        <v>0</v>
      </c>
      <c r="P938" s="43"/>
      <c r="Q938" s="271"/>
    </row>
    <row r="939" spans="2:17" ht="15.75" hidden="1">
      <c r="B939" s="2" t="str">
        <f t="shared" si="703"/>
        <v>b</v>
      </c>
      <c r="C939" s="240" t="s">
        <v>0</v>
      </c>
      <c r="D939" s="241" t="s">
        <v>10</v>
      </c>
      <c r="E939" s="233">
        <v>0</v>
      </c>
      <c r="F939" s="233">
        <v>0</v>
      </c>
      <c r="G939" s="233">
        <v>0</v>
      </c>
      <c r="H939" s="233">
        <v>0</v>
      </c>
      <c r="I939" s="233">
        <v>0</v>
      </c>
      <c r="J939" s="267">
        <v>0</v>
      </c>
      <c r="K939" s="288">
        <v>0</v>
      </c>
      <c r="L939" s="278">
        <f t="shared" si="704"/>
        <v>0</v>
      </c>
      <c r="M939" s="233">
        <f t="shared" si="701"/>
        <v>0</v>
      </c>
      <c r="N939" s="267">
        <v>0</v>
      </c>
      <c r="O939" s="233">
        <f t="shared" si="705"/>
        <v>0</v>
      </c>
      <c r="P939" s="42"/>
    </row>
    <row r="940" spans="2:17" ht="15.75" hidden="1">
      <c r="B940" s="2" t="str">
        <f t="shared" si="703"/>
        <v>b</v>
      </c>
      <c r="C940" s="240" t="s">
        <v>0</v>
      </c>
      <c r="D940" s="241" t="s">
        <v>11</v>
      </c>
      <c r="E940" s="233">
        <v>0</v>
      </c>
      <c r="F940" s="233">
        <v>0</v>
      </c>
      <c r="G940" s="233">
        <v>0</v>
      </c>
      <c r="H940" s="233">
        <v>0</v>
      </c>
      <c r="I940" s="233">
        <v>0</v>
      </c>
      <c r="J940" s="267">
        <v>0</v>
      </c>
      <c r="K940" s="288">
        <v>0</v>
      </c>
      <c r="L940" s="278">
        <f t="shared" si="704"/>
        <v>0</v>
      </c>
      <c r="M940" s="233">
        <f t="shared" si="701"/>
        <v>0</v>
      </c>
      <c r="N940" s="267">
        <v>0</v>
      </c>
      <c r="O940" s="233">
        <f t="shared" si="705"/>
        <v>0</v>
      </c>
      <c r="P940" s="42"/>
    </row>
    <row r="941" spans="2:17" ht="15.75" hidden="1">
      <c r="B941" s="2" t="str">
        <f t="shared" si="703"/>
        <v>b</v>
      </c>
      <c r="C941" s="240" t="s">
        <v>0</v>
      </c>
      <c r="D941" s="241" t="s">
        <v>12</v>
      </c>
      <c r="E941" s="233">
        <v>0</v>
      </c>
      <c r="F941" s="233">
        <v>0</v>
      </c>
      <c r="G941" s="233">
        <v>0</v>
      </c>
      <c r="H941" s="233">
        <v>0</v>
      </c>
      <c r="I941" s="233">
        <v>0</v>
      </c>
      <c r="J941" s="267">
        <v>0</v>
      </c>
      <c r="K941" s="288">
        <v>0</v>
      </c>
      <c r="L941" s="278">
        <f t="shared" si="704"/>
        <v>0</v>
      </c>
      <c r="M941" s="233">
        <f t="shared" si="701"/>
        <v>0</v>
      </c>
      <c r="N941" s="267">
        <v>0</v>
      </c>
      <c r="O941" s="233">
        <f t="shared" si="705"/>
        <v>0</v>
      </c>
      <c r="P941" s="42"/>
    </row>
    <row r="942" spans="2:17" ht="15.75" hidden="1">
      <c r="B942" s="2" t="str">
        <f t="shared" si="703"/>
        <v>b</v>
      </c>
      <c r="C942" s="240" t="s">
        <v>0</v>
      </c>
      <c r="D942" s="241" t="s">
        <v>13</v>
      </c>
      <c r="E942" s="233">
        <v>0</v>
      </c>
      <c r="F942" s="233">
        <v>0</v>
      </c>
      <c r="G942" s="233">
        <v>0</v>
      </c>
      <c r="H942" s="233">
        <v>0</v>
      </c>
      <c r="I942" s="233">
        <v>0</v>
      </c>
      <c r="J942" s="267">
        <v>0</v>
      </c>
      <c r="K942" s="288">
        <v>0</v>
      </c>
      <c r="L942" s="278">
        <f t="shared" si="704"/>
        <v>0</v>
      </c>
      <c r="M942" s="233">
        <f t="shared" si="701"/>
        <v>0</v>
      </c>
      <c r="N942" s="267">
        <v>0</v>
      </c>
      <c r="O942" s="233">
        <f t="shared" si="705"/>
        <v>0</v>
      </c>
      <c r="P942" s="42"/>
    </row>
    <row r="943" spans="2:17" ht="15.75" hidden="1">
      <c r="B943" s="2" t="str">
        <f t="shared" si="703"/>
        <v>b</v>
      </c>
      <c r="C943" s="240" t="s">
        <v>0</v>
      </c>
      <c r="D943" s="241" t="s">
        <v>14</v>
      </c>
      <c r="E943" s="233">
        <f t="shared" ref="E943" si="727">E944+E945</f>
        <v>0</v>
      </c>
      <c r="F943" s="233">
        <f t="shared" ref="F943:I943" si="728">F944+F945</f>
        <v>0</v>
      </c>
      <c r="G943" s="233">
        <f t="shared" si="728"/>
        <v>0</v>
      </c>
      <c r="H943" s="233">
        <f t="shared" si="728"/>
        <v>0</v>
      </c>
      <c r="I943" s="233">
        <f t="shared" si="728"/>
        <v>0</v>
      </c>
      <c r="J943" s="267">
        <f>J944+J945</f>
        <v>0</v>
      </c>
      <c r="K943" s="288">
        <f>K944+K945</f>
        <v>0</v>
      </c>
      <c r="L943" s="278">
        <f t="shared" si="704"/>
        <v>0</v>
      </c>
      <c r="M943" s="233">
        <f t="shared" si="701"/>
        <v>0</v>
      </c>
      <c r="N943" s="267">
        <f t="shared" ref="N943" si="729">N944+N945</f>
        <v>0</v>
      </c>
      <c r="O943" s="233">
        <f t="shared" si="705"/>
        <v>0</v>
      </c>
      <c r="P943" s="42"/>
    </row>
    <row r="944" spans="2:17" ht="30" hidden="1">
      <c r="B944" s="2" t="str">
        <f t="shared" si="703"/>
        <v>b</v>
      </c>
      <c r="C944" s="256" t="s">
        <v>0</v>
      </c>
      <c r="D944" s="257" t="s">
        <v>15</v>
      </c>
      <c r="E944" s="238">
        <v>0</v>
      </c>
      <c r="F944" s="238">
        <v>0</v>
      </c>
      <c r="G944" s="238">
        <v>0</v>
      </c>
      <c r="H944" s="238">
        <v>0</v>
      </c>
      <c r="I944" s="238">
        <v>0</v>
      </c>
      <c r="J944" s="268">
        <v>0</v>
      </c>
      <c r="K944" s="289">
        <v>0</v>
      </c>
      <c r="L944" s="278">
        <f t="shared" si="704"/>
        <v>0</v>
      </c>
      <c r="M944" s="238">
        <f t="shared" si="701"/>
        <v>0</v>
      </c>
      <c r="N944" s="268">
        <v>0</v>
      </c>
      <c r="O944" s="238">
        <f t="shared" si="705"/>
        <v>0</v>
      </c>
      <c r="P944" s="42"/>
    </row>
    <row r="945" spans="2:17" ht="30" hidden="1">
      <c r="B945" s="2" t="str">
        <f t="shared" si="703"/>
        <v>b</v>
      </c>
      <c r="C945" s="256" t="s">
        <v>0</v>
      </c>
      <c r="D945" s="257" t="s">
        <v>16</v>
      </c>
      <c r="E945" s="238">
        <v>0</v>
      </c>
      <c r="F945" s="238">
        <v>0</v>
      </c>
      <c r="G945" s="238">
        <v>0</v>
      </c>
      <c r="H945" s="238">
        <v>0</v>
      </c>
      <c r="I945" s="238">
        <v>0</v>
      </c>
      <c r="J945" s="268">
        <v>0</v>
      </c>
      <c r="K945" s="289">
        <v>0</v>
      </c>
      <c r="L945" s="278">
        <f t="shared" si="704"/>
        <v>0</v>
      </c>
      <c r="M945" s="238">
        <f t="shared" si="701"/>
        <v>0</v>
      </c>
      <c r="N945" s="268">
        <v>0</v>
      </c>
      <c r="O945" s="238">
        <f t="shared" si="705"/>
        <v>0</v>
      </c>
      <c r="P945" s="42"/>
    </row>
    <row r="946" spans="2:17" ht="15.75" hidden="1">
      <c r="B946" s="2" t="str">
        <f t="shared" si="703"/>
        <v>b</v>
      </c>
      <c r="C946" s="243" t="s">
        <v>0</v>
      </c>
      <c r="D946" s="244" t="s">
        <v>17</v>
      </c>
      <c r="E946" s="230">
        <v>0</v>
      </c>
      <c r="F946" s="230">
        <v>0</v>
      </c>
      <c r="G946" s="230">
        <v>0</v>
      </c>
      <c r="H946" s="230">
        <v>0</v>
      </c>
      <c r="I946" s="230">
        <v>0</v>
      </c>
      <c r="J946" s="266">
        <v>0</v>
      </c>
      <c r="K946" s="287">
        <v>0</v>
      </c>
      <c r="L946" s="278">
        <f t="shared" si="704"/>
        <v>0</v>
      </c>
      <c r="M946" s="230">
        <f t="shared" si="701"/>
        <v>0</v>
      </c>
      <c r="N946" s="266">
        <v>0</v>
      </c>
      <c r="O946" s="230">
        <f t="shared" si="705"/>
        <v>0</v>
      </c>
      <c r="P946" s="42"/>
    </row>
    <row r="947" spans="2:17" ht="15.75" hidden="1">
      <c r="B947" s="2" t="str">
        <f t="shared" si="703"/>
        <v>b</v>
      </c>
      <c r="C947" s="243" t="s">
        <v>0</v>
      </c>
      <c r="D947" s="244" t="s">
        <v>18</v>
      </c>
      <c r="E947" s="230">
        <v>0</v>
      </c>
      <c r="F947" s="230">
        <v>0</v>
      </c>
      <c r="G947" s="230">
        <v>0</v>
      </c>
      <c r="H947" s="230">
        <v>0</v>
      </c>
      <c r="I947" s="230">
        <v>0</v>
      </c>
      <c r="J947" s="266">
        <v>0</v>
      </c>
      <c r="K947" s="287">
        <v>0</v>
      </c>
      <c r="L947" s="278">
        <f t="shared" si="704"/>
        <v>0</v>
      </c>
      <c r="M947" s="230">
        <f t="shared" si="701"/>
        <v>0</v>
      </c>
      <c r="N947" s="266">
        <v>0</v>
      </c>
      <c r="O947" s="230">
        <f t="shared" si="705"/>
        <v>0</v>
      </c>
      <c r="P947" s="42"/>
    </row>
    <row r="948" spans="2:17" ht="15.75" hidden="1">
      <c r="B948" s="2" t="str">
        <f t="shared" si="703"/>
        <v>b</v>
      </c>
      <c r="C948" s="243" t="s">
        <v>0</v>
      </c>
      <c r="D948" s="244" t="s">
        <v>19</v>
      </c>
      <c r="E948" s="230">
        <v>0</v>
      </c>
      <c r="F948" s="230">
        <v>0</v>
      </c>
      <c r="G948" s="230">
        <v>0</v>
      </c>
      <c r="H948" s="230">
        <v>0</v>
      </c>
      <c r="I948" s="230">
        <v>0</v>
      </c>
      <c r="J948" s="266">
        <v>0</v>
      </c>
      <c r="K948" s="287">
        <v>0</v>
      </c>
      <c r="L948" s="278">
        <f t="shared" si="704"/>
        <v>0</v>
      </c>
      <c r="M948" s="230">
        <f t="shared" si="701"/>
        <v>0</v>
      </c>
      <c r="N948" s="266">
        <v>0</v>
      </c>
      <c r="O948" s="230">
        <f t="shared" si="705"/>
        <v>0</v>
      </c>
      <c r="P948" s="42"/>
    </row>
    <row r="949" spans="2:17" ht="24" hidden="1" customHeight="1">
      <c r="B949" s="2" t="str">
        <f t="shared" si="703"/>
        <v>a</v>
      </c>
      <c r="C949" s="222" t="s">
        <v>126</v>
      </c>
      <c r="D949" s="223" t="s">
        <v>127</v>
      </c>
      <c r="E949" s="224">
        <f t="shared" ref="E949" si="730">E952+E962+E963+E964</f>
        <v>1800</v>
      </c>
      <c r="F949" s="224">
        <f t="shared" ref="F949:I949" si="731">F952+F962+F963+F964</f>
        <v>1800</v>
      </c>
      <c r="G949" s="224">
        <f t="shared" si="731"/>
        <v>1316.809</v>
      </c>
      <c r="H949" s="224">
        <f t="shared" si="731"/>
        <v>7980</v>
      </c>
      <c r="I949" s="224">
        <f t="shared" si="731"/>
        <v>1800</v>
      </c>
      <c r="J949" s="264">
        <f>J952+J962+J963+J964</f>
        <v>3890</v>
      </c>
      <c r="K949" s="285">
        <f>K952+K962+K963+K964</f>
        <v>3890</v>
      </c>
      <c r="L949" s="278">
        <f t="shared" si="704"/>
        <v>0</v>
      </c>
      <c r="M949" s="224">
        <f t="shared" si="701"/>
        <v>2090</v>
      </c>
      <c r="N949" s="264">
        <f t="shared" ref="N949" si="732">N952+N962+N963+N964</f>
        <v>7980</v>
      </c>
      <c r="O949" s="224">
        <f t="shared" si="705"/>
        <v>4090</v>
      </c>
      <c r="P949" s="310" t="s">
        <v>581</v>
      </c>
      <c r="Q949" s="271"/>
    </row>
    <row r="950" spans="2:17" ht="15.75" hidden="1" customHeight="1">
      <c r="B950" s="2" t="str">
        <f t="shared" si="703"/>
        <v>b</v>
      </c>
      <c r="C950" s="252" t="s">
        <v>0</v>
      </c>
      <c r="D950" s="253" t="s">
        <v>5</v>
      </c>
      <c r="E950" s="227">
        <v>0</v>
      </c>
      <c r="F950" s="227">
        <v>0</v>
      </c>
      <c r="G950" s="227">
        <v>0</v>
      </c>
      <c r="H950" s="227">
        <v>0</v>
      </c>
      <c r="I950" s="227">
        <v>0</v>
      </c>
      <c r="J950" s="265">
        <v>0</v>
      </c>
      <c r="K950" s="286">
        <v>0</v>
      </c>
      <c r="L950" s="278">
        <f t="shared" si="704"/>
        <v>0</v>
      </c>
      <c r="M950" s="227">
        <f t="shared" si="701"/>
        <v>0</v>
      </c>
      <c r="N950" s="265">
        <v>0</v>
      </c>
      <c r="O950" s="227">
        <f t="shared" si="705"/>
        <v>0</v>
      </c>
      <c r="P950" s="311"/>
    </row>
    <row r="951" spans="2:17" ht="18" hidden="1">
      <c r="B951" s="2" t="str">
        <f t="shared" si="703"/>
        <v>a</v>
      </c>
      <c r="C951" s="225" t="s">
        <v>0</v>
      </c>
      <c r="D951" s="226" t="s">
        <v>6</v>
      </c>
      <c r="E951" s="227">
        <v>2</v>
      </c>
      <c r="F951" s="227">
        <v>2</v>
      </c>
      <c r="G951" s="227">
        <v>2</v>
      </c>
      <c r="H951" s="227">
        <v>2</v>
      </c>
      <c r="I951" s="227">
        <v>2</v>
      </c>
      <c r="J951" s="265">
        <v>2</v>
      </c>
      <c r="K951" s="286">
        <v>2</v>
      </c>
      <c r="L951" s="278">
        <f t="shared" si="704"/>
        <v>0</v>
      </c>
      <c r="M951" s="227">
        <f t="shared" si="701"/>
        <v>0</v>
      </c>
      <c r="N951" s="265">
        <v>5</v>
      </c>
      <c r="O951" s="227">
        <f t="shared" si="705"/>
        <v>3</v>
      </c>
      <c r="P951" s="311"/>
      <c r="Q951" s="271"/>
    </row>
    <row r="952" spans="2:17" ht="24.75" hidden="1" customHeight="1">
      <c r="B952" s="2" t="str">
        <f t="shared" si="703"/>
        <v>a</v>
      </c>
      <c r="C952" s="228" t="s">
        <v>0</v>
      </c>
      <c r="D952" s="229" t="s">
        <v>7</v>
      </c>
      <c r="E952" s="230">
        <f t="shared" ref="E952" si="733">E953+E954+E955+E956+E957+E958+E959</f>
        <v>1800</v>
      </c>
      <c r="F952" s="230">
        <f t="shared" ref="F952:I952" si="734">F953+F954+F955+F956+F957+F958+F959</f>
        <v>1800</v>
      </c>
      <c r="G952" s="230">
        <f t="shared" si="734"/>
        <v>1316.809</v>
      </c>
      <c r="H952" s="230">
        <f t="shared" si="734"/>
        <v>7980</v>
      </c>
      <c r="I952" s="230">
        <f t="shared" si="734"/>
        <v>1800</v>
      </c>
      <c r="J952" s="266">
        <f>J953+J954+J955+J956+J957+J958+J959</f>
        <v>3890</v>
      </c>
      <c r="K952" s="287">
        <f>K953+K954+K955+K956+K957+K958+K959</f>
        <v>3890</v>
      </c>
      <c r="L952" s="278">
        <f t="shared" si="704"/>
        <v>0</v>
      </c>
      <c r="M952" s="230">
        <f t="shared" si="701"/>
        <v>2090</v>
      </c>
      <c r="N952" s="266">
        <f t="shared" ref="N952" si="735">N953+N954+N955+N956+N957+N958+N959</f>
        <v>7980</v>
      </c>
      <c r="O952" s="230">
        <f t="shared" si="705"/>
        <v>4090</v>
      </c>
      <c r="P952" s="311"/>
      <c r="Q952" s="271"/>
    </row>
    <row r="953" spans="2:17" ht="26.25" hidden="1" customHeight="1">
      <c r="B953" s="2" t="str">
        <f t="shared" si="703"/>
        <v>b</v>
      </c>
      <c r="C953" s="240" t="s">
        <v>0</v>
      </c>
      <c r="D953" s="241" t="s">
        <v>8</v>
      </c>
      <c r="E953" s="233">
        <v>0</v>
      </c>
      <c r="F953" s="233">
        <v>0</v>
      </c>
      <c r="G953" s="233">
        <v>0</v>
      </c>
      <c r="H953" s="233">
        <v>0</v>
      </c>
      <c r="I953" s="233">
        <v>0</v>
      </c>
      <c r="J953" s="267">
        <v>0</v>
      </c>
      <c r="K953" s="288">
        <v>0</v>
      </c>
      <c r="L953" s="278">
        <f t="shared" si="704"/>
        <v>0</v>
      </c>
      <c r="M953" s="233">
        <f t="shared" si="701"/>
        <v>0</v>
      </c>
      <c r="N953" s="267">
        <v>0</v>
      </c>
      <c r="O953" s="233">
        <f t="shared" si="705"/>
        <v>0</v>
      </c>
      <c r="P953" s="311"/>
    </row>
    <row r="954" spans="2:17" ht="36" hidden="1" customHeight="1">
      <c r="B954" s="2" t="str">
        <f t="shared" si="703"/>
        <v>a</v>
      </c>
      <c r="C954" s="231" t="s">
        <v>0</v>
      </c>
      <c r="D954" s="232" t="s">
        <v>9</v>
      </c>
      <c r="E954" s="233">
        <v>1800</v>
      </c>
      <c r="F954" s="233">
        <v>1800</v>
      </c>
      <c r="G954" s="233">
        <v>1316.809</v>
      </c>
      <c r="H954" s="233">
        <v>7980</v>
      </c>
      <c r="I954" s="233">
        <v>1800</v>
      </c>
      <c r="J954" s="267">
        <v>3890</v>
      </c>
      <c r="K954" s="288">
        <v>3890</v>
      </c>
      <c r="L954" s="278">
        <f t="shared" si="704"/>
        <v>0</v>
      </c>
      <c r="M954" s="233">
        <f t="shared" si="701"/>
        <v>2090</v>
      </c>
      <c r="N954" s="267">
        <v>7980</v>
      </c>
      <c r="O954" s="233">
        <f t="shared" si="705"/>
        <v>4090</v>
      </c>
      <c r="P954" s="311"/>
      <c r="Q954" s="271"/>
    </row>
    <row r="955" spans="2:17" ht="15.75" hidden="1">
      <c r="B955" s="2" t="str">
        <f t="shared" si="703"/>
        <v>b</v>
      </c>
      <c r="C955" s="240" t="s">
        <v>0</v>
      </c>
      <c r="D955" s="241" t="s">
        <v>10</v>
      </c>
      <c r="E955" s="233">
        <v>0</v>
      </c>
      <c r="F955" s="233">
        <v>0</v>
      </c>
      <c r="G955" s="233">
        <v>0</v>
      </c>
      <c r="H955" s="233">
        <v>0</v>
      </c>
      <c r="I955" s="233">
        <v>0</v>
      </c>
      <c r="J955" s="267">
        <v>0</v>
      </c>
      <c r="K955" s="288">
        <v>0</v>
      </c>
      <c r="L955" s="278">
        <f t="shared" si="704"/>
        <v>0</v>
      </c>
      <c r="M955" s="233">
        <f t="shared" si="701"/>
        <v>0</v>
      </c>
      <c r="N955" s="267">
        <v>0</v>
      </c>
      <c r="O955" s="233">
        <f t="shared" si="705"/>
        <v>0</v>
      </c>
      <c r="P955" s="311"/>
    </row>
    <row r="956" spans="2:17" ht="15.75" hidden="1">
      <c r="B956" s="2" t="str">
        <f t="shared" si="703"/>
        <v>b</v>
      </c>
      <c r="C956" s="240" t="s">
        <v>0</v>
      </c>
      <c r="D956" s="241" t="s">
        <v>11</v>
      </c>
      <c r="E956" s="233">
        <v>0</v>
      </c>
      <c r="F956" s="233">
        <v>0</v>
      </c>
      <c r="G956" s="233">
        <v>0</v>
      </c>
      <c r="H956" s="233">
        <v>0</v>
      </c>
      <c r="I956" s="233">
        <v>0</v>
      </c>
      <c r="J956" s="267">
        <v>0</v>
      </c>
      <c r="K956" s="288">
        <v>0</v>
      </c>
      <c r="L956" s="278">
        <f t="shared" si="704"/>
        <v>0</v>
      </c>
      <c r="M956" s="233">
        <f t="shared" si="701"/>
        <v>0</v>
      </c>
      <c r="N956" s="267">
        <v>0</v>
      </c>
      <c r="O956" s="233">
        <f t="shared" si="705"/>
        <v>0</v>
      </c>
      <c r="P956" s="311"/>
    </row>
    <row r="957" spans="2:17" ht="15.75" hidden="1">
      <c r="B957" s="2" t="str">
        <f t="shared" si="703"/>
        <v>b</v>
      </c>
      <c r="C957" s="240" t="s">
        <v>0</v>
      </c>
      <c r="D957" s="241" t="s">
        <v>12</v>
      </c>
      <c r="E957" s="233">
        <v>0</v>
      </c>
      <c r="F957" s="233">
        <v>0</v>
      </c>
      <c r="G957" s="233">
        <v>0</v>
      </c>
      <c r="H957" s="233">
        <v>0</v>
      </c>
      <c r="I957" s="233">
        <v>0</v>
      </c>
      <c r="J957" s="267">
        <v>0</v>
      </c>
      <c r="K957" s="288">
        <v>0</v>
      </c>
      <c r="L957" s="278">
        <f t="shared" si="704"/>
        <v>0</v>
      </c>
      <c r="M957" s="233">
        <f t="shared" si="701"/>
        <v>0</v>
      </c>
      <c r="N957" s="267">
        <v>0</v>
      </c>
      <c r="O957" s="233">
        <f t="shared" si="705"/>
        <v>0</v>
      </c>
      <c r="P957" s="311"/>
    </row>
    <row r="958" spans="2:17" ht="15.75" hidden="1">
      <c r="B958" s="2" t="str">
        <f t="shared" si="703"/>
        <v>b</v>
      </c>
      <c r="C958" s="240" t="s">
        <v>0</v>
      </c>
      <c r="D958" s="241" t="s">
        <v>13</v>
      </c>
      <c r="E958" s="233">
        <v>0</v>
      </c>
      <c r="F958" s="233">
        <v>0</v>
      </c>
      <c r="G958" s="233">
        <v>0</v>
      </c>
      <c r="H958" s="233">
        <v>0</v>
      </c>
      <c r="I958" s="233">
        <v>0</v>
      </c>
      <c r="J958" s="267">
        <v>0</v>
      </c>
      <c r="K958" s="288">
        <v>0</v>
      </c>
      <c r="L958" s="278">
        <f t="shared" si="704"/>
        <v>0</v>
      </c>
      <c r="M958" s="233">
        <f t="shared" si="701"/>
        <v>0</v>
      </c>
      <c r="N958" s="267">
        <v>0</v>
      </c>
      <c r="O958" s="233">
        <f t="shared" si="705"/>
        <v>0</v>
      </c>
      <c r="P958" s="311"/>
    </row>
    <row r="959" spans="2:17" ht="15.75" hidden="1">
      <c r="B959" s="2" t="str">
        <f t="shared" si="703"/>
        <v>b</v>
      </c>
      <c r="C959" s="240" t="s">
        <v>0</v>
      </c>
      <c r="D959" s="241" t="s">
        <v>14</v>
      </c>
      <c r="E959" s="233">
        <f t="shared" ref="E959" si="736">E960+E961</f>
        <v>0</v>
      </c>
      <c r="F959" s="233">
        <f t="shared" ref="F959:I959" si="737">F960+F961</f>
        <v>0</v>
      </c>
      <c r="G959" s="233">
        <f t="shared" si="737"/>
        <v>0</v>
      </c>
      <c r="H959" s="233">
        <f t="shared" si="737"/>
        <v>0</v>
      </c>
      <c r="I959" s="233">
        <f t="shared" si="737"/>
        <v>0</v>
      </c>
      <c r="J959" s="267">
        <f>J960+J961</f>
        <v>0</v>
      </c>
      <c r="K959" s="288">
        <f>K960+K961</f>
        <v>0</v>
      </c>
      <c r="L959" s="278">
        <f t="shared" si="704"/>
        <v>0</v>
      </c>
      <c r="M959" s="233">
        <f t="shared" si="701"/>
        <v>0</v>
      </c>
      <c r="N959" s="267">
        <f t="shared" ref="N959" si="738">N960+N961</f>
        <v>0</v>
      </c>
      <c r="O959" s="233">
        <f t="shared" si="705"/>
        <v>0</v>
      </c>
      <c r="P959" s="311"/>
    </row>
    <row r="960" spans="2:17" ht="30" hidden="1">
      <c r="B960" s="2" t="str">
        <f t="shared" si="703"/>
        <v>b</v>
      </c>
      <c r="C960" s="256" t="s">
        <v>0</v>
      </c>
      <c r="D960" s="257" t="s">
        <v>15</v>
      </c>
      <c r="E960" s="238">
        <v>0</v>
      </c>
      <c r="F960" s="238">
        <v>0</v>
      </c>
      <c r="G960" s="238">
        <v>0</v>
      </c>
      <c r="H960" s="238">
        <v>0</v>
      </c>
      <c r="I960" s="238">
        <v>0</v>
      </c>
      <c r="J960" s="268">
        <v>0</v>
      </c>
      <c r="K960" s="289">
        <v>0</v>
      </c>
      <c r="L960" s="278">
        <f t="shared" si="704"/>
        <v>0</v>
      </c>
      <c r="M960" s="238">
        <f t="shared" si="701"/>
        <v>0</v>
      </c>
      <c r="N960" s="268">
        <v>0</v>
      </c>
      <c r="O960" s="238">
        <f t="shared" si="705"/>
        <v>0</v>
      </c>
      <c r="P960" s="311"/>
    </row>
    <row r="961" spans="2:17" ht="30" hidden="1">
      <c r="B961" s="2" t="str">
        <f t="shared" si="703"/>
        <v>b</v>
      </c>
      <c r="C961" s="256" t="s">
        <v>0</v>
      </c>
      <c r="D961" s="257" t="s">
        <v>16</v>
      </c>
      <c r="E961" s="238">
        <v>0</v>
      </c>
      <c r="F961" s="238">
        <v>0</v>
      </c>
      <c r="G961" s="238">
        <v>0</v>
      </c>
      <c r="H961" s="238">
        <v>0</v>
      </c>
      <c r="I961" s="238">
        <v>0</v>
      </c>
      <c r="J961" s="268">
        <v>0</v>
      </c>
      <c r="K961" s="289">
        <v>0</v>
      </c>
      <c r="L961" s="278">
        <f t="shared" si="704"/>
        <v>0</v>
      </c>
      <c r="M961" s="238">
        <f t="shared" si="701"/>
        <v>0</v>
      </c>
      <c r="N961" s="268">
        <v>0</v>
      </c>
      <c r="O961" s="238">
        <f t="shared" si="705"/>
        <v>0</v>
      </c>
      <c r="P961" s="311"/>
    </row>
    <row r="962" spans="2:17" ht="15.75" hidden="1">
      <c r="B962" s="2" t="str">
        <f t="shared" si="703"/>
        <v>b</v>
      </c>
      <c r="C962" s="243" t="s">
        <v>0</v>
      </c>
      <c r="D962" s="244" t="s">
        <v>17</v>
      </c>
      <c r="E962" s="230">
        <v>0</v>
      </c>
      <c r="F962" s="230">
        <v>0</v>
      </c>
      <c r="G962" s="230">
        <v>0</v>
      </c>
      <c r="H962" s="230">
        <v>0</v>
      </c>
      <c r="I962" s="230">
        <v>0</v>
      </c>
      <c r="J962" s="266">
        <v>0</v>
      </c>
      <c r="K962" s="287">
        <v>0</v>
      </c>
      <c r="L962" s="278">
        <f t="shared" si="704"/>
        <v>0</v>
      </c>
      <c r="M962" s="230">
        <f t="shared" si="701"/>
        <v>0</v>
      </c>
      <c r="N962" s="266">
        <v>0</v>
      </c>
      <c r="O962" s="230">
        <f t="shared" si="705"/>
        <v>0</v>
      </c>
      <c r="P962" s="311"/>
    </row>
    <row r="963" spans="2:17" ht="15.75" hidden="1">
      <c r="B963" s="2" t="str">
        <f t="shared" si="703"/>
        <v>b</v>
      </c>
      <c r="C963" s="243" t="s">
        <v>0</v>
      </c>
      <c r="D963" s="244" t="s">
        <v>18</v>
      </c>
      <c r="E963" s="230">
        <v>0</v>
      </c>
      <c r="F963" s="230">
        <v>0</v>
      </c>
      <c r="G963" s="230">
        <v>0</v>
      </c>
      <c r="H963" s="230">
        <v>0</v>
      </c>
      <c r="I963" s="230">
        <v>0</v>
      </c>
      <c r="J963" s="266">
        <v>0</v>
      </c>
      <c r="K963" s="287">
        <v>0</v>
      </c>
      <c r="L963" s="278">
        <f t="shared" si="704"/>
        <v>0</v>
      </c>
      <c r="M963" s="230">
        <f t="shared" si="701"/>
        <v>0</v>
      </c>
      <c r="N963" s="266">
        <v>0</v>
      </c>
      <c r="O963" s="230">
        <f t="shared" si="705"/>
        <v>0</v>
      </c>
      <c r="P963" s="312"/>
    </row>
    <row r="964" spans="2:17" ht="15.75" hidden="1">
      <c r="B964" s="2" t="str">
        <f t="shared" si="703"/>
        <v>b</v>
      </c>
      <c r="C964" s="243" t="s">
        <v>0</v>
      </c>
      <c r="D964" s="244" t="s">
        <v>19</v>
      </c>
      <c r="E964" s="230">
        <v>0</v>
      </c>
      <c r="F964" s="230">
        <v>0</v>
      </c>
      <c r="G964" s="230">
        <v>0</v>
      </c>
      <c r="H964" s="230">
        <v>0</v>
      </c>
      <c r="I964" s="230">
        <v>0</v>
      </c>
      <c r="J964" s="266">
        <v>0</v>
      </c>
      <c r="K964" s="287">
        <v>0</v>
      </c>
      <c r="L964" s="278">
        <f t="shared" si="704"/>
        <v>0</v>
      </c>
      <c r="M964" s="230">
        <f t="shared" si="701"/>
        <v>0</v>
      </c>
      <c r="N964" s="266">
        <v>0</v>
      </c>
      <c r="O964" s="230">
        <f t="shared" si="705"/>
        <v>0</v>
      </c>
      <c r="P964" s="42"/>
    </row>
    <row r="965" spans="2:17" ht="72" hidden="1">
      <c r="B965" s="2" t="str">
        <f t="shared" si="703"/>
        <v>a</v>
      </c>
      <c r="C965" s="222" t="s">
        <v>128</v>
      </c>
      <c r="D965" s="223" t="s">
        <v>129</v>
      </c>
      <c r="E965" s="224">
        <f t="shared" ref="E965" si="739">E968+E978+E979+E980</f>
        <v>260</v>
      </c>
      <c r="F965" s="224">
        <f t="shared" ref="F965:I965" si="740">F968+F978+F979+F980</f>
        <v>238</v>
      </c>
      <c r="G965" s="224">
        <f t="shared" si="740"/>
        <v>193.62039000000001</v>
      </c>
      <c r="H965" s="224">
        <f t="shared" si="740"/>
        <v>260</v>
      </c>
      <c r="I965" s="224">
        <f t="shared" si="740"/>
        <v>260</v>
      </c>
      <c r="J965" s="264">
        <f>J968+J978+J979+J980</f>
        <v>260</v>
      </c>
      <c r="K965" s="285">
        <f>K968+K978+K979+K980</f>
        <v>260</v>
      </c>
      <c r="L965" s="278">
        <f t="shared" si="704"/>
        <v>0</v>
      </c>
      <c r="M965" s="224">
        <f t="shared" ref="M965:M1028" si="741">J965-I965</f>
        <v>0</v>
      </c>
      <c r="N965" s="264">
        <f t="shared" ref="N965" si="742">N968+N978+N979+N980</f>
        <v>260</v>
      </c>
      <c r="O965" s="224">
        <f t="shared" si="705"/>
        <v>0</v>
      </c>
      <c r="P965" s="43"/>
      <c r="Q965" s="271"/>
    </row>
    <row r="966" spans="2:17" ht="15.75" hidden="1">
      <c r="B966" s="2" t="str">
        <f t="shared" ref="B966:B1029" si="743">IF((E966+F966+G966+I966++J966+M966+N966)&gt;0,"a","b")</f>
        <v>b</v>
      </c>
      <c r="C966" s="252" t="s">
        <v>0</v>
      </c>
      <c r="D966" s="253" t="s">
        <v>5</v>
      </c>
      <c r="E966" s="227">
        <v>0</v>
      </c>
      <c r="F966" s="227">
        <v>0</v>
      </c>
      <c r="G966" s="227">
        <v>0</v>
      </c>
      <c r="H966" s="227">
        <v>0</v>
      </c>
      <c r="I966" s="227">
        <v>0</v>
      </c>
      <c r="J966" s="265">
        <v>0</v>
      </c>
      <c r="K966" s="286">
        <v>0</v>
      </c>
      <c r="L966" s="278">
        <f t="shared" ref="L966:L1029" si="744">K966-J966</f>
        <v>0</v>
      </c>
      <c r="M966" s="227">
        <f t="shared" si="741"/>
        <v>0</v>
      </c>
      <c r="N966" s="265">
        <v>0</v>
      </c>
      <c r="O966" s="227">
        <f t="shared" ref="O966:O1029" si="745">N966-J966</f>
        <v>0</v>
      </c>
      <c r="P966" s="42"/>
    </row>
    <row r="967" spans="2:17" ht="18" hidden="1">
      <c r="B967" s="2" t="str">
        <f t="shared" si="743"/>
        <v>a</v>
      </c>
      <c r="C967" s="225" t="s">
        <v>0</v>
      </c>
      <c r="D967" s="226" t="s">
        <v>6</v>
      </c>
      <c r="E967" s="227">
        <v>5</v>
      </c>
      <c r="F967" s="227">
        <v>5</v>
      </c>
      <c r="G967" s="227">
        <v>5</v>
      </c>
      <c r="H967" s="227">
        <v>5</v>
      </c>
      <c r="I967" s="227">
        <v>5</v>
      </c>
      <c r="J967" s="265">
        <v>5</v>
      </c>
      <c r="K967" s="286">
        <v>5</v>
      </c>
      <c r="L967" s="278">
        <f t="shared" si="744"/>
        <v>0</v>
      </c>
      <c r="M967" s="227">
        <f t="shared" si="741"/>
        <v>0</v>
      </c>
      <c r="N967" s="265">
        <v>10</v>
      </c>
      <c r="O967" s="227">
        <f t="shared" si="745"/>
        <v>5</v>
      </c>
      <c r="P967" s="43"/>
      <c r="Q967" s="271"/>
    </row>
    <row r="968" spans="2:17" ht="18" hidden="1">
      <c r="B968" s="2" t="str">
        <f t="shared" si="743"/>
        <v>a</v>
      </c>
      <c r="C968" s="228" t="s">
        <v>0</v>
      </c>
      <c r="D968" s="229" t="s">
        <v>7</v>
      </c>
      <c r="E968" s="230">
        <f t="shared" ref="E968" si="746">E969+E970+E971+E972+E973+E974+E975</f>
        <v>260</v>
      </c>
      <c r="F968" s="230">
        <f t="shared" ref="F968:I968" si="747">F969+F970+F971+F972+F973+F974+F975</f>
        <v>238</v>
      </c>
      <c r="G968" s="230">
        <f t="shared" si="747"/>
        <v>193.62039000000001</v>
      </c>
      <c r="H968" s="230">
        <f t="shared" si="747"/>
        <v>260</v>
      </c>
      <c r="I968" s="230">
        <f t="shared" si="747"/>
        <v>260</v>
      </c>
      <c r="J968" s="266">
        <f>J969+J970+J971+J972+J973+J974+J975</f>
        <v>260</v>
      </c>
      <c r="K968" s="287">
        <f>K969+K970+K971+K972+K973+K974+K975</f>
        <v>260</v>
      </c>
      <c r="L968" s="278">
        <f t="shared" si="744"/>
        <v>0</v>
      </c>
      <c r="M968" s="230">
        <f t="shared" si="741"/>
        <v>0</v>
      </c>
      <c r="N968" s="266">
        <f t="shared" ref="N968" si="748">N969+N970+N971+N972+N973+N974+N975</f>
        <v>260</v>
      </c>
      <c r="O968" s="230">
        <f t="shared" si="745"/>
        <v>0</v>
      </c>
      <c r="P968" s="43"/>
      <c r="Q968" s="271"/>
    </row>
    <row r="969" spans="2:17" ht="15.75" hidden="1">
      <c r="B969" s="2" t="str">
        <f t="shared" si="743"/>
        <v>b</v>
      </c>
      <c r="C969" s="240" t="s">
        <v>0</v>
      </c>
      <c r="D969" s="241" t="s">
        <v>8</v>
      </c>
      <c r="E969" s="233">
        <v>0</v>
      </c>
      <c r="F969" s="233">
        <v>0</v>
      </c>
      <c r="G969" s="233">
        <v>0</v>
      </c>
      <c r="H969" s="233">
        <v>0</v>
      </c>
      <c r="I969" s="233">
        <v>0</v>
      </c>
      <c r="J969" s="267">
        <v>0</v>
      </c>
      <c r="K969" s="288">
        <v>0</v>
      </c>
      <c r="L969" s="278">
        <f t="shared" si="744"/>
        <v>0</v>
      </c>
      <c r="M969" s="233">
        <f t="shared" si="741"/>
        <v>0</v>
      </c>
      <c r="N969" s="267">
        <v>0</v>
      </c>
      <c r="O969" s="233">
        <f t="shared" si="745"/>
        <v>0</v>
      </c>
      <c r="P969" s="42"/>
    </row>
    <row r="970" spans="2:17" ht="18" hidden="1">
      <c r="B970" s="2" t="str">
        <f t="shared" si="743"/>
        <v>a</v>
      </c>
      <c r="C970" s="231" t="s">
        <v>0</v>
      </c>
      <c r="D970" s="232" t="s">
        <v>9</v>
      </c>
      <c r="E970" s="233">
        <v>260</v>
      </c>
      <c r="F970" s="233">
        <v>238</v>
      </c>
      <c r="G970" s="233">
        <v>193.62039000000001</v>
      </c>
      <c r="H970" s="233">
        <v>260</v>
      </c>
      <c r="I970" s="233">
        <v>260</v>
      </c>
      <c r="J970" s="267">
        <v>260</v>
      </c>
      <c r="K970" s="288">
        <v>260</v>
      </c>
      <c r="L970" s="278">
        <f t="shared" si="744"/>
        <v>0</v>
      </c>
      <c r="M970" s="233">
        <f t="shared" si="741"/>
        <v>0</v>
      </c>
      <c r="N970" s="267">
        <v>260</v>
      </c>
      <c r="O970" s="233">
        <f t="shared" si="745"/>
        <v>0</v>
      </c>
      <c r="P970" s="43"/>
      <c r="Q970" s="271"/>
    </row>
    <row r="971" spans="2:17" ht="15.75" hidden="1">
      <c r="B971" s="2" t="str">
        <f t="shared" si="743"/>
        <v>b</v>
      </c>
      <c r="C971" s="240" t="s">
        <v>0</v>
      </c>
      <c r="D971" s="241" t="s">
        <v>10</v>
      </c>
      <c r="E971" s="233">
        <v>0</v>
      </c>
      <c r="F971" s="233">
        <v>0</v>
      </c>
      <c r="G971" s="233">
        <v>0</v>
      </c>
      <c r="H971" s="233">
        <v>0</v>
      </c>
      <c r="I971" s="233">
        <v>0</v>
      </c>
      <c r="J971" s="267">
        <v>0</v>
      </c>
      <c r="K971" s="288">
        <v>0</v>
      </c>
      <c r="L971" s="278">
        <f t="shared" si="744"/>
        <v>0</v>
      </c>
      <c r="M971" s="233">
        <f t="shared" si="741"/>
        <v>0</v>
      </c>
      <c r="N971" s="267">
        <v>0</v>
      </c>
      <c r="O971" s="233">
        <f t="shared" si="745"/>
        <v>0</v>
      </c>
      <c r="P971" s="42"/>
    </row>
    <row r="972" spans="2:17" ht="15.75" hidden="1">
      <c r="B972" s="2" t="str">
        <f t="shared" si="743"/>
        <v>b</v>
      </c>
      <c r="C972" s="240" t="s">
        <v>0</v>
      </c>
      <c r="D972" s="241" t="s">
        <v>11</v>
      </c>
      <c r="E972" s="233">
        <v>0</v>
      </c>
      <c r="F972" s="233">
        <v>0</v>
      </c>
      <c r="G972" s="233">
        <v>0</v>
      </c>
      <c r="H972" s="233">
        <v>0</v>
      </c>
      <c r="I972" s="233">
        <v>0</v>
      </c>
      <c r="J972" s="267">
        <v>0</v>
      </c>
      <c r="K972" s="288">
        <v>0</v>
      </c>
      <c r="L972" s="278">
        <f t="shared" si="744"/>
        <v>0</v>
      </c>
      <c r="M972" s="233">
        <f t="shared" si="741"/>
        <v>0</v>
      </c>
      <c r="N972" s="267">
        <v>0</v>
      </c>
      <c r="O972" s="233">
        <f t="shared" si="745"/>
        <v>0</v>
      </c>
      <c r="P972" s="42"/>
    </row>
    <row r="973" spans="2:17" ht="15.75" hidden="1">
      <c r="B973" s="2" t="str">
        <f t="shared" si="743"/>
        <v>b</v>
      </c>
      <c r="C973" s="240" t="s">
        <v>0</v>
      </c>
      <c r="D973" s="241" t="s">
        <v>12</v>
      </c>
      <c r="E973" s="233">
        <v>0</v>
      </c>
      <c r="F973" s="233">
        <v>0</v>
      </c>
      <c r="G973" s="233">
        <v>0</v>
      </c>
      <c r="H973" s="233">
        <v>0</v>
      </c>
      <c r="I973" s="233">
        <v>0</v>
      </c>
      <c r="J973" s="267">
        <v>0</v>
      </c>
      <c r="K973" s="288">
        <v>0</v>
      </c>
      <c r="L973" s="278">
        <f t="shared" si="744"/>
        <v>0</v>
      </c>
      <c r="M973" s="233">
        <f t="shared" si="741"/>
        <v>0</v>
      </c>
      <c r="N973" s="267">
        <v>0</v>
      </c>
      <c r="O973" s="233">
        <f t="shared" si="745"/>
        <v>0</v>
      </c>
      <c r="P973" s="42"/>
    </row>
    <row r="974" spans="2:17" ht="15.75" hidden="1">
      <c r="B974" s="2" t="str">
        <f t="shared" si="743"/>
        <v>b</v>
      </c>
      <c r="C974" s="240" t="s">
        <v>0</v>
      </c>
      <c r="D974" s="241" t="s">
        <v>13</v>
      </c>
      <c r="E974" s="233">
        <v>0</v>
      </c>
      <c r="F974" s="233">
        <v>0</v>
      </c>
      <c r="G974" s="233">
        <v>0</v>
      </c>
      <c r="H974" s="233">
        <v>0</v>
      </c>
      <c r="I974" s="233">
        <v>0</v>
      </c>
      <c r="J974" s="267">
        <v>0</v>
      </c>
      <c r="K974" s="288">
        <v>0</v>
      </c>
      <c r="L974" s="278">
        <f t="shared" si="744"/>
        <v>0</v>
      </c>
      <c r="M974" s="233">
        <f t="shared" si="741"/>
        <v>0</v>
      </c>
      <c r="N974" s="267">
        <v>0</v>
      </c>
      <c r="O974" s="233">
        <f t="shared" si="745"/>
        <v>0</v>
      </c>
      <c r="P974" s="42"/>
    </row>
    <row r="975" spans="2:17" ht="15.75" hidden="1">
      <c r="B975" s="2" t="str">
        <f t="shared" si="743"/>
        <v>b</v>
      </c>
      <c r="C975" s="240" t="s">
        <v>0</v>
      </c>
      <c r="D975" s="241" t="s">
        <v>14</v>
      </c>
      <c r="E975" s="233">
        <f t="shared" ref="E975" si="749">E976+E977</f>
        <v>0</v>
      </c>
      <c r="F975" s="233">
        <f t="shared" ref="F975:I975" si="750">F976+F977</f>
        <v>0</v>
      </c>
      <c r="G975" s="233">
        <f t="shared" si="750"/>
        <v>0</v>
      </c>
      <c r="H975" s="233">
        <f t="shared" si="750"/>
        <v>0</v>
      </c>
      <c r="I975" s="233">
        <f t="shared" si="750"/>
        <v>0</v>
      </c>
      <c r="J975" s="267">
        <f>J976+J977</f>
        <v>0</v>
      </c>
      <c r="K975" s="288">
        <f>K976+K977</f>
        <v>0</v>
      </c>
      <c r="L975" s="278">
        <f t="shared" si="744"/>
        <v>0</v>
      </c>
      <c r="M975" s="233">
        <f t="shared" si="741"/>
        <v>0</v>
      </c>
      <c r="N975" s="267">
        <f t="shared" ref="N975" si="751">N976+N977</f>
        <v>0</v>
      </c>
      <c r="O975" s="233">
        <f t="shared" si="745"/>
        <v>0</v>
      </c>
      <c r="P975" s="42"/>
    </row>
    <row r="976" spans="2:17" ht="30" hidden="1">
      <c r="B976" s="2" t="str">
        <f t="shared" si="743"/>
        <v>b</v>
      </c>
      <c r="C976" s="256" t="s">
        <v>0</v>
      </c>
      <c r="D976" s="257" t="s">
        <v>15</v>
      </c>
      <c r="E976" s="238">
        <v>0</v>
      </c>
      <c r="F976" s="238">
        <v>0</v>
      </c>
      <c r="G976" s="238">
        <v>0</v>
      </c>
      <c r="H976" s="238">
        <v>0</v>
      </c>
      <c r="I976" s="238">
        <v>0</v>
      </c>
      <c r="J976" s="268">
        <v>0</v>
      </c>
      <c r="K976" s="289">
        <v>0</v>
      </c>
      <c r="L976" s="278">
        <f t="shared" si="744"/>
        <v>0</v>
      </c>
      <c r="M976" s="238">
        <f t="shared" si="741"/>
        <v>0</v>
      </c>
      <c r="N976" s="268">
        <v>0</v>
      </c>
      <c r="O976" s="238">
        <f t="shared" si="745"/>
        <v>0</v>
      </c>
      <c r="P976" s="42"/>
    </row>
    <row r="977" spans="2:17" ht="30" hidden="1">
      <c r="B977" s="2" t="str">
        <f t="shared" si="743"/>
        <v>b</v>
      </c>
      <c r="C977" s="256" t="s">
        <v>0</v>
      </c>
      <c r="D977" s="257" t="s">
        <v>16</v>
      </c>
      <c r="E977" s="238">
        <v>0</v>
      </c>
      <c r="F977" s="238">
        <v>0</v>
      </c>
      <c r="G977" s="238">
        <v>0</v>
      </c>
      <c r="H977" s="238">
        <v>0</v>
      </c>
      <c r="I977" s="238">
        <v>0</v>
      </c>
      <c r="J977" s="268">
        <v>0</v>
      </c>
      <c r="K977" s="289">
        <v>0</v>
      </c>
      <c r="L977" s="278">
        <f t="shared" si="744"/>
        <v>0</v>
      </c>
      <c r="M977" s="238">
        <f t="shared" si="741"/>
        <v>0</v>
      </c>
      <c r="N977" s="268">
        <v>0</v>
      </c>
      <c r="O977" s="238">
        <f t="shared" si="745"/>
        <v>0</v>
      </c>
      <c r="P977" s="42"/>
    </row>
    <row r="978" spans="2:17" ht="15.75" hidden="1">
      <c r="B978" s="2" t="str">
        <f t="shared" si="743"/>
        <v>b</v>
      </c>
      <c r="C978" s="243" t="s">
        <v>0</v>
      </c>
      <c r="D978" s="244" t="s">
        <v>17</v>
      </c>
      <c r="E978" s="230">
        <v>0</v>
      </c>
      <c r="F978" s="230">
        <v>0</v>
      </c>
      <c r="G978" s="230">
        <v>0</v>
      </c>
      <c r="H978" s="230">
        <v>0</v>
      </c>
      <c r="I978" s="230">
        <v>0</v>
      </c>
      <c r="J978" s="266">
        <v>0</v>
      </c>
      <c r="K978" s="287">
        <v>0</v>
      </c>
      <c r="L978" s="278">
        <f t="shared" si="744"/>
        <v>0</v>
      </c>
      <c r="M978" s="230">
        <f t="shared" si="741"/>
        <v>0</v>
      </c>
      <c r="N978" s="266">
        <v>0</v>
      </c>
      <c r="O978" s="230">
        <f t="shared" si="745"/>
        <v>0</v>
      </c>
      <c r="P978" s="42"/>
    </row>
    <row r="979" spans="2:17" ht="15.75" hidden="1">
      <c r="B979" s="2" t="str">
        <f t="shared" si="743"/>
        <v>b</v>
      </c>
      <c r="C979" s="243" t="s">
        <v>0</v>
      </c>
      <c r="D979" s="244" t="s">
        <v>18</v>
      </c>
      <c r="E979" s="230">
        <v>0</v>
      </c>
      <c r="F979" s="230">
        <v>0</v>
      </c>
      <c r="G979" s="230">
        <v>0</v>
      </c>
      <c r="H979" s="230">
        <v>0</v>
      </c>
      <c r="I979" s="230">
        <v>0</v>
      </c>
      <c r="J979" s="266">
        <v>0</v>
      </c>
      <c r="K979" s="287">
        <v>0</v>
      </c>
      <c r="L979" s="278">
        <f t="shared" si="744"/>
        <v>0</v>
      </c>
      <c r="M979" s="230">
        <f t="shared" si="741"/>
        <v>0</v>
      </c>
      <c r="N979" s="266">
        <v>0</v>
      </c>
      <c r="O979" s="230">
        <f t="shared" si="745"/>
        <v>0</v>
      </c>
      <c r="P979" s="42"/>
    </row>
    <row r="980" spans="2:17" ht="15.75" hidden="1">
      <c r="B980" s="2" t="str">
        <f t="shared" si="743"/>
        <v>b</v>
      </c>
      <c r="C980" s="243" t="s">
        <v>0</v>
      </c>
      <c r="D980" s="244" t="s">
        <v>19</v>
      </c>
      <c r="E980" s="230">
        <v>0</v>
      </c>
      <c r="F980" s="230">
        <v>0</v>
      </c>
      <c r="G980" s="230">
        <v>0</v>
      </c>
      <c r="H980" s="230">
        <v>0</v>
      </c>
      <c r="I980" s="230">
        <v>0</v>
      </c>
      <c r="J980" s="266">
        <v>0</v>
      </c>
      <c r="K980" s="287">
        <v>0</v>
      </c>
      <c r="L980" s="278">
        <f t="shared" si="744"/>
        <v>0</v>
      </c>
      <c r="M980" s="230">
        <f t="shared" si="741"/>
        <v>0</v>
      </c>
      <c r="N980" s="266">
        <v>0</v>
      </c>
      <c r="O980" s="230">
        <f t="shared" si="745"/>
        <v>0</v>
      </c>
      <c r="P980" s="42"/>
    </row>
    <row r="981" spans="2:17" ht="18" hidden="1" customHeight="1">
      <c r="B981" s="2" t="str">
        <f t="shared" si="743"/>
        <v>a</v>
      </c>
      <c r="C981" s="222" t="s">
        <v>130</v>
      </c>
      <c r="D981" s="223" t="s">
        <v>131</v>
      </c>
      <c r="E981" s="224">
        <f t="shared" ref="E981" si="752">E997+E1013+E1029</f>
        <v>15670</v>
      </c>
      <c r="F981" s="224">
        <f t="shared" ref="F981:I981" si="753">F997+F1013+F1029</f>
        <v>15667.32</v>
      </c>
      <c r="G981" s="224">
        <f t="shared" si="753"/>
        <v>10415.300659999999</v>
      </c>
      <c r="H981" s="224">
        <f t="shared" si="753"/>
        <v>17028</v>
      </c>
      <c r="I981" s="224">
        <f t="shared" si="753"/>
        <v>16000</v>
      </c>
      <c r="J981" s="264">
        <f t="shared" ref="J981:K996" si="754">J997+J1013+J1029</f>
        <v>16867</v>
      </c>
      <c r="K981" s="285">
        <f t="shared" si="754"/>
        <v>16867</v>
      </c>
      <c r="L981" s="278">
        <f t="shared" si="744"/>
        <v>0</v>
      </c>
      <c r="M981" s="224">
        <f t="shared" si="741"/>
        <v>867</v>
      </c>
      <c r="N981" s="264">
        <f t="shared" ref="N981" si="755">N997+N1013+N1029</f>
        <v>17149</v>
      </c>
      <c r="O981" s="224">
        <f t="shared" si="745"/>
        <v>282</v>
      </c>
      <c r="P981" s="307" t="s">
        <v>582</v>
      </c>
      <c r="Q981" s="272">
        <f>16867-J981</f>
        <v>0</v>
      </c>
    </row>
    <row r="982" spans="2:17" ht="15.75" hidden="1" customHeight="1">
      <c r="B982" s="2" t="str">
        <f t="shared" si="743"/>
        <v>b</v>
      </c>
      <c r="C982" s="252" t="s">
        <v>0</v>
      </c>
      <c r="D982" s="253" t="s">
        <v>5</v>
      </c>
      <c r="E982" s="227">
        <f t="shared" ref="E982" si="756">E998+E1014+E1030</f>
        <v>0</v>
      </c>
      <c r="F982" s="227">
        <f t="shared" ref="F982:G982" si="757">F998+F1014+F1030</f>
        <v>0</v>
      </c>
      <c r="G982" s="227">
        <f t="shared" si="757"/>
        <v>0</v>
      </c>
      <c r="H982" s="227">
        <f t="shared" ref="H982:I996" si="758">H998+H1014+H1030</f>
        <v>0</v>
      </c>
      <c r="I982" s="227">
        <f t="shared" si="758"/>
        <v>0</v>
      </c>
      <c r="J982" s="265">
        <f t="shared" si="754"/>
        <v>0</v>
      </c>
      <c r="K982" s="286">
        <f t="shared" si="754"/>
        <v>0</v>
      </c>
      <c r="L982" s="278">
        <f t="shared" si="744"/>
        <v>0</v>
      </c>
      <c r="M982" s="227">
        <f t="shared" si="741"/>
        <v>0</v>
      </c>
      <c r="N982" s="265">
        <f t="shared" ref="N982" si="759">N998+N1014+N1030</f>
        <v>0</v>
      </c>
      <c r="O982" s="227">
        <f t="shared" si="745"/>
        <v>0</v>
      </c>
      <c r="P982" s="307"/>
    </row>
    <row r="983" spans="2:17" ht="30" hidden="1" customHeight="1">
      <c r="B983" s="2" t="str">
        <f t="shared" si="743"/>
        <v>a</v>
      </c>
      <c r="C983" s="225" t="s">
        <v>0</v>
      </c>
      <c r="D983" s="226" t="s">
        <v>6</v>
      </c>
      <c r="E983" s="227">
        <f t="shared" ref="E983" si="760">E999+E1015+E1031</f>
        <v>31</v>
      </c>
      <c r="F983" s="227">
        <f t="shared" ref="F983:G983" si="761">F999+F1015+F1031</f>
        <v>31</v>
      </c>
      <c r="G983" s="227">
        <f t="shared" si="761"/>
        <v>31</v>
      </c>
      <c r="H983" s="227">
        <f t="shared" si="758"/>
        <v>31</v>
      </c>
      <c r="I983" s="227">
        <f t="shared" si="758"/>
        <v>31</v>
      </c>
      <c r="J983" s="265">
        <f t="shared" si="754"/>
        <v>31</v>
      </c>
      <c r="K983" s="286">
        <f t="shared" si="754"/>
        <v>31</v>
      </c>
      <c r="L983" s="278">
        <f t="shared" si="744"/>
        <v>0</v>
      </c>
      <c r="M983" s="227">
        <f t="shared" si="741"/>
        <v>0</v>
      </c>
      <c r="N983" s="265">
        <f t="shared" ref="N983" si="762">N999+N1015+N1031</f>
        <v>31</v>
      </c>
      <c r="O983" s="227">
        <f t="shared" si="745"/>
        <v>0</v>
      </c>
      <c r="P983" s="307"/>
      <c r="Q983" s="271"/>
    </row>
    <row r="984" spans="2:17" ht="18" hidden="1">
      <c r="B984" s="2" t="str">
        <f t="shared" si="743"/>
        <v>a</v>
      </c>
      <c r="C984" s="228" t="s">
        <v>0</v>
      </c>
      <c r="D984" s="229" t="s">
        <v>7</v>
      </c>
      <c r="E984" s="230">
        <f t="shared" ref="E984" si="763">E1000+E1016+E1032</f>
        <v>15670</v>
      </c>
      <c r="F984" s="230">
        <f t="shared" ref="F984:G984" si="764">F1000+F1016+F1032</f>
        <v>15667.32</v>
      </c>
      <c r="G984" s="230">
        <f t="shared" si="764"/>
        <v>10415.300659999999</v>
      </c>
      <c r="H984" s="230">
        <f t="shared" si="758"/>
        <v>17028</v>
      </c>
      <c r="I984" s="230">
        <f t="shared" si="758"/>
        <v>16000</v>
      </c>
      <c r="J984" s="266">
        <f t="shared" si="754"/>
        <v>16867</v>
      </c>
      <c r="K984" s="287">
        <f t="shared" si="754"/>
        <v>16867</v>
      </c>
      <c r="L984" s="278">
        <f t="shared" si="744"/>
        <v>0</v>
      </c>
      <c r="M984" s="230">
        <f t="shared" si="741"/>
        <v>867</v>
      </c>
      <c r="N984" s="266">
        <f t="shared" ref="N984" si="765">N1000+N1016+N1032</f>
        <v>17149</v>
      </c>
      <c r="O984" s="230">
        <f t="shared" si="745"/>
        <v>282</v>
      </c>
      <c r="P984" s="307"/>
      <c r="Q984" s="271"/>
    </row>
    <row r="985" spans="2:17" ht="15.75" hidden="1" customHeight="1">
      <c r="B985" s="2" t="str">
        <f t="shared" si="743"/>
        <v>b</v>
      </c>
      <c r="C985" s="240" t="s">
        <v>0</v>
      </c>
      <c r="D985" s="241" t="s">
        <v>8</v>
      </c>
      <c r="E985" s="233">
        <f t="shared" ref="E985" si="766">E1001+E1017+E1033</f>
        <v>0</v>
      </c>
      <c r="F985" s="233">
        <f t="shared" ref="F985:G985" si="767">F1001+F1017+F1033</f>
        <v>0</v>
      </c>
      <c r="G985" s="233">
        <f t="shared" si="767"/>
        <v>0</v>
      </c>
      <c r="H985" s="233">
        <f t="shared" si="758"/>
        <v>0</v>
      </c>
      <c r="I985" s="233">
        <f t="shared" si="758"/>
        <v>0</v>
      </c>
      <c r="J985" s="267">
        <f t="shared" si="754"/>
        <v>0</v>
      </c>
      <c r="K985" s="288">
        <f t="shared" si="754"/>
        <v>0</v>
      </c>
      <c r="L985" s="278">
        <f t="shared" si="744"/>
        <v>0</v>
      </c>
      <c r="M985" s="233">
        <f t="shared" si="741"/>
        <v>0</v>
      </c>
      <c r="N985" s="267">
        <f t="shared" ref="N985" si="768">N1001+N1017+N1033</f>
        <v>0</v>
      </c>
      <c r="O985" s="233">
        <f t="shared" si="745"/>
        <v>0</v>
      </c>
      <c r="P985" s="307"/>
    </row>
    <row r="986" spans="2:17" ht="18" hidden="1">
      <c r="B986" s="2" t="str">
        <f t="shared" si="743"/>
        <v>a</v>
      </c>
      <c r="C986" s="231" t="s">
        <v>0</v>
      </c>
      <c r="D986" s="232" t="s">
        <v>9</v>
      </c>
      <c r="E986" s="233">
        <f t="shared" ref="E986" si="769">E1002+E1018+E1034</f>
        <v>2600</v>
      </c>
      <c r="F986" s="233">
        <f t="shared" ref="F986:G986" si="770">F1002+F1018+F1034</f>
        <v>2597.3199999999997</v>
      </c>
      <c r="G986" s="233">
        <f t="shared" si="770"/>
        <v>1523.37195</v>
      </c>
      <c r="H986" s="233">
        <f t="shared" si="758"/>
        <v>3679</v>
      </c>
      <c r="I986" s="233">
        <f t="shared" si="758"/>
        <v>2800</v>
      </c>
      <c r="J986" s="267">
        <f t="shared" si="754"/>
        <v>3798</v>
      </c>
      <c r="K986" s="288">
        <f t="shared" si="754"/>
        <v>3798</v>
      </c>
      <c r="L986" s="278">
        <f t="shared" si="744"/>
        <v>0</v>
      </c>
      <c r="M986" s="233">
        <f t="shared" si="741"/>
        <v>998</v>
      </c>
      <c r="N986" s="267">
        <f t="shared" ref="N986" si="771">N1002+N1018+N1034</f>
        <v>3800</v>
      </c>
      <c r="O986" s="233">
        <f t="shared" si="745"/>
        <v>2</v>
      </c>
      <c r="P986" s="307"/>
      <c r="Q986" s="271"/>
    </row>
    <row r="987" spans="2:17" ht="15.75" hidden="1" customHeight="1">
      <c r="B987" s="2" t="str">
        <f t="shared" si="743"/>
        <v>b</v>
      </c>
      <c r="C987" s="240" t="s">
        <v>0</v>
      </c>
      <c r="D987" s="241" t="s">
        <v>10</v>
      </c>
      <c r="E987" s="233">
        <f t="shared" ref="E987" si="772">E1003+E1019+E1035</f>
        <v>0</v>
      </c>
      <c r="F987" s="233">
        <f t="shared" ref="F987:G987" si="773">F1003+F1019+F1035</f>
        <v>0</v>
      </c>
      <c r="G987" s="233">
        <f t="shared" si="773"/>
        <v>0</v>
      </c>
      <c r="H987" s="233">
        <f t="shared" si="758"/>
        <v>0</v>
      </c>
      <c r="I987" s="233">
        <f t="shared" si="758"/>
        <v>0</v>
      </c>
      <c r="J987" s="267">
        <f t="shared" si="754"/>
        <v>0</v>
      </c>
      <c r="K987" s="288">
        <f t="shared" si="754"/>
        <v>0</v>
      </c>
      <c r="L987" s="278">
        <f t="shared" si="744"/>
        <v>0</v>
      </c>
      <c r="M987" s="233">
        <f t="shared" si="741"/>
        <v>0</v>
      </c>
      <c r="N987" s="267">
        <f t="shared" ref="N987" si="774">N1003+N1019+N1035</f>
        <v>0</v>
      </c>
      <c r="O987" s="233">
        <f t="shared" si="745"/>
        <v>0</v>
      </c>
      <c r="P987" s="307"/>
    </row>
    <row r="988" spans="2:17" ht="15.75" hidden="1" customHeight="1">
      <c r="B988" s="2" t="str">
        <f t="shared" si="743"/>
        <v>b</v>
      </c>
      <c r="C988" s="240" t="s">
        <v>0</v>
      </c>
      <c r="D988" s="241" t="s">
        <v>11</v>
      </c>
      <c r="E988" s="233">
        <f t="shared" ref="E988" si="775">E1004+E1020+E1036</f>
        <v>0</v>
      </c>
      <c r="F988" s="233">
        <f t="shared" ref="F988:G988" si="776">F1004+F1020+F1036</f>
        <v>0</v>
      </c>
      <c r="G988" s="233">
        <f t="shared" si="776"/>
        <v>0</v>
      </c>
      <c r="H988" s="233">
        <f t="shared" si="758"/>
        <v>0</v>
      </c>
      <c r="I988" s="233">
        <f t="shared" si="758"/>
        <v>0</v>
      </c>
      <c r="J988" s="267">
        <f t="shared" si="754"/>
        <v>0</v>
      </c>
      <c r="K988" s="288">
        <f t="shared" si="754"/>
        <v>0</v>
      </c>
      <c r="L988" s="278">
        <f t="shared" si="744"/>
        <v>0</v>
      </c>
      <c r="M988" s="233">
        <f t="shared" si="741"/>
        <v>0</v>
      </c>
      <c r="N988" s="267">
        <f t="shared" ref="N988" si="777">N1004+N1020+N1036</f>
        <v>0</v>
      </c>
      <c r="O988" s="233">
        <f t="shared" si="745"/>
        <v>0</v>
      </c>
      <c r="P988" s="307"/>
    </row>
    <row r="989" spans="2:17" ht="15.75" hidden="1" customHeight="1">
      <c r="B989" s="2" t="str">
        <f t="shared" si="743"/>
        <v>b</v>
      </c>
      <c r="C989" s="240" t="s">
        <v>0</v>
      </c>
      <c r="D989" s="241" t="s">
        <v>12</v>
      </c>
      <c r="E989" s="233">
        <f t="shared" ref="E989" si="778">E1005+E1021+E1037</f>
        <v>0</v>
      </c>
      <c r="F989" s="233">
        <f t="shared" ref="F989:G989" si="779">F1005+F1021+F1037</f>
        <v>0</v>
      </c>
      <c r="G989" s="233">
        <f t="shared" si="779"/>
        <v>0</v>
      </c>
      <c r="H989" s="233">
        <f t="shared" si="758"/>
        <v>0</v>
      </c>
      <c r="I989" s="233">
        <f t="shared" si="758"/>
        <v>0</v>
      </c>
      <c r="J989" s="267">
        <f t="shared" si="754"/>
        <v>0</v>
      </c>
      <c r="K989" s="288">
        <f t="shared" si="754"/>
        <v>0</v>
      </c>
      <c r="L989" s="278">
        <f t="shared" si="744"/>
        <v>0</v>
      </c>
      <c r="M989" s="233">
        <f t="shared" si="741"/>
        <v>0</v>
      </c>
      <c r="N989" s="267">
        <f t="shared" ref="N989" si="780">N1005+N1021+N1037</f>
        <v>0</v>
      </c>
      <c r="O989" s="233">
        <f t="shared" si="745"/>
        <v>0</v>
      </c>
      <c r="P989" s="307"/>
    </row>
    <row r="990" spans="2:17" ht="18" hidden="1">
      <c r="B990" s="2" t="str">
        <f t="shared" si="743"/>
        <v>a</v>
      </c>
      <c r="C990" s="231" t="s">
        <v>0</v>
      </c>
      <c r="D990" s="232" t="s">
        <v>13</v>
      </c>
      <c r="E990" s="233">
        <f t="shared" ref="E990" si="781">E1006+E1022+E1038</f>
        <v>13070</v>
      </c>
      <c r="F990" s="233">
        <f t="shared" ref="F990:G990" si="782">F1006+F1022+F1038</f>
        <v>13070</v>
      </c>
      <c r="G990" s="233">
        <f t="shared" si="782"/>
        <v>8891.9287099999983</v>
      </c>
      <c r="H990" s="233">
        <f t="shared" si="758"/>
        <v>13349</v>
      </c>
      <c r="I990" s="233">
        <f t="shared" si="758"/>
        <v>13200</v>
      </c>
      <c r="J990" s="267">
        <f t="shared" si="754"/>
        <v>13069</v>
      </c>
      <c r="K990" s="288">
        <f t="shared" si="754"/>
        <v>13069</v>
      </c>
      <c r="L990" s="278">
        <f t="shared" si="744"/>
        <v>0</v>
      </c>
      <c r="M990" s="233">
        <f t="shared" si="741"/>
        <v>-131</v>
      </c>
      <c r="N990" s="267">
        <f t="shared" ref="N990" si="783">N1006+N1022+N1038</f>
        <v>13349</v>
      </c>
      <c r="O990" s="233">
        <f t="shared" si="745"/>
        <v>280</v>
      </c>
      <c r="P990" s="307"/>
      <c r="Q990" s="271"/>
    </row>
    <row r="991" spans="2:17" ht="15.75" hidden="1" customHeight="1">
      <c r="B991" s="2" t="str">
        <f t="shared" si="743"/>
        <v>b</v>
      </c>
      <c r="C991" s="240" t="s">
        <v>0</v>
      </c>
      <c r="D991" s="241" t="s">
        <v>14</v>
      </c>
      <c r="E991" s="233">
        <f t="shared" ref="E991" si="784">E1007+E1023+E1039</f>
        <v>0</v>
      </c>
      <c r="F991" s="233">
        <f t="shared" ref="F991:G991" si="785">F1007+F1023+F1039</f>
        <v>0</v>
      </c>
      <c r="G991" s="233">
        <f t="shared" si="785"/>
        <v>0</v>
      </c>
      <c r="H991" s="233">
        <f t="shared" si="758"/>
        <v>0</v>
      </c>
      <c r="I991" s="233">
        <f t="shared" si="758"/>
        <v>0</v>
      </c>
      <c r="J991" s="267">
        <f t="shared" si="754"/>
        <v>0</v>
      </c>
      <c r="K991" s="288">
        <f t="shared" si="754"/>
        <v>0</v>
      </c>
      <c r="L991" s="278">
        <f t="shared" si="744"/>
        <v>0</v>
      </c>
      <c r="M991" s="233">
        <f t="shared" si="741"/>
        <v>0</v>
      </c>
      <c r="N991" s="267">
        <f t="shared" ref="N991" si="786">N1007+N1023+N1039</f>
        <v>0</v>
      </c>
      <c r="O991" s="233">
        <f t="shared" si="745"/>
        <v>0</v>
      </c>
      <c r="P991" s="307"/>
    </row>
    <row r="992" spans="2:17" ht="30" hidden="1" customHeight="1">
      <c r="B992" s="2" t="str">
        <f t="shared" si="743"/>
        <v>b</v>
      </c>
      <c r="C992" s="256" t="s">
        <v>0</v>
      </c>
      <c r="D992" s="257" t="s">
        <v>15</v>
      </c>
      <c r="E992" s="238">
        <f t="shared" ref="E992" si="787">E1008+E1024+E1040</f>
        <v>0</v>
      </c>
      <c r="F992" s="238">
        <f t="shared" ref="F992:G992" si="788">F1008+F1024+F1040</f>
        <v>0</v>
      </c>
      <c r="G992" s="238">
        <f t="shared" si="788"/>
        <v>0</v>
      </c>
      <c r="H992" s="238">
        <f t="shared" si="758"/>
        <v>0</v>
      </c>
      <c r="I992" s="238">
        <f t="shared" si="758"/>
        <v>0</v>
      </c>
      <c r="J992" s="268">
        <f t="shared" si="754"/>
        <v>0</v>
      </c>
      <c r="K992" s="289">
        <f t="shared" si="754"/>
        <v>0</v>
      </c>
      <c r="L992" s="278">
        <f t="shared" si="744"/>
        <v>0</v>
      </c>
      <c r="M992" s="238">
        <f t="shared" si="741"/>
        <v>0</v>
      </c>
      <c r="N992" s="268">
        <f t="shared" ref="N992" si="789">N1008+N1024+N1040</f>
        <v>0</v>
      </c>
      <c r="O992" s="238">
        <f t="shared" si="745"/>
        <v>0</v>
      </c>
      <c r="P992" s="307"/>
    </row>
    <row r="993" spans="2:17" ht="30" hidden="1" customHeight="1">
      <c r="B993" s="2" t="str">
        <f t="shared" si="743"/>
        <v>b</v>
      </c>
      <c r="C993" s="256" t="s">
        <v>0</v>
      </c>
      <c r="D993" s="257" t="s">
        <v>16</v>
      </c>
      <c r="E993" s="238">
        <f t="shared" ref="E993" si="790">E1009+E1025+E1041</f>
        <v>0</v>
      </c>
      <c r="F993" s="238">
        <f t="shared" ref="F993:G993" si="791">F1009+F1025+F1041</f>
        <v>0</v>
      </c>
      <c r="G993" s="238">
        <f t="shared" si="791"/>
        <v>0</v>
      </c>
      <c r="H993" s="238">
        <f t="shared" si="758"/>
        <v>0</v>
      </c>
      <c r="I993" s="238">
        <f t="shared" si="758"/>
        <v>0</v>
      </c>
      <c r="J993" s="268">
        <f t="shared" si="754"/>
        <v>0</v>
      </c>
      <c r="K993" s="289">
        <f t="shared" si="754"/>
        <v>0</v>
      </c>
      <c r="L993" s="278">
        <f t="shared" si="744"/>
        <v>0</v>
      </c>
      <c r="M993" s="238">
        <f t="shared" si="741"/>
        <v>0</v>
      </c>
      <c r="N993" s="268">
        <f t="shared" ref="N993" si="792">N1009+N1025+N1041</f>
        <v>0</v>
      </c>
      <c r="O993" s="238">
        <f t="shared" si="745"/>
        <v>0</v>
      </c>
      <c r="P993" s="307"/>
    </row>
    <row r="994" spans="2:17" ht="15.75" hidden="1" customHeight="1">
      <c r="B994" s="2" t="str">
        <f t="shared" si="743"/>
        <v>b</v>
      </c>
      <c r="C994" s="243" t="s">
        <v>0</v>
      </c>
      <c r="D994" s="244" t="s">
        <v>17</v>
      </c>
      <c r="E994" s="230">
        <f t="shared" ref="E994" si="793">E1010+E1026+E1042</f>
        <v>0</v>
      </c>
      <c r="F994" s="230">
        <f t="shared" ref="F994:G994" si="794">F1010+F1026+F1042</f>
        <v>0</v>
      </c>
      <c r="G994" s="230">
        <f t="shared" si="794"/>
        <v>0</v>
      </c>
      <c r="H994" s="230">
        <f t="shared" si="758"/>
        <v>0</v>
      </c>
      <c r="I994" s="230">
        <f t="shared" si="758"/>
        <v>0</v>
      </c>
      <c r="J994" s="266">
        <f t="shared" si="754"/>
        <v>0</v>
      </c>
      <c r="K994" s="287">
        <f t="shared" si="754"/>
        <v>0</v>
      </c>
      <c r="L994" s="278">
        <f t="shared" si="744"/>
        <v>0</v>
      </c>
      <c r="M994" s="230">
        <f t="shared" si="741"/>
        <v>0</v>
      </c>
      <c r="N994" s="266">
        <f t="shared" ref="N994" si="795">N1010+N1026+N1042</f>
        <v>0</v>
      </c>
      <c r="O994" s="230">
        <f t="shared" si="745"/>
        <v>0</v>
      </c>
      <c r="P994" s="307"/>
    </row>
    <row r="995" spans="2:17" ht="15.75" hidden="1" customHeight="1">
      <c r="B995" s="2" t="str">
        <f t="shared" si="743"/>
        <v>b</v>
      </c>
      <c r="C995" s="243" t="s">
        <v>0</v>
      </c>
      <c r="D995" s="244" t="s">
        <v>18</v>
      </c>
      <c r="E995" s="230">
        <f t="shared" ref="E995" si="796">E1011+E1027+E1043</f>
        <v>0</v>
      </c>
      <c r="F995" s="230">
        <f t="shared" ref="F995:G995" si="797">F1011+F1027+F1043</f>
        <v>0</v>
      </c>
      <c r="G995" s="230">
        <f t="shared" si="797"/>
        <v>0</v>
      </c>
      <c r="H995" s="230">
        <f t="shared" si="758"/>
        <v>0</v>
      </c>
      <c r="I995" s="230">
        <f t="shared" si="758"/>
        <v>0</v>
      </c>
      <c r="J995" s="266">
        <f t="shared" si="754"/>
        <v>0</v>
      </c>
      <c r="K995" s="287">
        <f t="shared" si="754"/>
        <v>0</v>
      </c>
      <c r="L995" s="278">
        <f t="shared" si="744"/>
        <v>0</v>
      </c>
      <c r="M995" s="230">
        <f t="shared" si="741"/>
        <v>0</v>
      </c>
      <c r="N995" s="266">
        <f t="shared" ref="N995" si="798">N1011+N1027+N1043</f>
        <v>0</v>
      </c>
      <c r="O995" s="230">
        <f t="shared" si="745"/>
        <v>0</v>
      </c>
      <c r="P995" s="307"/>
    </row>
    <row r="996" spans="2:17" ht="15.75" hidden="1" customHeight="1">
      <c r="B996" s="2" t="str">
        <f t="shared" si="743"/>
        <v>b</v>
      </c>
      <c r="C996" s="243" t="s">
        <v>0</v>
      </c>
      <c r="D996" s="244" t="s">
        <v>19</v>
      </c>
      <c r="E996" s="230">
        <f t="shared" ref="E996" si="799">E1012+E1028+E1044</f>
        <v>0</v>
      </c>
      <c r="F996" s="230">
        <f t="shared" ref="F996:G996" si="800">F1012+F1028+F1044</f>
        <v>0</v>
      </c>
      <c r="G996" s="230">
        <f t="shared" si="800"/>
        <v>0</v>
      </c>
      <c r="H996" s="230">
        <f t="shared" si="758"/>
        <v>0</v>
      </c>
      <c r="I996" s="230">
        <f t="shared" si="758"/>
        <v>0</v>
      </c>
      <c r="J996" s="266">
        <f t="shared" si="754"/>
        <v>0</v>
      </c>
      <c r="K996" s="287">
        <f t="shared" si="754"/>
        <v>0</v>
      </c>
      <c r="L996" s="278">
        <f t="shared" si="744"/>
        <v>0</v>
      </c>
      <c r="M996" s="230">
        <f t="shared" si="741"/>
        <v>0</v>
      </c>
      <c r="N996" s="266">
        <f t="shared" ref="N996" si="801">N1012+N1028+N1044</f>
        <v>0</v>
      </c>
      <c r="O996" s="230">
        <f t="shared" si="745"/>
        <v>0</v>
      </c>
      <c r="P996" s="307"/>
    </row>
    <row r="997" spans="2:17" ht="31.5" hidden="1">
      <c r="B997" s="2" t="str">
        <f t="shared" si="743"/>
        <v>a</v>
      </c>
      <c r="C997" s="222" t="s">
        <v>132</v>
      </c>
      <c r="D997" s="223" t="s">
        <v>131</v>
      </c>
      <c r="E997" s="224">
        <f t="shared" ref="E997" si="802">E1000+E1010+E1011+E1012</f>
        <v>12660</v>
      </c>
      <c r="F997" s="224">
        <f t="shared" ref="F997:I997" si="803">F1000+F1010+F1011+F1012</f>
        <v>12660.2</v>
      </c>
      <c r="G997" s="224">
        <f t="shared" si="803"/>
        <v>8698.4122699999989</v>
      </c>
      <c r="H997" s="224">
        <f t="shared" si="803"/>
        <v>12939</v>
      </c>
      <c r="I997" s="224">
        <f t="shared" si="803"/>
        <v>12800</v>
      </c>
      <c r="J997" s="264">
        <f>J1000+J1010+J1011+J1012</f>
        <v>12659</v>
      </c>
      <c r="K997" s="285">
        <f>K1000+K1010+K1011+K1012</f>
        <v>12659</v>
      </c>
      <c r="L997" s="278">
        <f t="shared" si="744"/>
        <v>0</v>
      </c>
      <c r="M997" s="224">
        <f t="shared" si="741"/>
        <v>-141</v>
      </c>
      <c r="N997" s="264">
        <f t="shared" ref="N997" si="804">N1000+N1010+N1011+N1012</f>
        <v>12939</v>
      </c>
      <c r="O997" s="224">
        <f t="shared" si="745"/>
        <v>280</v>
      </c>
      <c r="P997" s="307"/>
      <c r="Q997" s="271" t="s">
        <v>574</v>
      </c>
    </row>
    <row r="998" spans="2:17" ht="15.75" hidden="1" customHeight="1">
      <c r="B998" s="2" t="str">
        <f t="shared" si="743"/>
        <v>b</v>
      </c>
      <c r="C998" s="252" t="s">
        <v>0</v>
      </c>
      <c r="D998" s="253" t="s">
        <v>5</v>
      </c>
      <c r="E998" s="227">
        <v>0</v>
      </c>
      <c r="F998" s="227">
        <v>0</v>
      </c>
      <c r="G998" s="227">
        <v>0</v>
      </c>
      <c r="H998" s="227">
        <v>0</v>
      </c>
      <c r="I998" s="227">
        <v>0</v>
      </c>
      <c r="J998" s="265">
        <v>0</v>
      </c>
      <c r="K998" s="286">
        <v>0</v>
      </c>
      <c r="L998" s="278">
        <f t="shared" si="744"/>
        <v>0</v>
      </c>
      <c r="M998" s="227">
        <f t="shared" si="741"/>
        <v>0</v>
      </c>
      <c r="N998" s="265">
        <v>0</v>
      </c>
      <c r="O998" s="227">
        <f t="shared" si="745"/>
        <v>0</v>
      </c>
      <c r="P998" s="307"/>
    </row>
    <row r="999" spans="2:17" ht="15.75" hidden="1" customHeight="1">
      <c r="B999" s="2" t="str">
        <f t="shared" si="743"/>
        <v>b</v>
      </c>
      <c r="C999" s="252" t="s">
        <v>0</v>
      </c>
      <c r="D999" s="253" t="s">
        <v>6</v>
      </c>
      <c r="E999" s="227">
        <v>0</v>
      </c>
      <c r="F999" s="227">
        <v>0</v>
      </c>
      <c r="G999" s="227">
        <v>0</v>
      </c>
      <c r="H999" s="227">
        <v>0</v>
      </c>
      <c r="I999" s="227">
        <v>0</v>
      </c>
      <c r="J999" s="265">
        <v>0</v>
      </c>
      <c r="K999" s="286">
        <v>0</v>
      </c>
      <c r="L999" s="278">
        <f t="shared" si="744"/>
        <v>0</v>
      </c>
      <c r="M999" s="227">
        <f t="shared" si="741"/>
        <v>0</v>
      </c>
      <c r="N999" s="265">
        <v>0</v>
      </c>
      <c r="O999" s="227">
        <f t="shared" si="745"/>
        <v>0</v>
      </c>
      <c r="P999" s="307"/>
    </row>
    <row r="1000" spans="2:17" ht="18" hidden="1">
      <c r="B1000" s="2" t="str">
        <f t="shared" si="743"/>
        <v>a</v>
      </c>
      <c r="C1000" s="228" t="s">
        <v>0</v>
      </c>
      <c r="D1000" s="229" t="s">
        <v>7</v>
      </c>
      <c r="E1000" s="230">
        <f t="shared" ref="E1000" si="805">E1001+E1002+E1003+E1004+E1005+E1006+E1007</f>
        <v>12660</v>
      </c>
      <c r="F1000" s="230">
        <f t="shared" ref="F1000:I1000" si="806">F1001+F1002+F1003+F1004+F1005+F1006+F1007</f>
        <v>12660.2</v>
      </c>
      <c r="G1000" s="230">
        <f t="shared" si="806"/>
        <v>8698.4122699999989</v>
      </c>
      <c r="H1000" s="230">
        <f t="shared" si="806"/>
        <v>12939</v>
      </c>
      <c r="I1000" s="230">
        <f t="shared" si="806"/>
        <v>12800</v>
      </c>
      <c r="J1000" s="266">
        <f>J1001+J1002+J1003+J1004+J1005+J1006+J1007</f>
        <v>12659</v>
      </c>
      <c r="K1000" s="287">
        <f>K1001+K1002+K1003+K1004+K1005+K1006+K1007</f>
        <v>12659</v>
      </c>
      <c r="L1000" s="278">
        <f t="shared" si="744"/>
        <v>0</v>
      </c>
      <c r="M1000" s="230">
        <f t="shared" si="741"/>
        <v>-141</v>
      </c>
      <c r="N1000" s="266">
        <f t="shared" ref="N1000" si="807">N1001+N1002+N1003+N1004+N1005+N1006+N1007</f>
        <v>12939</v>
      </c>
      <c r="O1000" s="230">
        <f t="shared" si="745"/>
        <v>280</v>
      </c>
      <c r="P1000" s="307"/>
      <c r="Q1000" s="271"/>
    </row>
    <row r="1001" spans="2:17" ht="15.75" hidden="1" customHeight="1">
      <c r="B1001" s="2" t="str">
        <f t="shared" si="743"/>
        <v>b</v>
      </c>
      <c r="C1001" s="240" t="s">
        <v>0</v>
      </c>
      <c r="D1001" s="241" t="s">
        <v>8</v>
      </c>
      <c r="E1001" s="233">
        <v>0</v>
      </c>
      <c r="F1001" s="233">
        <v>0</v>
      </c>
      <c r="G1001" s="233">
        <v>0</v>
      </c>
      <c r="H1001" s="233">
        <v>0</v>
      </c>
      <c r="I1001" s="233">
        <v>0</v>
      </c>
      <c r="J1001" s="267">
        <v>0</v>
      </c>
      <c r="K1001" s="288">
        <v>0</v>
      </c>
      <c r="L1001" s="278">
        <f t="shared" si="744"/>
        <v>0</v>
      </c>
      <c r="M1001" s="233">
        <f t="shared" si="741"/>
        <v>0</v>
      </c>
      <c r="N1001" s="267">
        <v>0</v>
      </c>
      <c r="O1001" s="233">
        <f t="shared" si="745"/>
        <v>0</v>
      </c>
      <c r="P1001" s="307"/>
    </row>
    <row r="1002" spans="2:17" ht="15.75" hidden="1">
      <c r="B1002" s="2" t="str">
        <f t="shared" si="743"/>
        <v>a</v>
      </c>
      <c r="C1002" s="240" t="s">
        <v>0</v>
      </c>
      <c r="D1002" s="241" t="s">
        <v>9</v>
      </c>
      <c r="E1002" s="233">
        <v>0</v>
      </c>
      <c r="F1002" s="233">
        <v>0.2</v>
      </c>
      <c r="G1002" s="233">
        <v>0</v>
      </c>
      <c r="H1002" s="233">
        <v>0</v>
      </c>
      <c r="I1002" s="233">
        <v>0</v>
      </c>
      <c r="J1002" s="267">
        <v>0</v>
      </c>
      <c r="K1002" s="288">
        <v>0</v>
      </c>
      <c r="L1002" s="278">
        <f t="shared" si="744"/>
        <v>0</v>
      </c>
      <c r="M1002" s="233">
        <f t="shared" si="741"/>
        <v>0</v>
      </c>
      <c r="N1002" s="267">
        <v>0</v>
      </c>
      <c r="O1002" s="233">
        <f t="shared" si="745"/>
        <v>0</v>
      </c>
      <c r="P1002" s="307"/>
      <c r="Q1002" s="271"/>
    </row>
    <row r="1003" spans="2:17" ht="15.75" hidden="1" customHeight="1">
      <c r="B1003" s="2" t="str">
        <f t="shared" si="743"/>
        <v>b</v>
      </c>
      <c r="C1003" s="240" t="s">
        <v>0</v>
      </c>
      <c r="D1003" s="241" t="s">
        <v>10</v>
      </c>
      <c r="E1003" s="233">
        <v>0</v>
      </c>
      <c r="F1003" s="233">
        <v>0</v>
      </c>
      <c r="G1003" s="233">
        <v>0</v>
      </c>
      <c r="H1003" s="233">
        <v>0</v>
      </c>
      <c r="I1003" s="233">
        <v>0</v>
      </c>
      <c r="J1003" s="267">
        <v>0</v>
      </c>
      <c r="K1003" s="288">
        <v>0</v>
      </c>
      <c r="L1003" s="278">
        <f t="shared" si="744"/>
        <v>0</v>
      </c>
      <c r="M1003" s="233">
        <f t="shared" si="741"/>
        <v>0</v>
      </c>
      <c r="N1003" s="267">
        <v>0</v>
      </c>
      <c r="O1003" s="233">
        <f t="shared" si="745"/>
        <v>0</v>
      </c>
      <c r="P1003" s="307"/>
    </row>
    <row r="1004" spans="2:17" ht="15.75" hidden="1" customHeight="1">
      <c r="B1004" s="2" t="str">
        <f t="shared" si="743"/>
        <v>b</v>
      </c>
      <c r="C1004" s="240" t="s">
        <v>0</v>
      </c>
      <c r="D1004" s="241" t="s">
        <v>11</v>
      </c>
      <c r="E1004" s="233">
        <v>0</v>
      </c>
      <c r="F1004" s="233">
        <v>0</v>
      </c>
      <c r="G1004" s="233">
        <v>0</v>
      </c>
      <c r="H1004" s="233">
        <v>0</v>
      </c>
      <c r="I1004" s="233">
        <v>0</v>
      </c>
      <c r="J1004" s="267">
        <v>0</v>
      </c>
      <c r="K1004" s="288">
        <v>0</v>
      </c>
      <c r="L1004" s="278">
        <f t="shared" si="744"/>
        <v>0</v>
      </c>
      <c r="M1004" s="233">
        <f t="shared" si="741"/>
        <v>0</v>
      </c>
      <c r="N1004" s="267">
        <v>0</v>
      </c>
      <c r="O1004" s="233">
        <f t="shared" si="745"/>
        <v>0</v>
      </c>
      <c r="P1004" s="307"/>
    </row>
    <row r="1005" spans="2:17" ht="15.75" hidden="1" customHeight="1">
      <c r="B1005" s="2" t="str">
        <f t="shared" si="743"/>
        <v>b</v>
      </c>
      <c r="C1005" s="240" t="s">
        <v>0</v>
      </c>
      <c r="D1005" s="241" t="s">
        <v>12</v>
      </c>
      <c r="E1005" s="233">
        <v>0</v>
      </c>
      <c r="F1005" s="233">
        <v>0</v>
      </c>
      <c r="G1005" s="233">
        <v>0</v>
      </c>
      <c r="H1005" s="233">
        <v>0</v>
      </c>
      <c r="I1005" s="233">
        <v>0</v>
      </c>
      <c r="J1005" s="267">
        <v>0</v>
      </c>
      <c r="K1005" s="288">
        <v>0</v>
      </c>
      <c r="L1005" s="278">
        <f t="shared" si="744"/>
        <v>0</v>
      </c>
      <c r="M1005" s="233">
        <f t="shared" si="741"/>
        <v>0</v>
      </c>
      <c r="N1005" s="267">
        <v>0</v>
      </c>
      <c r="O1005" s="233">
        <f t="shared" si="745"/>
        <v>0</v>
      </c>
      <c r="P1005" s="307"/>
    </row>
    <row r="1006" spans="2:17" ht="18" hidden="1">
      <c r="B1006" s="2" t="str">
        <f t="shared" si="743"/>
        <v>a</v>
      </c>
      <c r="C1006" s="231" t="s">
        <v>0</v>
      </c>
      <c r="D1006" s="232" t="s">
        <v>13</v>
      </c>
      <c r="E1006" s="233">
        <v>12660</v>
      </c>
      <c r="F1006" s="233">
        <v>12660</v>
      </c>
      <c r="G1006" s="233">
        <v>8698.4122699999989</v>
      </c>
      <c r="H1006" s="233">
        <v>12939</v>
      </c>
      <c r="I1006" s="233">
        <v>12800</v>
      </c>
      <c r="J1006" s="267">
        <f>3120+9500+39</f>
        <v>12659</v>
      </c>
      <c r="K1006" s="288">
        <f>3120+9500+39</f>
        <v>12659</v>
      </c>
      <c r="L1006" s="278">
        <f t="shared" si="744"/>
        <v>0</v>
      </c>
      <c r="M1006" s="233">
        <f t="shared" si="741"/>
        <v>-141</v>
      </c>
      <c r="N1006" s="267">
        <v>12939</v>
      </c>
      <c r="O1006" s="233">
        <f t="shared" si="745"/>
        <v>280</v>
      </c>
      <c r="P1006" s="307"/>
      <c r="Q1006" s="271"/>
    </row>
    <row r="1007" spans="2:17" ht="15.75" hidden="1" customHeight="1">
      <c r="B1007" s="2" t="str">
        <f t="shared" si="743"/>
        <v>b</v>
      </c>
      <c r="C1007" s="240" t="s">
        <v>0</v>
      </c>
      <c r="D1007" s="241" t="s">
        <v>14</v>
      </c>
      <c r="E1007" s="233">
        <f t="shared" ref="E1007" si="808">E1008+E1009</f>
        <v>0</v>
      </c>
      <c r="F1007" s="233">
        <f t="shared" ref="F1007:I1007" si="809">F1008+F1009</f>
        <v>0</v>
      </c>
      <c r="G1007" s="233">
        <f t="shared" si="809"/>
        <v>0</v>
      </c>
      <c r="H1007" s="233">
        <f t="shared" si="809"/>
        <v>0</v>
      </c>
      <c r="I1007" s="233">
        <f t="shared" si="809"/>
        <v>0</v>
      </c>
      <c r="J1007" s="267">
        <f>J1008+J1009</f>
        <v>0</v>
      </c>
      <c r="K1007" s="288">
        <f>K1008+K1009</f>
        <v>0</v>
      </c>
      <c r="L1007" s="278">
        <f t="shared" si="744"/>
        <v>0</v>
      </c>
      <c r="M1007" s="233">
        <f t="shared" si="741"/>
        <v>0</v>
      </c>
      <c r="N1007" s="267">
        <f t="shared" ref="N1007" si="810">N1008+N1009</f>
        <v>0</v>
      </c>
      <c r="O1007" s="233">
        <f t="shared" si="745"/>
        <v>0</v>
      </c>
      <c r="P1007" s="307"/>
    </row>
    <row r="1008" spans="2:17" ht="30" hidden="1" customHeight="1">
      <c r="B1008" s="2" t="str">
        <f t="shared" si="743"/>
        <v>b</v>
      </c>
      <c r="C1008" s="256" t="s">
        <v>0</v>
      </c>
      <c r="D1008" s="257" t="s">
        <v>15</v>
      </c>
      <c r="E1008" s="238">
        <v>0</v>
      </c>
      <c r="F1008" s="238">
        <v>0</v>
      </c>
      <c r="G1008" s="238">
        <v>0</v>
      </c>
      <c r="H1008" s="238">
        <v>0</v>
      </c>
      <c r="I1008" s="238">
        <v>0</v>
      </c>
      <c r="J1008" s="268">
        <v>0</v>
      </c>
      <c r="K1008" s="289">
        <v>0</v>
      </c>
      <c r="L1008" s="278">
        <f t="shared" si="744"/>
        <v>0</v>
      </c>
      <c r="M1008" s="238">
        <f t="shared" si="741"/>
        <v>0</v>
      </c>
      <c r="N1008" s="268">
        <v>0</v>
      </c>
      <c r="O1008" s="238">
        <f t="shared" si="745"/>
        <v>0</v>
      </c>
      <c r="P1008" s="307"/>
    </row>
    <row r="1009" spans="2:17" ht="30" hidden="1" customHeight="1">
      <c r="B1009" s="2" t="str">
        <f t="shared" si="743"/>
        <v>b</v>
      </c>
      <c r="C1009" s="256" t="s">
        <v>0</v>
      </c>
      <c r="D1009" s="257" t="s">
        <v>16</v>
      </c>
      <c r="E1009" s="238">
        <v>0</v>
      </c>
      <c r="F1009" s="238">
        <v>0</v>
      </c>
      <c r="G1009" s="238">
        <v>0</v>
      </c>
      <c r="H1009" s="238">
        <v>0</v>
      </c>
      <c r="I1009" s="238">
        <v>0</v>
      </c>
      <c r="J1009" s="268">
        <v>0</v>
      </c>
      <c r="K1009" s="289">
        <v>0</v>
      </c>
      <c r="L1009" s="278">
        <f t="shared" si="744"/>
        <v>0</v>
      </c>
      <c r="M1009" s="238">
        <f t="shared" si="741"/>
        <v>0</v>
      </c>
      <c r="N1009" s="268">
        <v>0</v>
      </c>
      <c r="O1009" s="238">
        <f t="shared" si="745"/>
        <v>0</v>
      </c>
      <c r="P1009" s="307"/>
    </row>
    <row r="1010" spans="2:17" ht="15.75" hidden="1" customHeight="1">
      <c r="B1010" s="2" t="str">
        <f t="shared" si="743"/>
        <v>b</v>
      </c>
      <c r="C1010" s="243" t="s">
        <v>0</v>
      </c>
      <c r="D1010" s="244" t="s">
        <v>17</v>
      </c>
      <c r="E1010" s="230">
        <v>0</v>
      </c>
      <c r="F1010" s="230">
        <v>0</v>
      </c>
      <c r="G1010" s="230">
        <v>0</v>
      </c>
      <c r="H1010" s="230">
        <v>0</v>
      </c>
      <c r="I1010" s="230">
        <v>0</v>
      </c>
      <c r="J1010" s="266">
        <v>0</v>
      </c>
      <c r="K1010" s="287">
        <v>0</v>
      </c>
      <c r="L1010" s="278">
        <f t="shared" si="744"/>
        <v>0</v>
      </c>
      <c r="M1010" s="230">
        <f t="shared" si="741"/>
        <v>0</v>
      </c>
      <c r="N1010" s="266">
        <v>0</v>
      </c>
      <c r="O1010" s="230">
        <f t="shared" si="745"/>
        <v>0</v>
      </c>
      <c r="P1010" s="307"/>
    </row>
    <row r="1011" spans="2:17" ht="15.75" hidden="1" customHeight="1">
      <c r="B1011" s="2" t="str">
        <f t="shared" si="743"/>
        <v>b</v>
      </c>
      <c r="C1011" s="243" t="s">
        <v>0</v>
      </c>
      <c r="D1011" s="244" t="s">
        <v>18</v>
      </c>
      <c r="E1011" s="230">
        <v>0</v>
      </c>
      <c r="F1011" s="230">
        <v>0</v>
      </c>
      <c r="G1011" s="230">
        <v>0</v>
      </c>
      <c r="H1011" s="230">
        <v>0</v>
      </c>
      <c r="I1011" s="230">
        <v>0</v>
      </c>
      <c r="J1011" s="266">
        <v>0</v>
      </c>
      <c r="K1011" s="287">
        <v>0</v>
      </c>
      <c r="L1011" s="278">
        <f t="shared" si="744"/>
        <v>0</v>
      </c>
      <c r="M1011" s="230">
        <f t="shared" si="741"/>
        <v>0</v>
      </c>
      <c r="N1011" s="266">
        <v>0</v>
      </c>
      <c r="O1011" s="230">
        <f t="shared" si="745"/>
        <v>0</v>
      </c>
      <c r="P1011" s="307"/>
    </row>
    <row r="1012" spans="2:17" ht="15.75" hidden="1" customHeight="1">
      <c r="B1012" s="2" t="str">
        <f t="shared" si="743"/>
        <v>b</v>
      </c>
      <c r="C1012" s="243" t="s">
        <v>0</v>
      </c>
      <c r="D1012" s="244" t="s">
        <v>19</v>
      </c>
      <c r="E1012" s="230">
        <v>0</v>
      </c>
      <c r="F1012" s="230">
        <v>0</v>
      </c>
      <c r="G1012" s="230">
        <v>0</v>
      </c>
      <c r="H1012" s="230">
        <v>0</v>
      </c>
      <c r="I1012" s="230">
        <v>0</v>
      </c>
      <c r="J1012" s="266">
        <v>0</v>
      </c>
      <c r="K1012" s="287">
        <v>0</v>
      </c>
      <c r="L1012" s="278">
        <f t="shared" si="744"/>
        <v>0</v>
      </c>
      <c r="M1012" s="230">
        <f t="shared" si="741"/>
        <v>0</v>
      </c>
      <c r="N1012" s="266">
        <v>0</v>
      </c>
      <c r="O1012" s="230">
        <f t="shared" si="745"/>
        <v>0</v>
      </c>
      <c r="P1012" s="307"/>
    </row>
    <row r="1013" spans="2:17" ht="72" hidden="1">
      <c r="B1013" s="2" t="str">
        <f t="shared" si="743"/>
        <v>a</v>
      </c>
      <c r="C1013" s="222" t="s">
        <v>133</v>
      </c>
      <c r="D1013" s="223" t="s">
        <v>134</v>
      </c>
      <c r="E1013" s="224">
        <f t="shared" ref="E1013" si="811">E1016+E1026+E1027+E1028</f>
        <v>1350</v>
      </c>
      <c r="F1013" s="224">
        <f t="shared" ref="F1013:I1013" si="812">F1016+F1026+F1027+F1028</f>
        <v>1347.12</v>
      </c>
      <c r="G1013" s="224">
        <f t="shared" si="812"/>
        <v>688.24208999999996</v>
      </c>
      <c r="H1013" s="224">
        <f t="shared" si="812"/>
        <v>1787</v>
      </c>
      <c r="I1013" s="224">
        <f t="shared" si="812"/>
        <v>1500</v>
      </c>
      <c r="J1013" s="264">
        <f>J1016+J1026+J1027+J1028</f>
        <v>1908</v>
      </c>
      <c r="K1013" s="285">
        <f>K1016+K1026+K1027+K1028</f>
        <v>1908</v>
      </c>
      <c r="L1013" s="278">
        <f t="shared" si="744"/>
        <v>0</v>
      </c>
      <c r="M1013" s="224">
        <f t="shared" si="741"/>
        <v>408</v>
      </c>
      <c r="N1013" s="264">
        <f t="shared" ref="N1013" si="813">N1016+N1026+N1027+N1028</f>
        <v>1908</v>
      </c>
      <c r="O1013" s="224">
        <f t="shared" si="745"/>
        <v>0</v>
      </c>
      <c r="P1013" s="307"/>
      <c r="Q1013" s="271"/>
    </row>
    <row r="1014" spans="2:17" ht="15.75" hidden="1">
      <c r="B1014" s="2" t="str">
        <f t="shared" si="743"/>
        <v>b</v>
      </c>
      <c r="C1014" s="252" t="s">
        <v>0</v>
      </c>
      <c r="D1014" s="253" t="s">
        <v>5</v>
      </c>
      <c r="E1014" s="227">
        <v>0</v>
      </c>
      <c r="F1014" s="227">
        <v>0</v>
      </c>
      <c r="G1014" s="227">
        <v>0</v>
      </c>
      <c r="H1014" s="227">
        <v>0</v>
      </c>
      <c r="I1014" s="227">
        <v>0</v>
      </c>
      <c r="J1014" s="265">
        <v>0</v>
      </c>
      <c r="K1014" s="286">
        <v>0</v>
      </c>
      <c r="L1014" s="278">
        <f t="shared" si="744"/>
        <v>0</v>
      </c>
      <c r="M1014" s="227">
        <f t="shared" si="741"/>
        <v>0</v>
      </c>
      <c r="N1014" s="265">
        <v>0</v>
      </c>
      <c r="O1014" s="227">
        <f t="shared" si="745"/>
        <v>0</v>
      </c>
      <c r="P1014" s="42"/>
    </row>
    <row r="1015" spans="2:17" ht="18" hidden="1">
      <c r="B1015" s="2" t="str">
        <f t="shared" si="743"/>
        <v>a</v>
      </c>
      <c r="C1015" s="225" t="s">
        <v>0</v>
      </c>
      <c r="D1015" s="226" t="s">
        <v>6</v>
      </c>
      <c r="E1015" s="227">
        <v>31</v>
      </c>
      <c r="F1015" s="227">
        <v>31</v>
      </c>
      <c r="G1015" s="227">
        <v>31</v>
      </c>
      <c r="H1015" s="227">
        <v>31</v>
      </c>
      <c r="I1015" s="227">
        <v>31</v>
      </c>
      <c r="J1015" s="265">
        <v>31</v>
      </c>
      <c r="K1015" s="286">
        <v>31</v>
      </c>
      <c r="L1015" s="278">
        <f t="shared" si="744"/>
        <v>0</v>
      </c>
      <c r="M1015" s="227">
        <f t="shared" si="741"/>
        <v>0</v>
      </c>
      <c r="N1015" s="265">
        <v>31</v>
      </c>
      <c r="O1015" s="227">
        <f t="shared" si="745"/>
        <v>0</v>
      </c>
      <c r="P1015" s="43"/>
      <c r="Q1015" s="271"/>
    </row>
    <row r="1016" spans="2:17" ht="18" hidden="1">
      <c r="B1016" s="2" t="str">
        <f t="shared" si="743"/>
        <v>a</v>
      </c>
      <c r="C1016" s="228" t="s">
        <v>0</v>
      </c>
      <c r="D1016" s="229" t="s">
        <v>7</v>
      </c>
      <c r="E1016" s="230">
        <f t="shared" ref="E1016" si="814">E1017+E1018+E1019+E1020+E1021+E1022+E1023</f>
        <v>1350</v>
      </c>
      <c r="F1016" s="230">
        <f t="shared" ref="F1016:I1016" si="815">F1017+F1018+F1019+F1020+F1021+F1022+F1023</f>
        <v>1347.12</v>
      </c>
      <c r="G1016" s="230">
        <f t="shared" si="815"/>
        <v>688.24208999999996</v>
      </c>
      <c r="H1016" s="230">
        <f t="shared" si="815"/>
        <v>1787</v>
      </c>
      <c r="I1016" s="230">
        <f t="shared" si="815"/>
        <v>1500</v>
      </c>
      <c r="J1016" s="266">
        <f>J1017+J1018+J1019+J1020+J1021+J1022+J1023</f>
        <v>1908</v>
      </c>
      <c r="K1016" s="287">
        <f>K1017+K1018+K1019+K1020+K1021+K1022+K1023</f>
        <v>1908</v>
      </c>
      <c r="L1016" s="278">
        <f t="shared" si="744"/>
        <v>0</v>
      </c>
      <c r="M1016" s="230">
        <f t="shared" si="741"/>
        <v>408</v>
      </c>
      <c r="N1016" s="266">
        <f t="shared" ref="N1016" si="816">N1017+N1018+N1019+N1020+N1021+N1022+N1023</f>
        <v>1908</v>
      </c>
      <c r="O1016" s="230">
        <f t="shared" si="745"/>
        <v>0</v>
      </c>
      <c r="P1016" s="43"/>
      <c r="Q1016" s="271"/>
    </row>
    <row r="1017" spans="2:17" ht="15.75" hidden="1">
      <c r="B1017" s="2" t="str">
        <f t="shared" si="743"/>
        <v>b</v>
      </c>
      <c r="C1017" s="240" t="s">
        <v>0</v>
      </c>
      <c r="D1017" s="241" t="s">
        <v>8</v>
      </c>
      <c r="E1017" s="233">
        <v>0</v>
      </c>
      <c r="F1017" s="233">
        <v>0</v>
      </c>
      <c r="G1017" s="233">
        <v>0</v>
      </c>
      <c r="H1017" s="233">
        <v>0</v>
      </c>
      <c r="I1017" s="233">
        <v>0</v>
      </c>
      <c r="J1017" s="267">
        <v>0</v>
      </c>
      <c r="K1017" s="288">
        <v>0</v>
      </c>
      <c r="L1017" s="278">
        <f t="shared" si="744"/>
        <v>0</v>
      </c>
      <c r="M1017" s="233">
        <f t="shared" si="741"/>
        <v>0</v>
      </c>
      <c r="N1017" s="267">
        <v>0</v>
      </c>
      <c r="O1017" s="233">
        <f t="shared" si="745"/>
        <v>0</v>
      </c>
      <c r="P1017" s="42"/>
    </row>
    <row r="1018" spans="2:17" ht="18" hidden="1">
      <c r="B1018" s="2" t="str">
        <f t="shared" si="743"/>
        <v>a</v>
      </c>
      <c r="C1018" s="231" t="s">
        <v>0</v>
      </c>
      <c r="D1018" s="232" t="s">
        <v>9</v>
      </c>
      <c r="E1018" s="233">
        <v>1350</v>
      </c>
      <c r="F1018" s="233">
        <v>1347.12</v>
      </c>
      <c r="G1018" s="233">
        <v>688.24208999999996</v>
      </c>
      <c r="H1018" s="233">
        <v>1787</v>
      </c>
      <c r="I1018" s="233">
        <v>1500</v>
      </c>
      <c r="J1018" s="267">
        <f>1870+38</f>
        <v>1908</v>
      </c>
      <c r="K1018" s="288">
        <f>1870+38</f>
        <v>1908</v>
      </c>
      <c r="L1018" s="278">
        <f t="shared" si="744"/>
        <v>0</v>
      </c>
      <c r="M1018" s="233">
        <f t="shared" si="741"/>
        <v>408</v>
      </c>
      <c r="N1018" s="267">
        <f>1870+38</f>
        <v>1908</v>
      </c>
      <c r="O1018" s="233">
        <f t="shared" si="745"/>
        <v>0</v>
      </c>
      <c r="P1018" s="43"/>
      <c r="Q1018" s="271"/>
    </row>
    <row r="1019" spans="2:17" ht="15.75" hidden="1">
      <c r="B1019" s="2" t="str">
        <f t="shared" si="743"/>
        <v>b</v>
      </c>
      <c r="C1019" s="240" t="s">
        <v>0</v>
      </c>
      <c r="D1019" s="241" t="s">
        <v>10</v>
      </c>
      <c r="E1019" s="233">
        <v>0</v>
      </c>
      <c r="F1019" s="233">
        <v>0</v>
      </c>
      <c r="G1019" s="233">
        <v>0</v>
      </c>
      <c r="H1019" s="233">
        <v>0</v>
      </c>
      <c r="I1019" s="233">
        <v>0</v>
      </c>
      <c r="J1019" s="267">
        <v>0</v>
      </c>
      <c r="K1019" s="288">
        <v>0</v>
      </c>
      <c r="L1019" s="278">
        <f t="shared" si="744"/>
        <v>0</v>
      </c>
      <c r="M1019" s="233">
        <f t="shared" si="741"/>
        <v>0</v>
      </c>
      <c r="N1019" s="267">
        <v>0</v>
      </c>
      <c r="O1019" s="233">
        <f t="shared" si="745"/>
        <v>0</v>
      </c>
      <c r="P1019" s="42"/>
    </row>
    <row r="1020" spans="2:17" ht="15.75" hidden="1">
      <c r="B1020" s="2" t="str">
        <f t="shared" si="743"/>
        <v>b</v>
      </c>
      <c r="C1020" s="240" t="s">
        <v>0</v>
      </c>
      <c r="D1020" s="241" t="s">
        <v>11</v>
      </c>
      <c r="E1020" s="233">
        <v>0</v>
      </c>
      <c r="F1020" s="233">
        <v>0</v>
      </c>
      <c r="G1020" s="233">
        <v>0</v>
      </c>
      <c r="H1020" s="233">
        <v>0</v>
      </c>
      <c r="I1020" s="233">
        <v>0</v>
      </c>
      <c r="J1020" s="267">
        <v>0</v>
      </c>
      <c r="K1020" s="288">
        <v>0</v>
      </c>
      <c r="L1020" s="278">
        <f t="shared" si="744"/>
        <v>0</v>
      </c>
      <c r="M1020" s="233">
        <f t="shared" si="741"/>
        <v>0</v>
      </c>
      <c r="N1020" s="267">
        <v>0</v>
      </c>
      <c r="O1020" s="233">
        <f t="shared" si="745"/>
        <v>0</v>
      </c>
      <c r="P1020" s="42"/>
    </row>
    <row r="1021" spans="2:17" ht="15.75" hidden="1">
      <c r="B1021" s="2" t="str">
        <f t="shared" si="743"/>
        <v>b</v>
      </c>
      <c r="C1021" s="240" t="s">
        <v>0</v>
      </c>
      <c r="D1021" s="241" t="s">
        <v>12</v>
      </c>
      <c r="E1021" s="233">
        <v>0</v>
      </c>
      <c r="F1021" s="233">
        <v>0</v>
      </c>
      <c r="G1021" s="233">
        <v>0</v>
      </c>
      <c r="H1021" s="233">
        <v>0</v>
      </c>
      <c r="I1021" s="233">
        <v>0</v>
      </c>
      <c r="J1021" s="267">
        <v>0</v>
      </c>
      <c r="K1021" s="288">
        <v>0</v>
      </c>
      <c r="L1021" s="278">
        <f t="shared" si="744"/>
        <v>0</v>
      </c>
      <c r="M1021" s="233">
        <f t="shared" si="741"/>
        <v>0</v>
      </c>
      <c r="N1021" s="267">
        <v>0</v>
      </c>
      <c r="O1021" s="233">
        <f t="shared" si="745"/>
        <v>0</v>
      </c>
      <c r="P1021" s="42"/>
    </row>
    <row r="1022" spans="2:17" ht="15.75" hidden="1">
      <c r="B1022" s="2" t="str">
        <f t="shared" si="743"/>
        <v>b</v>
      </c>
      <c r="C1022" s="240" t="s">
        <v>0</v>
      </c>
      <c r="D1022" s="241" t="s">
        <v>13</v>
      </c>
      <c r="E1022" s="233">
        <v>0</v>
      </c>
      <c r="F1022" s="233">
        <v>0</v>
      </c>
      <c r="G1022" s="233">
        <v>0</v>
      </c>
      <c r="H1022" s="233">
        <v>0</v>
      </c>
      <c r="I1022" s="233">
        <v>0</v>
      </c>
      <c r="J1022" s="267">
        <v>0</v>
      </c>
      <c r="K1022" s="288">
        <v>0</v>
      </c>
      <c r="L1022" s="278">
        <f t="shared" si="744"/>
        <v>0</v>
      </c>
      <c r="M1022" s="233">
        <f t="shared" si="741"/>
        <v>0</v>
      </c>
      <c r="N1022" s="267">
        <v>0</v>
      </c>
      <c r="O1022" s="233">
        <f t="shared" si="745"/>
        <v>0</v>
      </c>
      <c r="P1022" s="42"/>
    </row>
    <row r="1023" spans="2:17" ht="15.75" hidden="1">
      <c r="B1023" s="2" t="str">
        <f t="shared" si="743"/>
        <v>b</v>
      </c>
      <c r="C1023" s="240" t="s">
        <v>0</v>
      </c>
      <c r="D1023" s="241" t="s">
        <v>14</v>
      </c>
      <c r="E1023" s="233">
        <f t="shared" ref="E1023" si="817">E1024+E1025</f>
        <v>0</v>
      </c>
      <c r="F1023" s="233">
        <f t="shared" ref="F1023:I1023" si="818">F1024+F1025</f>
        <v>0</v>
      </c>
      <c r="G1023" s="233">
        <f t="shared" si="818"/>
        <v>0</v>
      </c>
      <c r="H1023" s="233">
        <f t="shared" si="818"/>
        <v>0</v>
      </c>
      <c r="I1023" s="233">
        <f t="shared" si="818"/>
        <v>0</v>
      </c>
      <c r="J1023" s="267">
        <f>J1024+J1025</f>
        <v>0</v>
      </c>
      <c r="K1023" s="288">
        <f>K1024+K1025</f>
        <v>0</v>
      </c>
      <c r="L1023" s="278">
        <f t="shared" si="744"/>
        <v>0</v>
      </c>
      <c r="M1023" s="233">
        <f t="shared" si="741"/>
        <v>0</v>
      </c>
      <c r="N1023" s="267">
        <f t="shared" ref="N1023" si="819">N1024+N1025</f>
        <v>0</v>
      </c>
      <c r="O1023" s="233">
        <f t="shared" si="745"/>
        <v>0</v>
      </c>
      <c r="P1023" s="42"/>
    </row>
    <row r="1024" spans="2:17" ht="30" hidden="1">
      <c r="B1024" s="2" t="str">
        <f t="shared" si="743"/>
        <v>b</v>
      </c>
      <c r="C1024" s="256" t="s">
        <v>0</v>
      </c>
      <c r="D1024" s="257" t="s">
        <v>15</v>
      </c>
      <c r="E1024" s="238">
        <v>0</v>
      </c>
      <c r="F1024" s="238">
        <v>0</v>
      </c>
      <c r="G1024" s="238">
        <v>0</v>
      </c>
      <c r="H1024" s="238">
        <v>0</v>
      </c>
      <c r="I1024" s="238">
        <v>0</v>
      </c>
      <c r="J1024" s="268">
        <v>0</v>
      </c>
      <c r="K1024" s="289">
        <v>0</v>
      </c>
      <c r="L1024" s="278">
        <f t="shared" si="744"/>
        <v>0</v>
      </c>
      <c r="M1024" s="238">
        <f t="shared" si="741"/>
        <v>0</v>
      </c>
      <c r="N1024" s="268">
        <v>0</v>
      </c>
      <c r="O1024" s="238">
        <f t="shared" si="745"/>
        <v>0</v>
      </c>
      <c r="P1024" s="42"/>
    </row>
    <row r="1025" spans="2:17" ht="30" hidden="1">
      <c r="B1025" s="2" t="str">
        <f t="shared" si="743"/>
        <v>b</v>
      </c>
      <c r="C1025" s="256" t="s">
        <v>0</v>
      </c>
      <c r="D1025" s="257" t="s">
        <v>16</v>
      </c>
      <c r="E1025" s="238">
        <v>0</v>
      </c>
      <c r="F1025" s="238">
        <v>0</v>
      </c>
      <c r="G1025" s="238">
        <v>0</v>
      </c>
      <c r="H1025" s="238">
        <v>0</v>
      </c>
      <c r="I1025" s="238">
        <v>0</v>
      </c>
      <c r="J1025" s="268">
        <v>0</v>
      </c>
      <c r="K1025" s="289">
        <v>0</v>
      </c>
      <c r="L1025" s="278">
        <f t="shared" si="744"/>
        <v>0</v>
      </c>
      <c r="M1025" s="238">
        <f t="shared" si="741"/>
        <v>0</v>
      </c>
      <c r="N1025" s="268">
        <v>0</v>
      </c>
      <c r="O1025" s="238">
        <f t="shared" si="745"/>
        <v>0</v>
      </c>
      <c r="P1025" s="42"/>
    </row>
    <row r="1026" spans="2:17" ht="15.75" hidden="1">
      <c r="B1026" s="2" t="str">
        <f t="shared" si="743"/>
        <v>b</v>
      </c>
      <c r="C1026" s="243" t="s">
        <v>0</v>
      </c>
      <c r="D1026" s="244" t="s">
        <v>17</v>
      </c>
      <c r="E1026" s="230">
        <v>0</v>
      </c>
      <c r="F1026" s="230">
        <v>0</v>
      </c>
      <c r="G1026" s="230">
        <v>0</v>
      </c>
      <c r="H1026" s="230">
        <v>0</v>
      </c>
      <c r="I1026" s="230">
        <v>0</v>
      </c>
      <c r="J1026" s="266">
        <v>0</v>
      </c>
      <c r="K1026" s="287">
        <v>0</v>
      </c>
      <c r="L1026" s="278">
        <f t="shared" si="744"/>
        <v>0</v>
      </c>
      <c r="M1026" s="230">
        <f t="shared" si="741"/>
        <v>0</v>
      </c>
      <c r="N1026" s="266">
        <v>0</v>
      </c>
      <c r="O1026" s="230">
        <f t="shared" si="745"/>
        <v>0</v>
      </c>
      <c r="P1026" s="42"/>
    </row>
    <row r="1027" spans="2:17" ht="15.75" hidden="1">
      <c r="B1027" s="2" t="str">
        <f t="shared" si="743"/>
        <v>b</v>
      </c>
      <c r="C1027" s="243" t="s">
        <v>0</v>
      </c>
      <c r="D1027" s="244" t="s">
        <v>18</v>
      </c>
      <c r="E1027" s="230">
        <v>0</v>
      </c>
      <c r="F1027" s="230">
        <v>0</v>
      </c>
      <c r="G1027" s="230">
        <v>0</v>
      </c>
      <c r="H1027" s="230">
        <v>0</v>
      </c>
      <c r="I1027" s="230">
        <v>0</v>
      </c>
      <c r="J1027" s="266">
        <v>0</v>
      </c>
      <c r="K1027" s="287">
        <v>0</v>
      </c>
      <c r="L1027" s="278">
        <f t="shared" si="744"/>
        <v>0</v>
      </c>
      <c r="M1027" s="230">
        <f t="shared" si="741"/>
        <v>0</v>
      </c>
      <c r="N1027" s="266">
        <v>0</v>
      </c>
      <c r="O1027" s="230">
        <f t="shared" si="745"/>
        <v>0</v>
      </c>
      <c r="P1027" s="42"/>
    </row>
    <row r="1028" spans="2:17" ht="15.75" hidden="1">
      <c r="B1028" s="2" t="str">
        <f t="shared" si="743"/>
        <v>b</v>
      </c>
      <c r="C1028" s="243" t="s">
        <v>0</v>
      </c>
      <c r="D1028" s="244" t="s">
        <v>19</v>
      </c>
      <c r="E1028" s="230">
        <v>0</v>
      </c>
      <c r="F1028" s="230">
        <v>0</v>
      </c>
      <c r="G1028" s="230">
        <v>0</v>
      </c>
      <c r="H1028" s="230">
        <v>0</v>
      </c>
      <c r="I1028" s="230">
        <v>0</v>
      </c>
      <c r="J1028" s="266">
        <v>0</v>
      </c>
      <c r="K1028" s="287">
        <v>0</v>
      </c>
      <c r="L1028" s="278">
        <f t="shared" si="744"/>
        <v>0</v>
      </c>
      <c r="M1028" s="230">
        <f t="shared" si="741"/>
        <v>0</v>
      </c>
      <c r="N1028" s="266">
        <v>0</v>
      </c>
      <c r="O1028" s="230">
        <f t="shared" si="745"/>
        <v>0</v>
      </c>
      <c r="P1028" s="42"/>
    </row>
    <row r="1029" spans="2:17" ht="72" hidden="1">
      <c r="B1029" s="2" t="str">
        <f t="shared" si="743"/>
        <v>a</v>
      </c>
      <c r="C1029" s="222" t="s">
        <v>135</v>
      </c>
      <c r="D1029" s="223" t="s">
        <v>136</v>
      </c>
      <c r="E1029" s="224">
        <f t="shared" ref="E1029" si="820">E1032+E1042+E1043+E1044</f>
        <v>1660</v>
      </c>
      <c r="F1029" s="224">
        <f t="shared" ref="F1029:I1029" si="821">F1032+F1042+F1043+F1044</f>
        <v>1660</v>
      </c>
      <c r="G1029" s="224">
        <f t="shared" si="821"/>
        <v>1028.6462999999999</v>
      </c>
      <c r="H1029" s="224">
        <f t="shared" si="821"/>
        <v>2302</v>
      </c>
      <c r="I1029" s="224">
        <f t="shared" si="821"/>
        <v>1700</v>
      </c>
      <c r="J1029" s="264">
        <f>J1032+J1042+J1043+J1044</f>
        <v>2300</v>
      </c>
      <c r="K1029" s="285">
        <f>K1032+K1042+K1043+K1044</f>
        <v>2300</v>
      </c>
      <c r="L1029" s="278">
        <f t="shared" si="744"/>
        <v>0</v>
      </c>
      <c r="M1029" s="224">
        <f t="shared" ref="M1029:M1092" si="822">J1029-I1029</f>
        <v>600</v>
      </c>
      <c r="N1029" s="264">
        <f t="shared" ref="N1029" si="823">N1032+N1042+N1043+N1044</f>
        <v>2302</v>
      </c>
      <c r="O1029" s="224">
        <f t="shared" si="745"/>
        <v>2</v>
      </c>
      <c r="P1029" s="43"/>
      <c r="Q1029" s="271"/>
    </row>
    <row r="1030" spans="2:17" ht="15.75" hidden="1">
      <c r="B1030" s="2" t="str">
        <f t="shared" ref="B1030:B1093" si="824">IF((E1030+F1030+G1030+I1030++J1030+M1030+N1030)&gt;0,"a","b")</f>
        <v>b</v>
      </c>
      <c r="C1030" s="252" t="s">
        <v>0</v>
      </c>
      <c r="D1030" s="253" t="s">
        <v>5</v>
      </c>
      <c r="E1030" s="227">
        <v>0</v>
      </c>
      <c r="F1030" s="227">
        <v>0</v>
      </c>
      <c r="G1030" s="227">
        <v>0</v>
      </c>
      <c r="H1030" s="227">
        <v>0</v>
      </c>
      <c r="I1030" s="227">
        <v>0</v>
      </c>
      <c r="J1030" s="265">
        <v>0</v>
      </c>
      <c r="K1030" s="286">
        <v>0</v>
      </c>
      <c r="L1030" s="278">
        <f t="shared" ref="L1030:L1093" si="825">K1030-J1030</f>
        <v>0</v>
      </c>
      <c r="M1030" s="227">
        <f t="shared" si="822"/>
        <v>0</v>
      </c>
      <c r="N1030" s="265">
        <v>0</v>
      </c>
      <c r="O1030" s="227">
        <f t="shared" ref="O1030:O1093" si="826">N1030-J1030</f>
        <v>0</v>
      </c>
      <c r="P1030" s="42"/>
    </row>
    <row r="1031" spans="2:17" ht="15.75" hidden="1">
      <c r="B1031" s="2" t="str">
        <f t="shared" si="824"/>
        <v>b</v>
      </c>
      <c r="C1031" s="252" t="s">
        <v>0</v>
      </c>
      <c r="D1031" s="253" t="s">
        <v>6</v>
      </c>
      <c r="E1031" s="227">
        <v>0</v>
      </c>
      <c r="F1031" s="227">
        <v>0</v>
      </c>
      <c r="G1031" s="227">
        <v>0</v>
      </c>
      <c r="H1031" s="227">
        <v>0</v>
      </c>
      <c r="I1031" s="227">
        <v>0</v>
      </c>
      <c r="J1031" s="265">
        <v>0</v>
      </c>
      <c r="K1031" s="286">
        <v>0</v>
      </c>
      <c r="L1031" s="278">
        <f t="shared" si="825"/>
        <v>0</v>
      </c>
      <c r="M1031" s="227">
        <f t="shared" si="822"/>
        <v>0</v>
      </c>
      <c r="N1031" s="265">
        <v>0</v>
      </c>
      <c r="O1031" s="227">
        <f t="shared" si="826"/>
        <v>0</v>
      </c>
      <c r="P1031" s="42"/>
    </row>
    <row r="1032" spans="2:17" ht="18" hidden="1">
      <c r="B1032" s="2" t="str">
        <f t="shared" si="824"/>
        <v>a</v>
      </c>
      <c r="C1032" s="228" t="s">
        <v>0</v>
      </c>
      <c r="D1032" s="229" t="s">
        <v>7</v>
      </c>
      <c r="E1032" s="230">
        <f t="shared" ref="E1032" si="827">E1033+E1034+E1035+E1036+E1037+E1038+E1039</f>
        <v>1660</v>
      </c>
      <c r="F1032" s="230">
        <f t="shared" ref="F1032:I1032" si="828">F1033+F1034+F1035+F1036+F1037+F1038+F1039</f>
        <v>1660</v>
      </c>
      <c r="G1032" s="230">
        <f t="shared" si="828"/>
        <v>1028.6462999999999</v>
      </c>
      <c r="H1032" s="230">
        <f t="shared" si="828"/>
        <v>2302</v>
      </c>
      <c r="I1032" s="230">
        <f t="shared" si="828"/>
        <v>1700</v>
      </c>
      <c r="J1032" s="266">
        <f>J1033+J1034+J1035+J1036+J1037+J1038+J1039</f>
        <v>2300</v>
      </c>
      <c r="K1032" s="287">
        <f>K1033+K1034+K1035+K1036+K1037+K1038+K1039</f>
        <v>2300</v>
      </c>
      <c r="L1032" s="278">
        <f t="shared" si="825"/>
        <v>0</v>
      </c>
      <c r="M1032" s="230">
        <f t="shared" si="822"/>
        <v>600</v>
      </c>
      <c r="N1032" s="266">
        <f t="shared" ref="N1032" si="829">N1033+N1034+N1035+N1036+N1037+N1038+N1039</f>
        <v>2302</v>
      </c>
      <c r="O1032" s="230">
        <f t="shared" si="826"/>
        <v>2</v>
      </c>
      <c r="P1032" s="43"/>
      <c r="Q1032" s="271"/>
    </row>
    <row r="1033" spans="2:17" ht="15.75" hidden="1">
      <c r="B1033" s="2" t="str">
        <f t="shared" si="824"/>
        <v>b</v>
      </c>
      <c r="C1033" s="240" t="s">
        <v>0</v>
      </c>
      <c r="D1033" s="241" t="s">
        <v>8</v>
      </c>
      <c r="E1033" s="233">
        <v>0</v>
      </c>
      <c r="F1033" s="233">
        <v>0</v>
      </c>
      <c r="G1033" s="233">
        <v>0</v>
      </c>
      <c r="H1033" s="233">
        <v>0</v>
      </c>
      <c r="I1033" s="233">
        <v>0</v>
      </c>
      <c r="J1033" s="267">
        <v>0</v>
      </c>
      <c r="K1033" s="288">
        <v>0</v>
      </c>
      <c r="L1033" s="278">
        <f t="shared" si="825"/>
        <v>0</v>
      </c>
      <c r="M1033" s="233">
        <f t="shared" si="822"/>
        <v>0</v>
      </c>
      <c r="N1033" s="267">
        <v>0</v>
      </c>
      <c r="O1033" s="233">
        <f t="shared" si="826"/>
        <v>0</v>
      </c>
      <c r="P1033" s="42"/>
    </row>
    <row r="1034" spans="2:17" ht="18" hidden="1">
      <c r="B1034" s="2" t="str">
        <f t="shared" si="824"/>
        <v>a</v>
      </c>
      <c r="C1034" s="231" t="s">
        <v>0</v>
      </c>
      <c r="D1034" s="232" t="s">
        <v>9</v>
      </c>
      <c r="E1034" s="233">
        <v>1250</v>
      </c>
      <c r="F1034" s="233">
        <v>1250</v>
      </c>
      <c r="G1034" s="233">
        <v>835.12986000000001</v>
      </c>
      <c r="H1034" s="233">
        <v>1892</v>
      </c>
      <c r="I1034" s="233">
        <v>1300</v>
      </c>
      <c r="J1034" s="267">
        <v>1890</v>
      </c>
      <c r="K1034" s="288">
        <v>1890</v>
      </c>
      <c r="L1034" s="278">
        <f t="shared" si="825"/>
        <v>0</v>
      </c>
      <c r="M1034" s="233">
        <f t="shared" si="822"/>
        <v>590</v>
      </c>
      <c r="N1034" s="267">
        <v>1892</v>
      </c>
      <c r="O1034" s="233">
        <f t="shared" si="826"/>
        <v>2</v>
      </c>
      <c r="P1034" s="43"/>
      <c r="Q1034" s="271"/>
    </row>
    <row r="1035" spans="2:17" ht="15.75" hidden="1">
      <c r="B1035" s="2" t="str">
        <f t="shared" si="824"/>
        <v>b</v>
      </c>
      <c r="C1035" s="240" t="s">
        <v>0</v>
      </c>
      <c r="D1035" s="241" t="s">
        <v>10</v>
      </c>
      <c r="E1035" s="233">
        <v>0</v>
      </c>
      <c r="F1035" s="233">
        <v>0</v>
      </c>
      <c r="G1035" s="233">
        <v>0</v>
      </c>
      <c r="H1035" s="233">
        <v>0</v>
      </c>
      <c r="I1035" s="233">
        <v>0</v>
      </c>
      <c r="J1035" s="267">
        <v>0</v>
      </c>
      <c r="K1035" s="288">
        <v>0</v>
      </c>
      <c r="L1035" s="278">
        <f t="shared" si="825"/>
        <v>0</v>
      </c>
      <c r="M1035" s="233">
        <f t="shared" si="822"/>
        <v>0</v>
      </c>
      <c r="N1035" s="267">
        <v>0</v>
      </c>
      <c r="O1035" s="233">
        <f t="shared" si="826"/>
        <v>0</v>
      </c>
      <c r="P1035" s="42"/>
    </row>
    <row r="1036" spans="2:17" ht="15.75" hidden="1">
      <c r="B1036" s="2" t="str">
        <f t="shared" si="824"/>
        <v>b</v>
      </c>
      <c r="C1036" s="240" t="s">
        <v>0</v>
      </c>
      <c r="D1036" s="241" t="s">
        <v>11</v>
      </c>
      <c r="E1036" s="233">
        <v>0</v>
      </c>
      <c r="F1036" s="233">
        <v>0</v>
      </c>
      <c r="G1036" s="233">
        <v>0</v>
      </c>
      <c r="H1036" s="233">
        <v>0</v>
      </c>
      <c r="I1036" s="233">
        <v>0</v>
      </c>
      <c r="J1036" s="267">
        <v>0</v>
      </c>
      <c r="K1036" s="288">
        <v>0</v>
      </c>
      <c r="L1036" s="278">
        <f t="shared" si="825"/>
        <v>0</v>
      </c>
      <c r="M1036" s="233">
        <f t="shared" si="822"/>
        <v>0</v>
      </c>
      <c r="N1036" s="267">
        <v>0</v>
      </c>
      <c r="O1036" s="233">
        <f t="shared" si="826"/>
        <v>0</v>
      </c>
      <c r="P1036" s="42"/>
    </row>
    <row r="1037" spans="2:17" ht="15.75" hidden="1">
      <c r="B1037" s="2" t="str">
        <f t="shared" si="824"/>
        <v>b</v>
      </c>
      <c r="C1037" s="240" t="s">
        <v>0</v>
      </c>
      <c r="D1037" s="241" t="s">
        <v>12</v>
      </c>
      <c r="E1037" s="233">
        <v>0</v>
      </c>
      <c r="F1037" s="233">
        <v>0</v>
      </c>
      <c r="G1037" s="233">
        <v>0</v>
      </c>
      <c r="H1037" s="233">
        <v>0</v>
      </c>
      <c r="I1037" s="233">
        <v>0</v>
      </c>
      <c r="J1037" s="267">
        <v>0</v>
      </c>
      <c r="K1037" s="288">
        <v>0</v>
      </c>
      <c r="L1037" s="278">
        <f t="shared" si="825"/>
        <v>0</v>
      </c>
      <c r="M1037" s="233">
        <f t="shared" si="822"/>
        <v>0</v>
      </c>
      <c r="N1037" s="267">
        <v>0</v>
      </c>
      <c r="O1037" s="233">
        <f t="shared" si="826"/>
        <v>0</v>
      </c>
      <c r="P1037" s="42"/>
    </row>
    <row r="1038" spans="2:17" ht="18" hidden="1">
      <c r="B1038" s="2" t="str">
        <f t="shared" si="824"/>
        <v>a</v>
      </c>
      <c r="C1038" s="231" t="s">
        <v>0</v>
      </c>
      <c r="D1038" s="232" t="s">
        <v>13</v>
      </c>
      <c r="E1038" s="233">
        <v>410</v>
      </c>
      <c r="F1038" s="233">
        <v>410</v>
      </c>
      <c r="G1038" s="233">
        <v>193.51643999999999</v>
      </c>
      <c r="H1038" s="233">
        <v>410</v>
      </c>
      <c r="I1038" s="233">
        <v>400</v>
      </c>
      <c r="J1038" s="267">
        <v>410</v>
      </c>
      <c r="K1038" s="288">
        <v>410</v>
      </c>
      <c r="L1038" s="278">
        <f t="shared" si="825"/>
        <v>0</v>
      </c>
      <c r="M1038" s="233">
        <f t="shared" si="822"/>
        <v>10</v>
      </c>
      <c r="N1038" s="267">
        <v>410</v>
      </c>
      <c r="O1038" s="233">
        <f t="shared" si="826"/>
        <v>0</v>
      </c>
      <c r="P1038" s="43"/>
      <c r="Q1038" s="271"/>
    </row>
    <row r="1039" spans="2:17" ht="15.75" hidden="1">
      <c r="B1039" s="2" t="str">
        <f t="shared" si="824"/>
        <v>b</v>
      </c>
      <c r="C1039" s="240" t="s">
        <v>0</v>
      </c>
      <c r="D1039" s="241" t="s">
        <v>14</v>
      </c>
      <c r="E1039" s="233">
        <f t="shared" ref="E1039" si="830">E1040+E1041</f>
        <v>0</v>
      </c>
      <c r="F1039" s="233">
        <f t="shared" ref="F1039:I1039" si="831">F1040+F1041</f>
        <v>0</v>
      </c>
      <c r="G1039" s="233">
        <f t="shared" si="831"/>
        <v>0</v>
      </c>
      <c r="H1039" s="233">
        <f t="shared" si="831"/>
        <v>0</v>
      </c>
      <c r="I1039" s="233">
        <f t="shared" si="831"/>
        <v>0</v>
      </c>
      <c r="J1039" s="267">
        <f>J1040+J1041</f>
        <v>0</v>
      </c>
      <c r="K1039" s="288">
        <f>K1040+K1041</f>
        <v>0</v>
      </c>
      <c r="L1039" s="278">
        <f t="shared" si="825"/>
        <v>0</v>
      </c>
      <c r="M1039" s="233">
        <f t="shared" si="822"/>
        <v>0</v>
      </c>
      <c r="N1039" s="267">
        <f t="shared" ref="N1039" si="832">N1040+N1041</f>
        <v>0</v>
      </c>
      <c r="O1039" s="233">
        <f t="shared" si="826"/>
        <v>0</v>
      </c>
      <c r="P1039" s="42"/>
    </row>
    <row r="1040" spans="2:17" ht="30" hidden="1">
      <c r="B1040" s="2" t="str">
        <f t="shared" si="824"/>
        <v>b</v>
      </c>
      <c r="C1040" s="256" t="s">
        <v>0</v>
      </c>
      <c r="D1040" s="257" t="s">
        <v>15</v>
      </c>
      <c r="E1040" s="238">
        <v>0</v>
      </c>
      <c r="F1040" s="238">
        <v>0</v>
      </c>
      <c r="G1040" s="238">
        <v>0</v>
      </c>
      <c r="H1040" s="238">
        <v>0</v>
      </c>
      <c r="I1040" s="238">
        <v>0</v>
      </c>
      <c r="J1040" s="268">
        <v>0</v>
      </c>
      <c r="K1040" s="289">
        <v>0</v>
      </c>
      <c r="L1040" s="278">
        <f t="shared" si="825"/>
        <v>0</v>
      </c>
      <c r="M1040" s="238">
        <f t="shared" si="822"/>
        <v>0</v>
      </c>
      <c r="N1040" s="268">
        <v>0</v>
      </c>
      <c r="O1040" s="238">
        <f t="shared" si="826"/>
        <v>0</v>
      </c>
      <c r="P1040" s="42"/>
    </row>
    <row r="1041" spans="2:17" ht="30" hidden="1">
      <c r="B1041" s="2" t="str">
        <f t="shared" si="824"/>
        <v>b</v>
      </c>
      <c r="C1041" s="256" t="s">
        <v>0</v>
      </c>
      <c r="D1041" s="257" t="s">
        <v>16</v>
      </c>
      <c r="E1041" s="238">
        <v>0</v>
      </c>
      <c r="F1041" s="238">
        <v>0</v>
      </c>
      <c r="G1041" s="238">
        <v>0</v>
      </c>
      <c r="H1041" s="238">
        <v>0</v>
      </c>
      <c r="I1041" s="238">
        <v>0</v>
      </c>
      <c r="J1041" s="268">
        <v>0</v>
      </c>
      <c r="K1041" s="289">
        <v>0</v>
      </c>
      <c r="L1041" s="278">
        <f t="shared" si="825"/>
        <v>0</v>
      </c>
      <c r="M1041" s="238">
        <f t="shared" si="822"/>
        <v>0</v>
      </c>
      <c r="N1041" s="268">
        <v>0</v>
      </c>
      <c r="O1041" s="238">
        <f t="shared" si="826"/>
        <v>0</v>
      </c>
      <c r="P1041" s="42"/>
    </row>
    <row r="1042" spans="2:17" ht="15.75" hidden="1">
      <c r="B1042" s="2" t="str">
        <f t="shared" si="824"/>
        <v>b</v>
      </c>
      <c r="C1042" s="243" t="s">
        <v>0</v>
      </c>
      <c r="D1042" s="244" t="s">
        <v>17</v>
      </c>
      <c r="E1042" s="230">
        <v>0</v>
      </c>
      <c r="F1042" s="230">
        <v>0</v>
      </c>
      <c r="G1042" s="230">
        <v>0</v>
      </c>
      <c r="H1042" s="230">
        <v>0</v>
      </c>
      <c r="I1042" s="230">
        <v>0</v>
      </c>
      <c r="J1042" s="266">
        <v>0</v>
      </c>
      <c r="K1042" s="287">
        <v>0</v>
      </c>
      <c r="L1042" s="278">
        <f t="shared" si="825"/>
        <v>0</v>
      </c>
      <c r="M1042" s="230">
        <f t="shared" si="822"/>
        <v>0</v>
      </c>
      <c r="N1042" s="266">
        <v>0</v>
      </c>
      <c r="O1042" s="230">
        <f t="shared" si="826"/>
        <v>0</v>
      </c>
      <c r="P1042" s="42"/>
    </row>
    <row r="1043" spans="2:17" ht="15.75" hidden="1">
      <c r="B1043" s="2" t="str">
        <f t="shared" si="824"/>
        <v>b</v>
      </c>
      <c r="C1043" s="243" t="s">
        <v>0</v>
      </c>
      <c r="D1043" s="244" t="s">
        <v>18</v>
      </c>
      <c r="E1043" s="230">
        <v>0</v>
      </c>
      <c r="F1043" s="230">
        <v>0</v>
      </c>
      <c r="G1043" s="230">
        <v>0</v>
      </c>
      <c r="H1043" s="230">
        <v>0</v>
      </c>
      <c r="I1043" s="230">
        <v>0</v>
      </c>
      <c r="J1043" s="266">
        <v>0</v>
      </c>
      <c r="K1043" s="287">
        <v>0</v>
      </c>
      <c r="L1043" s="278">
        <f t="shared" si="825"/>
        <v>0</v>
      </c>
      <c r="M1043" s="230">
        <f t="shared" si="822"/>
        <v>0</v>
      </c>
      <c r="N1043" s="266">
        <v>0</v>
      </c>
      <c r="O1043" s="230">
        <f t="shared" si="826"/>
        <v>0</v>
      </c>
      <c r="P1043" s="42"/>
    </row>
    <row r="1044" spans="2:17" ht="15.75" hidden="1">
      <c r="B1044" s="2" t="str">
        <f t="shared" si="824"/>
        <v>b</v>
      </c>
      <c r="C1044" s="243" t="s">
        <v>0</v>
      </c>
      <c r="D1044" s="244" t="s">
        <v>19</v>
      </c>
      <c r="E1044" s="230">
        <v>0</v>
      </c>
      <c r="F1044" s="230">
        <v>0</v>
      </c>
      <c r="G1044" s="230">
        <v>0</v>
      </c>
      <c r="H1044" s="230">
        <v>0</v>
      </c>
      <c r="I1044" s="230">
        <v>0</v>
      </c>
      <c r="J1044" s="266">
        <v>0</v>
      </c>
      <c r="K1044" s="287">
        <v>0</v>
      </c>
      <c r="L1044" s="278">
        <f t="shared" si="825"/>
        <v>0</v>
      </c>
      <c r="M1044" s="230">
        <f t="shared" si="822"/>
        <v>0</v>
      </c>
      <c r="N1044" s="266">
        <v>0</v>
      </c>
      <c r="O1044" s="230">
        <f t="shared" si="826"/>
        <v>0</v>
      </c>
      <c r="P1044" s="42"/>
    </row>
    <row r="1045" spans="2:17" ht="60" hidden="1" customHeight="1">
      <c r="B1045" s="2" t="str">
        <f t="shared" si="824"/>
        <v>a</v>
      </c>
      <c r="C1045" s="222" t="s">
        <v>137</v>
      </c>
      <c r="D1045" s="223" t="s">
        <v>138</v>
      </c>
      <c r="E1045" s="224">
        <f t="shared" ref="E1045" si="833">E1061+E1077+E1093</f>
        <v>12520</v>
      </c>
      <c r="F1045" s="224">
        <f t="shared" ref="F1045:I1045" si="834">F1061+F1077+F1093</f>
        <v>12450</v>
      </c>
      <c r="G1045" s="224">
        <f t="shared" si="834"/>
        <v>7020.7508599999992</v>
      </c>
      <c r="H1045" s="224">
        <f t="shared" si="834"/>
        <v>14229</v>
      </c>
      <c r="I1045" s="224">
        <f t="shared" si="834"/>
        <v>12500</v>
      </c>
      <c r="J1045" s="264">
        <f t="shared" ref="J1045:K1060" si="835">J1061+J1077+J1093</f>
        <v>13480</v>
      </c>
      <c r="K1045" s="285">
        <f t="shared" si="835"/>
        <v>13480</v>
      </c>
      <c r="L1045" s="278">
        <f t="shared" si="825"/>
        <v>0</v>
      </c>
      <c r="M1045" s="224">
        <f t="shared" si="822"/>
        <v>980</v>
      </c>
      <c r="N1045" s="264">
        <f t="shared" ref="N1045" si="836">N1061+N1077+N1093</f>
        <v>15577</v>
      </c>
      <c r="O1045" s="224">
        <f t="shared" si="826"/>
        <v>2097</v>
      </c>
      <c r="P1045" s="307" t="s">
        <v>583</v>
      </c>
      <c r="Q1045" s="271"/>
    </row>
    <row r="1046" spans="2:17" ht="15.75" hidden="1" customHeight="1">
      <c r="B1046" s="2" t="str">
        <f t="shared" si="824"/>
        <v>b</v>
      </c>
      <c r="C1046" s="252" t="s">
        <v>0</v>
      </c>
      <c r="D1046" s="253" t="s">
        <v>5</v>
      </c>
      <c r="E1046" s="227">
        <f t="shared" ref="E1046" si="837">E1062+E1078+E1094</f>
        <v>0</v>
      </c>
      <c r="F1046" s="227">
        <f t="shared" ref="F1046:G1046" si="838">F1062+F1078+F1094</f>
        <v>0</v>
      </c>
      <c r="G1046" s="227">
        <f t="shared" si="838"/>
        <v>0</v>
      </c>
      <c r="H1046" s="227">
        <f t="shared" ref="H1046:I1060" si="839">H1062+H1078+H1094</f>
        <v>0</v>
      </c>
      <c r="I1046" s="227">
        <f t="shared" si="839"/>
        <v>0</v>
      </c>
      <c r="J1046" s="265">
        <f t="shared" si="835"/>
        <v>0</v>
      </c>
      <c r="K1046" s="286">
        <f t="shared" si="835"/>
        <v>0</v>
      </c>
      <c r="L1046" s="278">
        <f t="shared" si="825"/>
        <v>0</v>
      </c>
      <c r="M1046" s="227">
        <f t="shared" si="822"/>
        <v>0</v>
      </c>
      <c r="N1046" s="265">
        <f t="shared" ref="N1046" si="840">N1062+N1078+N1094</f>
        <v>0</v>
      </c>
      <c r="O1046" s="227">
        <f t="shared" si="826"/>
        <v>0</v>
      </c>
      <c r="P1046" s="307"/>
    </row>
    <row r="1047" spans="2:17" ht="15.75" hidden="1" customHeight="1">
      <c r="B1047" s="2" t="str">
        <f t="shared" si="824"/>
        <v>b</v>
      </c>
      <c r="C1047" s="252" t="s">
        <v>0</v>
      </c>
      <c r="D1047" s="253" t="s">
        <v>6</v>
      </c>
      <c r="E1047" s="227">
        <f t="shared" ref="E1047" si="841">E1063+E1079+E1095</f>
        <v>0</v>
      </c>
      <c r="F1047" s="227">
        <f t="shared" ref="F1047:G1047" si="842">F1063+F1079+F1095</f>
        <v>0</v>
      </c>
      <c r="G1047" s="227">
        <f t="shared" si="842"/>
        <v>0</v>
      </c>
      <c r="H1047" s="227">
        <f t="shared" si="839"/>
        <v>0</v>
      </c>
      <c r="I1047" s="227">
        <f t="shared" si="839"/>
        <v>0</v>
      </c>
      <c r="J1047" s="265">
        <f t="shared" si="835"/>
        <v>0</v>
      </c>
      <c r="K1047" s="286">
        <f t="shared" si="835"/>
        <v>0</v>
      </c>
      <c r="L1047" s="278">
        <f t="shared" si="825"/>
        <v>0</v>
      </c>
      <c r="M1047" s="227">
        <f t="shared" si="822"/>
        <v>0</v>
      </c>
      <c r="N1047" s="265">
        <f t="shared" ref="N1047" si="843">N1063+N1079+N1095</f>
        <v>0</v>
      </c>
      <c r="O1047" s="227">
        <f t="shared" si="826"/>
        <v>0</v>
      </c>
      <c r="P1047" s="307"/>
    </row>
    <row r="1048" spans="2:17" ht="18" hidden="1">
      <c r="B1048" s="2" t="str">
        <f t="shared" si="824"/>
        <v>a</v>
      </c>
      <c r="C1048" s="228" t="s">
        <v>0</v>
      </c>
      <c r="D1048" s="229" t="s">
        <v>7</v>
      </c>
      <c r="E1048" s="230">
        <f t="shared" ref="E1048" si="844">E1064+E1080+E1096</f>
        <v>12520</v>
      </c>
      <c r="F1048" s="230">
        <f t="shared" ref="F1048:G1048" si="845">F1064+F1080+F1096</f>
        <v>12450</v>
      </c>
      <c r="G1048" s="230">
        <f t="shared" si="845"/>
        <v>7020.7508599999992</v>
      </c>
      <c r="H1048" s="230">
        <f t="shared" si="839"/>
        <v>14229</v>
      </c>
      <c r="I1048" s="230">
        <f t="shared" si="839"/>
        <v>12500</v>
      </c>
      <c r="J1048" s="266">
        <f t="shared" si="835"/>
        <v>13480</v>
      </c>
      <c r="K1048" s="287">
        <f t="shared" si="835"/>
        <v>13480</v>
      </c>
      <c r="L1048" s="278">
        <f t="shared" si="825"/>
        <v>0</v>
      </c>
      <c r="M1048" s="230">
        <f t="shared" si="822"/>
        <v>980</v>
      </c>
      <c r="N1048" s="266">
        <f t="shared" ref="N1048" si="846">N1064+N1080+N1096</f>
        <v>15577</v>
      </c>
      <c r="O1048" s="230">
        <f t="shared" si="826"/>
        <v>2097</v>
      </c>
      <c r="P1048" s="307"/>
      <c r="Q1048" s="271"/>
    </row>
    <row r="1049" spans="2:17" ht="15.75" hidden="1" customHeight="1">
      <c r="B1049" s="2" t="str">
        <f t="shared" si="824"/>
        <v>b</v>
      </c>
      <c r="C1049" s="240" t="s">
        <v>0</v>
      </c>
      <c r="D1049" s="241" t="s">
        <v>8</v>
      </c>
      <c r="E1049" s="233">
        <f t="shared" ref="E1049" si="847">E1065+E1081+E1097</f>
        <v>0</v>
      </c>
      <c r="F1049" s="233">
        <f t="shared" ref="F1049:G1049" si="848">F1065+F1081+F1097</f>
        <v>0</v>
      </c>
      <c r="G1049" s="233">
        <f t="shared" si="848"/>
        <v>0</v>
      </c>
      <c r="H1049" s="233">
        <f t="shared" si="839"/>
        <v>0</v>
      </c>
      <c r="I1049" s="233">
        <f t="shared" si="839"/>
        <v>0</v>
      </c>
      <c r="J1049" s="267">
        <f t="shared" si="835"/>
        <v>0</v>
      </c>
      <c r="K1049" s="288">
        <f t="shared" si="835"/>
        <v>0</v>
      </c>
      <c r="L1049" s="278">
        <f t="shared" si="825"/>
        <v>0</v>
      </c>
      <c r="M1049" s="233">
        <f t="shared" si="822"/>
        <v>0</v>
      </c>
      <c r="N1049" s="267">
        <f t="shared" ref="N1049" si="849">N1065+N1081+N1097</f>
        <v>0</v>
      </c>
      <c r="O1049" s="233">
        <f t="shared" si="826"/>
        <v>0</v>
      </c>
      <c r="P1049" s="307"/>
    </row>
    <row r="1050" spans="2:17" ht="18" hidden="1">
      <c r="B1050" s="2" t="str">
        <f t="shared" si="824"/>
        <v>a</v>
      </c>
      <c r="C1050" s="231" t="s">
        <v>0</v>
      </c>
      <c r="D1050" s="232" t="s">
        <v>9</v>
      </c>
      <c r="E1050" s="233">
        <f t="shared" ref="E1050" si="850">E1066+E1082+E1098</f>
        <v>6415</v>
      </c>
      <c r="F1050" s="233">
        <f t="shared" ref="F1050:G1050" si="851">F1066+F1082+F1098</f>
        <v>6000</v>
      </c>
      <c r="G1050" s="233">
        <f t="shared" si="851"/>
        <v>2097.2425600000001</v>
      </c>
      <c r="H1050" s="233">
        <f t="shared" si="839"/>
        <v>7619</v>
      </c>
      <c r="I1050" s="233">
        <f t="shared" si="839"/>
        <v>6300</v>
      </c>
      <c r="J1050" s="267">
        <f t="shared" si="835"/>
        <v>5737</v>
      </c>
      <c r="K1050" s="288">
        <f t="shared" si="835"/>
        <v>5737</v>
      </c>
      <c r="L1050" s="278">
        <f t="shared" si="825"/>
        <v>0</v>
      </c>
      <c r="M1050" s="233">
        <f t="shared" si="822"/>
        <v>-563</v>
      </c>
      <c r="N1050" s="267">
        <f t="shared" ref="N1050" si="852">N1066+N1082+N1098</f>
        <v>7834</v>
      </c>
      <c r="O1050" s="233">
        <f t="shared" si="826"/>
        <v>2097</v>
      </c>
      <c r="P1050" s="307"/>
      <c r="Q1050" s="271"/>
    </row>
    <row r="1051" spans="2:17" ht="15.75" hidden="1" customHeight="1">
      <c r="B1051" s="2" t="str">
        <f t="shared" si="824"/>
        <v>b</v>
      </c>
      <c r="C1051" s="240" t="s">
        <v>0</v>
      </c>
      <c r="D1051" s="241" t="s">
        <v>10</v>
      </c>
      <c r="E1051" s="233">
        <f t="shared" ref="E1051" si="853">E1067+E1083+E1099</f>
        <v>0</v>
      </c>
      <c r="F1051" s="233">
        <f t="shared" ref="F1051:G1051" si="854">F1067+F1083+F1099</f>
        <v>0</v>
      </c>
      <c r="G1051" s="233">
        <f t="shared" si="854"/>
        <v>0</v>
      </c>
      <c r="H1051" s="233">
        <f t="shared" si="839"/>
        <v>0</v>
      </c>
      <c r="I1051" s="233">
        <f t="shared" si="839"/>
        <v>0</v>
      </c>
      <c r="J1051" s="267">
        <f t="shared" si="835"/>
        <v>0</v>
      </c>
      <c r="K1051" s="288">
        <f t="shared" si="835"/>
        <v>0</v>
      </c>
      <c r="L1051" s="278">
        <f t="shared" si="825"/>
        <v>0</v>
      </c>
      <c r="M1051" s="233">
        <f t="shared" si="822"/>
        <v>0</v>
      </c>
      <c r="N1051" s="267">
        <f t="shared" ref="N1051" si="855">N1067+N1083+N1099</f>
        <v>0</v>
      </c>
      <c r="O1051" s="233">
        <f t="shared" si="826"/>
        <v>0</v>
      </c>
      <c r="P1051" s="307"/>
    </row>
    <row r="1052" spans="2:17" ht="15.75" hidden="1" customHeight="1">
      <c r="B1052" s="2" t="str">
        <f t="shared" si="824"/>
        <v>b</v>
      </c>
      <c r="C1052" s="240" t="s">
        <v>0</v>
      </c>
      <c r="D1052" s="241" t="s">
        <v>11</v>
      </c>
      <c r="E1052" s="233">
        <f t="shared" ref="E1052" si="856">E1068+E1084+E1100</f>
        <v>0</v>
      </c>
      <c r="F1052" s="233">
        <f t="shared" ref="F1052:G1052" si="857">F1068+F1084+F1100</f>
        <v>0</v>
      </c>
      <c r="G1052" s="233">
        <f t="shared" si="857"/>
        <v>0</v>
      </c>
      <c r="H1052" s="233">
        <f t="shared" si="839"/>
        <v>0</v>
      </c>
      <c r="I1052" s="233">
        <f t="shared" si="839"/>
        <v>0</v>
      </c>
      <c r="J1052" s="267">
        <f t="shared" si="835"/>
        <v>0</v>
      </c>
      <c r="K1052" s="288">
        <f t="shared" si="835"/>
        <v>0</v>
      </c>
      <c r="L1052" s="278">
        <f t="shared" si="825"/>
        <v>0</v>
      </c>
      <c r="M1052" s="233">
        <f t="shared" si="822"/>
        <v>0</v>
      </c>
      <c r="N1052" s="267">
        <f t="shared" ref="N1052" si="858">N1068+N1084+N1100</f>
        <v>0</v>
      </c>
      <c r="O1052" s="233">
        <f t="shared" si="826"/>
        <v>0</v>
      </c>
      <c r="P1052" s="307"/>
    </row>
    <row r="1053" spans="2:17" ht="15.75" hidden="1" customHeight="1">
      <c r="B1053" s="2" t="str">
        <f t="shared" si="824"/>
        <v>b</v>
      </c>
      <c r="C1053" s="240" t="s">
        <v>0</v>
      </c>
      <c r="D1053" s="241" t="s">
        <v>12</v>
      </c>
      <c r="E1053" s="233">
        <f t="shared" ref="E1053" si="859">E1069+E1085+E1101</f>
        <v>0</v>
      </c>
      <c r="F1053" s="233">
        <f t="shared" ref="F1053:G1053" si="860">F1069+F1085+F1101</f>
        <v>0</v>
      </c>
      <c r="G1053" s="233">
        <f t="shared" si="860"/>
        <v>0</v>
      </c>
      <c r="H1053" s="233">
        <f t="shared" si="839"/>
        <v>0</v>
      </c>
      <c r="I1053" s="233">
        <f t="shared" si="839"/>
        <v>0</v>
      </c>
      <c r="J1053" s="267">
        <f t="shared" si="835"/>
        <v>0</v>
      </c>
      <c r="K1053" s="288">
        <f t="shared" si="835"/>
        <v>0</v>
      </c>
      <c r="L1053" s="278">
        <f t="shared" si="825"/>
        <v>0</v>
      </c>
      <c r="M1053" s="233">
        <f t="shared" si="822"/>
        <v>0</v>
      </c>
      <c r="N1053" s="267">
        <f t="shared" ref="N1053" si="861">N1069+N1085+N1101</f>
        <v>0</v>
      </c>
      <c r="O1053" s="233">
        <f t="shared" si="826"/>
        <v>0</v>
      </c>
      <c r="P1053" s="307"/>
    </row>
    <row r="1054" spans="2:17" ht="18" hidden="1">
      <c r="B1054" s="2" t="str">
        <f t="shared" si="824"/>
        <v>a</v>
      </c>
      <c r="C1054" s="231" t="s">
        <v>0</v>
      </c>
      <c r="D1054" s="232" t="s">
        <v>13</v>
      </c>
      <c r="E1054" s="233">
        <f t="shared" ref="E1054" si="862">E1070+E1086+E1102</f>
        <v>6105</v>
      </c>
      <c r="F1054" s="233">
        <f t="shared" ref="F1054:G1054" si="863">F1070+F1086+F1102</f>
        <v>6450</v>
      </c>
      <c r="G1054" s="233">
        <f t="shared" si="863"/>
        <v>4923.5082999999995</v>
      </c>
      <c r="H1054" s="233">
        <f t="shared" si="839"/>
        <v>6610</v>
      </c>
      <c r="I1054" s="233">
        <f t="shared" si="839"/>
        <v>6200</v>
      </c>
      <c r="J1054" s="267">
        <f t="shared" si="835"/>
        <v>7743</v>
      </c>
      <c r="K1054" s="288">
        <f t="shared" si="835"/>
        <v>7743</v>
      </c>
      <c r="L1054" s="278">
        <f t="shared" si="825"/>
        <v>0</v>
      </c>
      <c r="M1054" s="233">
        <f t="shared" si="822"/>
        <v>1543</v>
      </c>
      <c r="N1054" s="267">
        <f t="shared" ref="N1054" si="864">N1070+N1086+N1102</f>
        <v>7743</v>
      </c>
      <c r="O1054" s="233">
        <f t="shared" si="826"/>
        <v>0</v>
      </c>
      <c r="P1054" s="307"/>
      <c r="Q1054" s="271"/>
    </row>
    <row r="1055" spans="2:17" ht="15.75" hidden="1" customHeight="1">
      <c r="B1055" s="2" t="str">
        <f t="shared" si="824"/>
        <v>b</v>
      </c>
      <c r="C1055" s="240" t="s">
        <v>0</v>
      </c>
      <c r="D1055" s="241" t="s">
        <v>14</v>
      </c>
      <c r="E1055" s="233">
        <f t="shared" ref="E1055" si="865">E1071+E1087+E1103</f>
        <v>0</v>
      </c>
      <c r="F1055" s="233">
        <f t="shared" ref="F1055:G1055" si="866">F1071+F1087+F1103</f>
        <v>0</v>
      </c>
      <c r="G1055" s="233">
        <f t="shared" si="866"/>
        <v>0</v>
      </c>
      <c r="H1055" s="233">
        <f t="shared" si="839"/>
        <v>0</v>
      </c>
      <c r="I1055" s="233">
        <f t="shared" si="839"/>
        <v>0</v>
      </c>
      <c r="J1055" s="267">
        <f t="shared" si="835"/>
        <v>0</v>
      </c>
      <c r="K1055" s="288">
        <f t="shared" si="835"/>
        <v>0</v>
      </c>
      <c r="L1055" s="278">
        <f t="shared" si="825"/>
        <v>0</v>
      </c>
      <c r="M1055" s="233">
        <f t="shared" si="822"/>
        <v>0</v>
      </c>
      <c r="N1055" s="267">
        <f t="shared" ref="N1055" si="867">N1071+N1087+N1103</f>
        <v>0</v>
      </c>
      <c r="O1055" s="233">
        <f t="shared" si="826"/>
        <v>0</v>
      </c>
      <c r="P1055" s="307"/>
    </row>
    <row r="1056" spans="2:17" ht="30" hidden="1" customHeight="1">
      <c r="B1056" s="2" t="str">
        <f t="shared" si="824"/>
        <v>b</v>
      </c>
      <c r="C1056" s="256" t="s">
        <v>0</v>
      </c>
      <c r="D1056" s="257" t="s">
        <v>15</v>
      </c>
      <c r="E1056" s="238">
        <f t="shared" ref="E1056" si="868">E1072+E1088+E1104</f>
        <v>0</v>
      </c>
      <c r="F1056" s="238">
        <f t="shared" ref="F1056:G1056" si="869">F1072+F1088+F1104</f>
        <v>0</v>
      </c>
      <c r="G1056" s="238">
        <f t="shared" si="869"/>
        <v>0</v>
      </c>
      <c r="H1056" s="238">
        <f t="shared" si="839"/>
        <v>0</v>
      </c>
      <c r="I1056" s="238">
        <f t="shared" si="839"/>
        <v>0</v>
      </c>
      <c r="J1056" s="268">
        <f t="shared" si="835"/>
        <v>0</v>
      </c>
      <c r="K1056" s="289">
        <f t="shared" si="835"/>
        <v>0</v>
      </c>
      <c r="L1056" s="278">
        <f t="shared" si="825"/>
        <v>0</v>
      </c>
      <c r="M1056" s="238">
        <f t="shared" si="822"/>
        <v>0</v>
      </c>
      <c r="N1056" s="268">
        <f t="shared" ref="N1056" si="870">N1072+N1088+N1104</f>
        <v>0</v>
      </c>
      <c r="O1056" s="238">
        <f t="shared" si="826"/>
        <v>0</v>
      </c>
      <c r="P1056" s="307"/>
    </row>
    <row r="1057" spans="2:17" ht="30" hidden="1" customHeight="1">
      <c r="B1057" s="2" t="str">
        <f t="shared" si="824"/>
        <v>b</v>
      </c>
      <c r="C1057" s="256" t="s">
        <v>0</v>
      </c>
      <c r="D1057" s="257" t="s">
        <v>16</v>
      </c>
      <c r="E1057" s="238">
        <f t="shared" ref="E1057" si="871">E1073+E1089+E1105</f>
        <v>0</v>
      </c>
      <c r="F1057" s="238">
        <f t="shared" ref="F1057:G1057" si="872">F1073+F1089+F1105</f>
        <v>0</v>
      </c>
      <c r="G1057" s="238">
        <f t="shared" si="872"/>
        <v>0</v>
      </c>
      <c r="H1057" s="238">
        <f t="shared" si="839"/>
        <v>0</v>
      </c>
      <c r="I1057" s="238">
        <f t="shared" si="839"/>
        <v>0</v>
      </c>
      <c r="J1057" s="268">
        <f t="shared" si="835"/>
        <v>0</v>
      </c>
      <c r="K1057" s="289">
        <f t="shared" si="835"/>
        <v>0</v>
      </c>
      <c r="L1057" s="278">
        <f t="shared" si="825"/>
        <v>0</v>
      </c>
      <c r="M1057" s="238">
        <f t="shared" si="822"/>
        <v>0</v>
      </c>
      <c r="N1057" s="268">
        <f t="shared" ref="N1057" si="873">N1073+N1089+N1105</f>
        <v>0</v>
      </c>
      <c r="O1057" s="238">
        <f t="shared" si="826"/>
        <v>0</v>
      </c>
      <c r="P1057" s="307"/>
    </row>
    <row r="1058" spans="2:17" ht="15.75" hidden="1" customHeight="1">
      <c r="B1058" s="2" t="str">
        <f t="shared" si="824"/>
        <v>b</v>
      </c>
      <c r="C1058" s="243" t="s">
        <v>0</v>
      </c>
      <c r="D1058" s="244" t="s">
        <v>17</v>
      </c>
      <c r="E1058" s="230">
        <f t="shared" ref="E1058" si="874">E1074+E1090+E1106</f>
        <v>0</v>
      </c>
      <c r="F1058" s="230">
        <f t="shared" ref="F1058:G1058" si="875">F1074+F1090+F1106</f>
        <v>0</v>
      </c>
      <c r="G1058" s="230">
        <f t="shared" si="875"/>
        <v>0</v>
      </c>
      <c r="H1058" s="230">
        <f t="shared" si="839"/>
        <v>0</v>
      </c>
      <c r="I1058" s="230">
        <f t="shared" si="839"/>
        <v>0</v>
      </c>
      <c r="J1058" s="266">
        <f t="shared" si="835"/>
        <v>0</v>
      </c>
      <c r="K1058" s="287">
        <f t="shared" si="835"/>
        <v>0</v>
      </c>
      <c r="L1058" s="278">
        <f t="shared" si="825"/>
        <v>0</v>
      </c>
      <c r="M1058" s="230">
        <f t="shared" si="822"/>
        <v>0</v>
      </c>
      <c r="N1058" s="266">
        <f t="shared" ref="N1058" si="876">N1074+N1090+N1106</f>
        <v>0</v>
      </c>
      <c r="O1058" s="230">
        <f t="shared" si="826"/>
        <v>0</v>
      </c>
      <c r="P1058" s="307"/>
    </row>
    <row r="1059" spans="2:17" ht="15.75" hidden="1" customHeight="1">
      <c r="B1059" s="2" t="str">
        <f t="shared" si="824"/>
        <v>b</v>
      </c>
      <c r="C1059" s="243" t="s">
        <v>0</v>
      </c>
      <c r="D1059" s="244" t="s">
        <v>18</v>
      </c>
      <c r="E1059" s="230">
        <f t="shared" ref="E1059" si="877">E1075+E1091+E1107</f>
        <v>0</v>
      </c>
      <c r="F1059" s="230">
        <f t="shared" ref="F1059:G1059" si="878">F1075+F1091+F1107</f>
        <v>0</v>
      </c>
      <c r="G1059" s="230">
        <f t="shared" si="878"/>
        <v>0</v>
      </c>
      <c r="H1059" s="230">
        <f t="shared" si="839"/>
        <v>0</v>
      </c>
      <c r="I1059" s="230">
        <f t="shared" si="839"/>
        <v>0</v>
      </c>
      <c r="J1059" s="266">
        <f t="shared" si="835"/>
        <v>0</v>
      </c>
      <c r="K1059" s="287">
        <f t="shared" si="835"/>
        <v>0</v>
      </c>
      <c r="L1059" s="278">
        <f t="shared" si="825"/>
        <v>0</v>
      </c>
      <c r="M1059" s="230">
        <f t="shared" si="822"/>
        <v>0</v>
      </c>
      <c r="N1059" s="266">
        <f t="shared" ref="N1059" si="879">N1075+N1091+N1107</f>
        <v>0</v>
      </c>
      <c r="O1059" s="230">
        <f t="shared" si="826"/>
        <v>0</v>
      </c>
      <c r="P1059" s="307"/>
    </row>
    <row r="1060" spans="2:17" ht="15.75" hidden="1" customHeight="1">
      <c r="B1060" s="2" t="str">
        <f t="shared" si="824"/>
        <v>b</v>
      </c>
      <c r="C1060" s="243" t="s">
        <v>0</v>
      </c>
      <c r="D1060" s="244" t="s">
        <v>19</v>
      </c>
      <c r="E1060" s="230">
        <f t="shared" ref="E1060" si="880">E1076+E1092+E1108</f>
        <v>0</v>
      </c>
      <c r="F1060" s="230">
        <f t="shared" ref="F1060:G1060" si="881">F1076+F1092+F1108</f>
        <v>0</v>
      </c>
      <c r="G1060" s="230">
        <f t="shared" si="881"/>
        <v>0</v>
      </c>
      <c r="H1060" s="230">
        <f t="shared" si="839"/>
        <v>0</v>
      </c>
      <c r="I1060" s="230">
        <f t="shared" si="839"/>
        <v>0</v>
      </c>
      <c r="J1060" s="266">
        <f t="shared" si="835"/>
        <v>0</v>
      </c>
      <c r="K1060" s="287">
        <f t="shared" si="835"/>
        <v>0</v>
      </c>
      <c r="L1060" s="278">
        <f t="shared" si="825"/>
        <v>0</v>
      </c>
      <c r="M1060" s="230">
        <f t="shared" si="822"/>
        <v>0</v>
      </c>
      <c r="N1060" s="266">
        <f t="shared" ref="N1060" si="882">N1076+N1092+N1108</f>
        <v>0</v>
      </c>
      <c r="O1060" s="230">
        <f t="shared" si="826"/>
        <v>0</v>
      </c>
      <c r="P1060" s="307"/>
    </row>
    <row r="1061" spans="2:17" ht="31.5" hidden="1">
      <c r="B1061" s="2" t="str">
        <f t="shared" si="824"/>
        <v>a</v>
      </c>
      <c r="C1061" s="222" t="s">
        <v>139</v>
      </c>
      <c r="D1061" s="223" t="s">
        <v>140</v>
      </c>
      <c r="E1061" s="224">
        <f t="shared" ref="E1061" si="883">E1064+E1074+E1075+E1076</f>
        <v>6105</v>
      </c>
      <c r="F1061" s="224">
        <f t="shared" ref="F1061:I1061" si="884">F1064+F1074+F1075+F1076</f>
        <v>6450</v>
      </c>
      <c r="G1061" s="224">
        <f t="shared" si="884"/>
        <v>4923.5082999999995</v>
      </c>
      <c r="H1061" s="224">
        <f t="shared" si="884"/>
        <v>6610</v>
      </c>
      <c r="I1061" s="224">
        <f t="shared" si="884"/>
        <v>6200</v>
      </c>
      <c r="J1061" s="264">
        <f>J1064+J1074+J1075+J1076</f>
        <v>7743</v>
      </c>
      <c r="K1061" s="285">
        <f>K1064+K1074+K1075+K1076</f>
        <v>7743</v>
      </c>
      <c r="L1061" s="278">
        <f t="shared" si="825"/>
        <v>0</v>
      </c>
      <c r="M1061" s="224">
        <f t="shared" si="822"/>
        <v>1543</v>
      </c>
      <c r="N1061" s="264">
        <f t="shared" ref="N1061" si="885">N1064+N1074+N1075+N1076</f>
        <v>7743</v>
      </c>
      <c r="O1061" s="224">
        <f t="shared" si="826"/>
        <v>0</v>
      </c>
      <c r="P1061" s="307"/>
      <c r="Q1061" s="271" t="s">
        <v>574</v>
      </c>
    </row>
    <row r="1062" spans="2:17" ht="15.75" hidden="1" customHeight="1">
      <c r="B1062" s="2" t="str">
        <f t="shared" si="824"/>
        <v>b</v>
      </c>
      <c r="C1062" s="252" t="s">
        <v>0</v>
      </c>
      <c r="D1062" s="253" t="s">
        <v>5</v>
      </c>
      <c r="E1062" s="227">
        <v>0</v>
      </c>
      <c r="F1062" s="227">
        <v>0</v>
      </c>
      <c r="G1062" s="227">
        <v>0</v>
      </c>
      <c r="H1062" s="227">
        <v>0</v>
      </c>
      <c r="I1062" s="227">
        <v>0</v>
      </c>
      <c r="J1062" s="265">
        <v>0</v>
      </c>
      <c r="K1062" s="286">
        <v>0</v>
      </c>
      <c r="L1062" s="278">
        <f t="shared" si="825"/>
        <v>0</v>
      </c>
      <c r="M1062" s="227">
        <f t="shared" si="822"/>
        <v>0</v>
      </c>
      <c r="N1062" s="265">
        <v>0</v>
      </c>
      <c r="O1062" s="227">
        <f t="shared" si="826"/>
        <v>0</v>
      </c>
      <c r="P1062" s="307"/>
    </row>
    <row r="1063" spans="2:17" ht="15.75" hidden="1" customHeight="1">
      <c r="B1063" s="2" t="str">
        <f t="shared" si="824"/>
        <v>b</v>
      </c>
      <c r="C1063" s="252" t="s">
        <v>0</v>
      </c>
      <c r="D1063" s="253" t="s">
        <v>6</v>
      </c>
      <c r="E1063" s="227">
        <v>0</v>
      </c>
      <c r="F1063" s="227">
        <v>0</v>
      </c>
      <c r="G1063" s="227">
        <v>0</v>
      </c>
      <c r="H1063" s="227">
        <v>0</v>
      </c>
      <c r="I1063" s="227">
        <v>0</v>
      </c>
      <c r="J1063" s="265">
        <v>0</v>
      </c>
      <c r="K1063" s="286">
        <v>0</v>
      </c>
      <c r="L1063" s="278">
        <f t="shared" si="825"/>
        <v>0</v>
      </c>
      <c r="M1063" s="227">
        <f t="shared" si="822"/>
        <v>0</v>
      </c>
      <c r="N1063" s="265">
        <v>0</v>
      </c>
      <c r="O1063" s="227">
        <f t="shared" si="826"/>
        <v>0</v>
      </c>
      <c r="P1063" s="307"/>
    </row>
    <row r="1064" spans="2:17" ht="18" hidden="1">
      <c r="B1064" s="2" t="str">
        <f t="shared" si="824"/>
        <v>a</v>
      </c>
      <c r="C1064" s="228" t="s">
        <v>0</v>
      </c>
      <c r="D1064" s="229" t="s">
        <v>7</v>
      </c>
      <c r="E1064" s="230">
        <f t="shared" ref="E1064" si="886">E1065+E1066+E1067+E1068+E1069+E1070+E1071</f>
        <v>6105</v>
      </c>
      <c r="F1064" s="230">
        <f t="shared" ref="F1064:I1064" si="887">F1065+F1066+F1067+F1068+F1069+F1070+F1071</f>
        <v>6450</v>
      </c>
      <c r="G1064" s="230">
        <f t="shared" si="887"/>
        <v>4923.5082999999995</v>
      </c>
      <c r="H1064" s="230">
        <f t="shared" si="887"/>
        <v>6610</v>
      </c>
      <c r="I1064" s="230">
        <f t="shared" si="887"/>
        <v>6200</v>
      </c>
      <c r="J1064" s="266">
        <f>J1065+J1066+J1067+J1068+J1069+J1070+J1071</f>
        <v>7743</v>
      </c>
      <c r="K1064" s="287">
        <f>K1065+K1066+K1067+K1068+K1069+K1070+K1071</f>
        <v>7743</v>
      </c>
      <c r="L1064" s="278">
        <f t="shared" si="825"/>
        <v>0</v>
      </c>
      <c r="M1064" s="230">
        <f t="shared" si="822"/>
        <v>1543</v>
      </c>
      <c r="N1064" s="266">
        <f t="shared" ref="N1064" si="888">N1065+N1066+N1067+N1068+N1069+N1070+N1071</f>
        <v>7743</v>
      </c>
      <c r="O1064" s="230">
        <f t="shared" si="826"/>
        <v>0</v>
      </c>
      <c r="P1064" s="307"/>
      <c r="Q1064" s="271"/>
    </row>
    <row r="1065" spans="2:17" ht="15.75" hidden="1" customHeight="1">
      <c r="B1065" s="2" t="str">
        <f t="shared" si="824"/>
        <v>b</v>
      </c>
      <c r="C1065" s="240" t="s">
        <v>0</v>
      </c>
      <c r="D1065" s="241" t="s">
        <v>8</v>
      </c>
      <c r="E1065" s="233">
        <v>0</v>
      </c>
      <c r="F1065" s="233">
        <v>0</v>
      </c>
      <c r="G1065" s="233">
        <v>0</v>
      </c>
      <c r="H1065" s="233">
        <v>0</v>
      </c>
      <c r="I1065" s="233">
        <v>0</v>
      </c>
      <c r="J1065" s="267">
        <v>0</v>
      </c>
      <c r="K1065" s="288">
        <v>0</v>
      </c>
      <c r="L1065" s="278">
        <f t="shared" si="825"/>
        <v>0</v>
      </c>
      <c r="M1065" s="233">
        <f t="shared" si="822"/>
        <v>0</v>
      </c>
      <c r="N1065" s="267">
        <v>0</v>
      </c>
      <c r="O1065" s="233">
        <f t="shared" si="826"/>
        <v>0</v>
      </c>
      <c r="P1065" s="307"/>
    </row>
    <row r="1066" spans="2:17" ht="15.75" hidden="1" customHeight="1">
      <c r="B1066" s="2" t="str">
        <f t="shared" si="824"/>
        <v>b</v>
      </c>
      <c r="C1066" s="240" t="s">
        <v>0</v>
      </c>
      <c r="D1066" s="241" t="s">
        <v>9</v>
      </c>
      <c r="E1066" s="233">
        <v>0</v>
      </c>
      <c r="F1066" s="233">
        <v>0</v>
      </c>
      <c r="G1066" s="233">
        <v>0</v>
      </c>
      <c r="H1066" s="233">
        <v>0</v>
      </c>
      <c r="I1066" s="233">
        <v>0</v>
      </c>
      <c r="J1066" s="267">
        <v>0</v>
      </c>
      <c r="K1066" s="288">
        <v>0</v>
      </c>
      <c r="L1066" s="278">
        <f t="shared" si="825"/>
        <v>0</v>
      </c>
      <c r="M1066" s="233">
        <f t="shared" si="822"/>
        <v>0</v>
      </c>
      <c r="N1066" s="267">
        <v>0</v>
      </c>
      <c r="O1066" s="233">
        <f t="shared" si="826"/>
        <v>0</v>
      </c>
      <c r="P1066" s="307"/>
    </row>
    <row r="1067" spans="2:17" ht="15.75" hidden="1" customHeight="1">
      <c r="B1067" s="2" t="str">
        <f t="shared" si="824"/>
        <v>b</v>
      </c>
      <c r="C1067" s="240" t="s">
        <v>0</v>
      </c>
      <c r="D1067" s="241" t="s">
        <v>10</v>
      </c>
      <c r="E1067" s="233">
        <v>0</v>
      </c>
      <c r="F1067" s="233">
        <v>0</v>
      </c>
      <c r="G1067" s="233">
        <v>0</v>
      </c>
      <c r="H1067" s="233">
        <v>0</v>
      </c>
      <c r="I1067" s="233">
        <v>0</v>
      </c>
      <c r="J1067" s="267">
        <v>0</v>
      </c>
      <c r="K1067" s="288">
        <v>0</v>
      </c>
      <c r="L1067" s="278">
        <f t="shared" si="825"/>
        <v>0</v>
      </c>
      <c r="M1067" s="233">
        <f t="shared" si="822"/>
        <v>0</v>
      </c>
      <c r="N1067" s="267">
        <v>0</v>
      </c>
      <c r="O1067" s="233">
        <f t="shared" si="826"/>
        <v>0</v>
      </c>
      <c r="P1067" s="307"/>
    </row>
    <row r="1068" spans="2:17" ht="15.75" hidden="1" customHeight="1">
      <c r="B1068" s="2" t="str">
        <f t="shared" si="824"/>
        <v>b</v>
      </c>
      <c r="C1068" s="240" t="s">
        <v>0</v>
      </c>
      <c r="D1068" s="241" t="s">
        <v>11</v>
      </c>
      <c r="E1068" s="233">
        <v>0</v>
      </c>
      <c r="F1068" s="233">
        <v>0</v>
      </c>
      <c r="G1068" s="233">
        <v>0</v>
      </c>
      <c r="H1068" s="233">
        <v>0</v>
      </c>
      <c r="I1068" s="233">
        <v>0</v>
      </c>
      <c r="J1068" s="267">
        <v>0</v>
      </c>
      <c r="K1068" s="288">
        <v>0</v>
      </c>
      <c r="L1068" s="278">
        <f t="shared" si="825"/>
        <v>0</v>
      </c>
      <c r="M1068" s="233">
        <f t="shared" si="822"/>
        <v>0</v>
      </c>
      <c r="N1068" s="267">
        <v>0</v>
      </c>
      <c r="O1068" s="233">
        <f t="shared" si="826"/>
        <v>0</v>
      </c>
      <c r="P1068" s="307"/>
    </row>
    <row r="1069" spans="2:17" ht="15.75" hidden="1" customHeight="1">
      <c r="B1069" s="2" t="str">
        <f t="shared" si="824"/>
        <v>b</v>
      </c>
      <c r="C1069" s="240" t="s">
        <v>0</v>
      </c>
      <c r="D1069" s="241" t="s">
        <v>12</v>
      </c>
      <c r="E1069" s="233">
        <v>0</v>
      </c>
      <c r="F1069" s="233">
        <v>0</v>
      </c>
      <c r="G1069" s="233">
        <v>0</v>
      </c>
      <c r="H1069" s="233">
        <v>0</v>
      </c>
      <c r="I1069" s="233">
        <v>0</v>
      </c>
      <c r="J1069" s="267">
        <v>0</v>
      </c>
      <c r="K1069" s="288">
        <v>0</v>
      </c>
      <c r="L1069" s="278">
        <f t="shared" si="825"/>
        <v>0</v>
      </c>
      <c r="M1069" s="233">
        <f t="shared" si="822"/>
        <v>0</v>
      </c>
      <c r="N1069" s="267">
        <v>0</v>
      </c>
      <c r="O1069" s="233">
        <f t="shared" si="826"/>
        <v>0</v>
      </c>
      <c r="P1069" s="307"/>
    </row>
    <row r="1070" spans="2:17" ht="18" hidden="1">
      <c r="B1070" s="2" t="str">
        <f t="shared" si="824"/>
        <v>a</v>
      </c>
      <c r="C1070" s="231" t="s">
        <v>0</v>
      </c>
      <c r="D1070" s="232" t="s">
        <v>13</v>
      </c>
      <c r="E1070" s="233">
        <v>6105</v>
      </c>
      <c r="F1070" s="233">
        <v>6450</v>
      </c>
      <c r="G1070" s="233">
        <v>4923.5082999999995</v>
      </c>
      <c r="H1070" s="233">
        <v>6610</v>
      </c>
      <c r="I1070" s="233">
        <v>6200</v>
      </c>
      <c r="J1070" s="267">
        <f>4813+2930</f>
        <v>7743</v>
      </c>
      <c r="K1070" s="288">
        <f>4813+2930</f>
        <v>7743</v>
      </c>
      <c r="L1070" s="278">
        <f t="shared" si="825"/>
        <v>0</v>
      </c>
      <c r="M1070" s="233">
        <f t="shared" si="822"/>
        <v>1543</v>
      </c>
      <c r="N1070" s="267">
        <f>4813+2930</f>
        <v>7743</v>
      </c>
      <c r="O1070" s="233">
        <f t="shared" si="826"/>
        <v>0</v>
      </c>
      <c r="P1070" s="307"/>
      <c r="Q1070" s="271"/>
    </row>
    <row r="1071" spans="2:17" ht="15.75" hidden="1" customHeight="1">
      <c r="B1071" s="2" t="str">
        <f t="shared" si="824"/>
        <v>b</v>
      </c>
      <c r="C1071" s="240" t="s">
        <v>0</v>
      </c>
      <c r="D1071" s="241" t="s">
        <v>14</v>
      </c>
      <c r="E1071" s="233">
        <f t="shared" ref="E1071" si="889">E1072+E1073</f>
        <v>0</v>
      </c>
      <c r="F1071" s="233">
        <f t="shared" ref="F1071:I1071" si="890">F1072+F1073</f>
        <v>0</v>
      </c>
      <c r="G1071" s="233">
        <f t="shared" si="890"/>
        <v>0</v>
      </c>
      <c r="H1071" s="233">
        <f t="shared" si="890"/>
        <v>0</v>
      </c>
      <c r="I1071" s="233">
        <f t="shared" si="890"/>
        <v>0</v>
      </c>
      <c r="J1071" s="267">
        <f>J1072+J1073</f>
        <v>0</v>
      </c>
      <c r="K1071" s="288">
        <f>K1072+K1073</f>
        <v>0</v>
      </c>
      <c r="L1071" s="278">
        <f t="shared" si="825"/>
        <v>0</v>
      </c>
      <c r="M1071" s="233">
        <f t="shared" si="822"/>
        <v>0</v>
      </c>
      <c r="N1071" s="267">
        <f t="shared" ref="N1071" si="891">N1072+N1073</f>
        <v>0</v>
      </c>
      <c r="O1071" s="233">
        <f t="shared" si="826"/>
        <v>0</v>
      </c>
      <c r="P1071" s="307"/>
    </row>
    <row r="1072" spans="2:17" ht="30" hidden="1" customHeight="1">
      <c r="B1072" s="2" t="str">
        <f t="shared" si="824"/>
        <v>b</v>
      </c>
      <c r="C1072" s="256" t="s">
        <v>0</v>
      </c>
      <c r="D1072" s="257" t="s">
        <v>15</v>
      </c>
      <c r="E1072" s="238">
        <v>0</v>
      </c>
      <c r="F1072" s="238">
        <v>0</v>
      </c>
      <c r="G1072" s="238">
        <v>0</v>
      </c>
      <c r="H1072" s="238">
        <v>0</v>
      </c>
      <c r="I1072" s="238">
        <v>0</v>
      </c>
      <c r="J1072" s="268">
        <v>0</v>
      </c>
      <c r="K1072" s="289">
        <v>0</v>
      </c>
      <c r="L1072" s="278">
        <f t="shared" si="825"/>
        <v>0</v>
      </c>
      <c r="M1072" s="238">
        <f t="shared" si="822"/>
        <v>0</v>
      </c>
      <c r="N1072" s="268">
        <v>0</v>
      </c>
      <c r="O1072" s="238">
        <f t="shared" si="826"/>
        <v>0</v>
      </c>
      <c r="P1072" s="307"/>
    </row>
    <row r="1073" spans="2:17" ht="30" hidden="1" customHeight="1">
      <c r="B1073" s="2" t="str">
        <f t="shared" si="824"/>
        <v>b</v>
      </c>
      <c r="C1073" s="256" t="s">
        <v>0</v>
      </c>
      <c r="D1073" s="257" t="s">
        <v>16</v>
      </c>
      <c r="E1073" s="238">
        <v>0</v>
      </c>
      <c r="F1073" s="238">
        <v>0</v>
      </c>
      <c r="G1073" s="238">
        <v>0</v>
      </c>
      <c r="H1073" s="238">
        <v>0</v>
      </c>
      <c r="I1073" s="238">
        <v>0</v>
      </c>
      <c r="J1073" s="268">
        <v>0</v>
      </c>
      <c r="K1073" s="289">
        <v>0</v>
      </c>
      <c r="L1073" s="278">
        <f t="shared" si="825"/>
        <v>0</v>
      </c>
      <c r="M1073" s="238">
        <f t="shared" si="822"/>
        <v>0</v>
      </c>
      <c r="N1073" s="268">
        <v>0</v>
      </c>
      <c r="O1073" s="238">
        <f t="shared" si="826"/>
        <v>0</v>
      </c>
      <c r="P1073" s="307"/>
    </row>
    <row r="1074" spans="2:17" ht="15.75" hidden="1" customHeight="1">
      <c r="B1074" s="2" t="str">
        <f t="shared" si="824"/>
        <v>b</v>
      </c>
      <c r="C1074" s="243" t="s">
        <v>0</v>
      </c>
      <c r="D1074" s="244" t="s">
        <v>17</v>
      </c>
      <c r="E1074" s="230">
        <v>0</v>
      </c>
      <c r="F1074" s="230">
        <v>0</v>
      </c>
      <c r="G1074" s="230">
        <v>0</v>
      </c>
      <c r="H1074" s="230">
        <v>0</v>
      </c>
      <c r="I1074" s="230">
        <v>0</v>
      </c>
      <c r="J1074" s="266">
        <v>0</v>
      </c>
      <c r="K1074" s="287">
        <v>0</v>
      </c>
      <c r="L1074" s="278">
        <f t="shared" si="825"/>
        <v>0</v>
      </c>
      <c r="M1074" s="230">
        <f t="shared" si="822"/>
        <v>0</v>
      </c>
      <c r="N1074" s="266">
        <v>0</v>
      </c>
      <c r="O1074" s="230">
        <f t="shared" si="826"/>
        <v>0</v>
      </c>
      <c r="P1074" s="307"/>
    </row>
    <row r="1075" spans="2:17" ht="15.75" hidden="1" customHeight="1">
      <c r="B1075" s="2" t="str">
        <f t="shared" si="824"/>
        <v>b</v>
      </c>
      <c r="C1075" s="243" t="s">
        <v>0</v>
      </c>
      <c r="D1075" s="244" t="s">
        <v>18</v>
      </c>
      <c r="E1075" s="230">
        <v>0</v>
      </c>
      <c r="F1075" s="230">
        <v>0</v>
      </c>
      <c r="G1075" s="230">
        <v>0</v>
      </c>
      <c r="H1075" s="230">
        <v>0</v>
      </c>
      <c r="I1075" s="230">
        <v>0</v>
      </c>
      <c r="J1075" s="266">
        <v>0</v>
      </c>
      <c r="K1075" s="287">
        <v>0</v>
      </c>
      <c r="L1075" s="278">
        <f t="shared" si="825"/>
        <v>0</v>
      </c>
      <c r="M1075" s="230">
        <f t="shared" si="822"/>
        <v>0</v>
      </c>
      <c r="N1075" s="266">
        <v>0</v>
      </c>
      <c r="O1075" s="230">
        <f t="shared" si="826"/>
        <v>0</v>
      </c>
      <c r="P1075" s="307"/>
    </row>
    <row r="1076" spans="2:17" ht="15.75" hidden="1" customHeight="1">
      <c r="B1076" s="2" t="str">
        <f t="shared" si="824"/>
        <v>b</v>
      </c>
      <c r="C1076" s="243" t="s">
        <v>0</v>
      </c>
      <c r="D1076" s="244" t="s">
        <v>19</v>
      </c>
      <c r="E1076" s="230">
        <v>0</v>
      </c>
      <c r="F1076" s="230">
        <v>0</v>
      </c>
      <c r="G1076" s="230">
        <v>0</v>
      </c>
      <c r="H1076" s="230">
        <v>0</v>
      </c>
      <c r="I1076" s="230">
        <v>0</v>
      </c>
      <c r="J1076" s="266">
        <v>0</v>
      </c>
      <c r="K1076" s="287">
        <v>0</v>
      </c>
      <c r="L1076" s="278">
        <f t="shared" si="825"/>
        <v>0</v>
      </c>
      <c r="M1076" s="230">
        <f t="shared" si="822"/>
        <v>0</v>
      </c>
      <c r="N1076" s="266">
        <v>0</v>
      </c>
      <c r="O1076" s="230">
        <f t="shared" si="826"/>
        <v>0</v>
      </c>
      <c r="P1076" s="307"/>
    </row>
    <row r="1077" spans="2:17" ht="72" hidden="1">
      <c r="B1077" s="2" t="str">
        <f t="shared" si="824"/>
        <v>a</v>
      </c>
      <c r="C1077" s="222" t="s">
        <v>141</v>
      </c>
      <c r="D1077" s="223" t="s">
        <v>142</v>
      </c>
      <c r="E1077" s="224">
        <f t="shared" ref="E1077" si="892">E1080+E1090+E1091+E1092</f>
        <v>4000</v>
      </c>
      <c r="F1077" s="224">
        <f t="shared" ref="F1077:I1077" si="893">F1080+F1090+F1091+F1092</f>
        <v>3810</v>
      </c>
      <c r="G1077" s="224">
        <f t="shared" si="893"/>
        <v>1900.13876</v>
      </c>
      <c r="H1077" s="224">
        <f t="shared" si="893"/>
        <v>4465</v>
      </c>
      <c r="I1077" s="224">
        <f t="shared" si="893"/>
        <v>3150</v>
      </c>
      <c r="J1077" s="264">
        <f>J1080+J1090+J1091+J1092</f>
        <v>3317</v>
      </c>
      <c r="K1077" s="248">
        <f>K1080+K1090+K1091+K1092</f>
        <v>3317</v>
      </c>
      <c r="L1077" s="278">
        <f t="shared" si="825"/>
        <v>0</v>
      </c>
      <c r="M1077" s="224">
        <f t="shared" si="822"/>
        <v>167</v>
      </c>
      <c r="N1077" s="264">
        <f t="shared" ref="N1077" si="894">N1080+N1090+N1091+N1092</f>
        <v>4679</v>
      </c>
      <c r="O1077" s="224">
        <f t="shared" si="826"/>
        <v>1362</v>
      </c>
      <c r="P1077" s="307"/>
      <c r="Q1077" s="271"/>
    </row>
    <row r="1078" spans="2:17" ht="15.75" hidden="1" customHeight="1">
      <c r="B1078" s="2" t="str">
        <f t="shared" si="824"/>
        <v>b</v>
      </c>
      <c r="C1078" s="252" t="s">
        <v>0</v>
      </c>
      <c r="D1078" s="253" t="s">
        <v>5</v>
      </c>
      <c r="E1078" s="227">
        <v>0</v>
      </c>
      <c r="F1078" s="227">
        <v>0</v>
      </c>
      <c r="G1078" s="227">
        <v>0</v>
      </c>
      <c r="H1078" s="227">
        <v>0</v>
      </c>
      <c r="I1078" s="227">
        <v>0</v>
      </c>
      <c r="J1078" s="265">
        <v>0</v>
      </c>
      <c r="K1078" s="286">
        <v>0</v>
      </c>
      <c r="L1078" s="278">
        <f t="shared" si="825"/>
        <v>0</v>
      </c>
      <c r="M1078" s="227">
        <f t="shared" si="822"/>
        <v>0</v>
      </c>
      <c r="N1078" s="265">
        <v>0</v>
      </c>
      <c r="O1078" s="227">
        <f t="shared" si="826"/>
        <v>0</v>
      </c>
      <c r="P1078" s="307"/>
    </row>
    <row r="1079" spans="2:17" ht="15.75" hidden="1" customHeight="1">
      <c r="B1079" s="2" t="str">
        <f t="shared" si="824"/>
        <v>b</v>
      </c>
      <c r="C1079" s="252" t="s">
        <v>0</v>
      </c>
      <c r="D1079" s="253" t="s">
        <v>6</v>
      </c>
      <c r="E1079" s="227">
        <v>0</v>
      </c>
      <c r="F1079" s="227">
        <v>0</v>
      </c>
      <c r="G1079" s="227">
        <v>0</v>
      </c>
      <c r="H1079" s="227">
        <v>0</v>
      </c>
      <c r="I1079" s="227">
        <v>0</v>
      </c>
      <c r="J1079" s="265">
        <v>0</v>
      </c>
      <c r="K1079" s="286">
        <v>0</v>
      </c>
      <c r="L1079" s="278">
        <f t="shared" si="825"/>
        <v>0</v>
      </c>
      <c r="M1079" s="227">
        <f t="shared" si="822"/>
        <v>0</v>
      </c>
      <c r="N1079" s="265">
        <v>0</v>
      </c>
      <c r="O1079" s="227">
        <f t="shared" si="826"/>
        <v>0</v>
      </c>
      <c r="P1079" s="307"/>
    </row>
    <row r="1080" spans="2:17" ht="18" hidden="1">
      <c r="B1080" s="2" t="str">
        <f t="shared" si="824"/>
        <v>a</v>
      </c>
      <c r="C1080" s="228" t="s">
        <v>0</v>
      </c>
      <c r="D1080" s="229" t="s">
        <v>7</v>
      </c>
      <c r="E1080" s="230">
        <f t="shared" ref="E1080" si="895">E1081+E1082+E1083+E1084+E1085+E1086+E1087</f>
        <v>4000</v>
      </c>
      <c r="F1080" s="230">
        <f t="shared" ref="F1080:I1080" si="896">F1081+F1082+F1083+F1084+F1085+F1086+F1087</f>
        <v>3810</v>
      </c>
      <c r="G1080" s="230">
        <f t="shared" si="896"/>
        <v>1900.13876</v>
      </c>
      <c r="H1080" s="230">
        <f t="shared" si="896"/>
        <v>4465</v>
      </c>
      <c r="I1080" s="230">
        <f t="shared" si="896"/>
        <v>3150</v>
      </c>
      <c r="J1080" s="266">
        <f>J1081+J1082+J1083+J1084+J1085+J1086+J1087</f>
        <v>3317</v>
      </c>
      <c r="K1080" s="287">
        <f>K1081+K1082+K1083+K1084+K1085+K1086+K1087</f>
        <v>3317</v>
      </c>
      <c r="L1080" s="278">
        <f t="shared" si="825"/>
        <v>0</v>
      </c>
      <c r="M1080" s="230">
        <f t="shared" si="822"/>
        <v>167</v>
      </c>
      <c r="N1080" s="266">
        <f t="shared" ref="N1080" si="897">N1081+N1082+N1083+N1084+N1085+N1086+N1087</f>
        <v>4679</v>
      </c>
      <c r="O1080" s="230">
        <f t="shared" si="826"/>
        <v>1362</v>
      </c>
      <c r="P1080" s="307"/>
      <c r="Q1080" s="271"/>
    </row>
    <row r="1081" spans="2:17" ht="15.75" hidden="1">
      <c r="B1081" s="2" t="str">
        <f t="shared" si="824"/>
        <v>b</v>
      </c>
      <c r="C1081" s="240" t="s">
        <v>0</v>
      </c>
      <c r="D1081" s="241" t="s">
        <v>8</v>
      </c>
      <c r="E1081" s="233">
        <v>0</v>
      </c>
      <c r="F1081" s="233">
        <v>0</v>
      </c>
      <c r="G1081" s="233">
        <v>0</v>
      </c>
      <c r="H1081" s="233">
        <v>0</v>
      </c>
      <c r="I1081" s="233">
        <v>0</v>
      </c>
      <c r="J1081" s="267">
        <v>0</v>
      </c>
      <c r="K1081" s="288">
        <v>0</v>
      </c>
      <c r="L1081" s="278">
        <f t="shared" si="825"/>
        <v>0</v>
      </c>
      <c r="M1081" s="233">
        <f t="shared" si="822"/>
        <v>0</v>
      </c>
      <c r="N1081" s="267">
        <v>0</v>
      </c>
      <c r="O1081" s="233">
        <f t="shared" si="826"/>
        <v>0</v>
      </c>
      <c r="P1081" s="42"/>
    </row>
    <row r="1082" spans="2:17" ht="18" hidden="1">
      <c r="B1082" s="2" t="str">
        <f t="shared" si="824"/>
        <v>a</v>
      </c>
      <c r="C1082" s="231" t="s">
        <v>0</v>
      </c>
      <c r="D1082" s="232" t="s">
        <v>9</v>
      </c>
      <c r="E1082" s="233">
        <v>4000</v>
      </c>
      <c r="F1082" s="233">
        <v>3810</v>
      </c>
      <c r="G1082" s="233">
        <v>1900.13876</v>
      </c>
      <c r="H1082" s="233">
        <v>4465</v>
      </c>
      <c r="I1082" s="233">
        <v>3150</v>
      </c>
      <c r="J1082" s="267">
        <f>2582+735</f>
        <v>3317</v>
      </c>
      <c r="K1082" s="288">
        <f>2582+735</f>
        <v>3317</v>
      </c>
      <c r="L1082" s="278">
        <f t="shared" si="825"/>
        <v>0</v>
      </c>
      <c r="M1082" s="233">
        <f t="shared" si="822"/>
        <v>167</v>
      </c>
      <c r="N1082" s="267">
        <v>4679</v>
      </c>
      <c r="O1082" s="233">
        <f t="shared" si="826"/>
        <v>1362</v>
      </c>
      <c r="P1082" s="43"/>
      <c r="Q1082" s="271"/>
    </row>
    <row r="1083" spans="2:17" ht="15.75" hidden="1">
      <c r="B1083" s="2" t="str">
        <f t="shared" si="824"/>
        <v>b</v>
      </c>
      <c r="C1083" s="240" t="s">
        <v>0</v>
      </c>
      <c r="D1083" s="241" t="s">
        <v>10</v>
      </c>
      <c r="E1083" s="233">
        <v>0</v>
      </c>
      <c r="F1083" s="233">
        <v>0</v>
      </c>
      <c r="G1083" s="233">
        <v>0</v>
      </c>
      <c r="H1083" s="233">
        <v>0</v>
      </c>
      <c r="I1083" s="233">
        <v>0</v>
      </c>
      <c r="J1083" s="267">
        <v>0</v>
      </c>
      <c r="K1083" s="288">
        <v>0</v>
      </c>
      <c r="L1083" s="278">
        <f t="shared" si="825"/>
        <v>0</v>
      </c>
      <c r="M1083" s="233">
        <f t="shared" si="822"/>
        <v>0</v>
      </c>
      <c r="N1083" s="267">
        <v>0</v>
      </c>
      <c r="O1083" s="233">
        <f t="shared" si="826"/>
        <v>0</v>
      </c>
      <c r="P1083" s="42"/>
    </row>
    <row r="1084" spans="2:17" ht="15.75" hidden="1">
      <c r="B1084" s="2" t="str">
        <f t="shared" si="824"/>
        <v>b</v>
      </c>
      <c r="C1084" s="240" t="s">
        <v>0</v>
      </c>
      <c r="D1084" s="241" t="s">
        <v>11</v>
      </c>
      <c r="E1084" s="233">
        <v>0</v>
      </c>
      <c r="F1084" s="233">
        <v>0</v>
      </c>
      <c r="G1084" s="233">
        <v>0</v>
      </c>
      <c r="H1084" s="233">
        <v>0</v>
      </c>
      <c r="I1084" s="233">
        <v>0</v>
      </c>
      <c r="J1084" s="267">
        <v>0</v>
      </c>
      <c r="K1084" s="288">
        <v>0</v>
      </c>
      <c r="L1084" s="278">
        <f t="shared" si="825"/>
        <v>0</v>
      </c>
      <c r="M1084" s="233">
        <f t="shared" si="822"/>
        <v>0</v>
      </c>
      <c r="N1084" s="267">
        <v>0</v>
      </c>
      <c r="O1084" s="233">
        <f t="shared" si="826"/>
        <v>0</v>
      </c>
      <c r="P1084" s="42"/>
    </row>
    <row r="1085" spans="2:17" ht="15.75" hidden="1">
      <c r="B1085" s="2" t="str">
        <f t="shared" si="824"/>
        <v>b</v>
      </c>
      <c r="C1085" s="240" t="s">
        <v>0</v>
      </c>
      <c r="D1085" s="241" t="s">
        <v>12</v>
      </c>
      <c r="E1085" s="233">
        <v>0</v>
      </c>
      <c r="F1085" s="233">
        <v>0</v>
      </c>
      <c r="G1085" s="233">
        <v>0</v>
      </c>
      <c r="H1085" s="233">
        <v>0</v>
      </c>
      <c r="I1085" s="233">
        <v>0</v>
      </c>
      <c r="J1085" s="267">
        <v>0</v>
      </c>
      <c r="K1085" s="288">
        <v>0</v>
      </c>
      <c r="L1085" s="278">
        <f t="shared" si="825"/>
        <v>0</v>
      </c>
      <c r="M1085" s="233">
        <f t="shared" si="822"/>
        <v>0</v>
      </c>
      <c r="N1085" s="267">
        <v>0</v>
      </c>
      <c r="O1085" s="233">
        <f t="shared" si="826"/>
        <v>0</v>
      </c>
      <c r="P1085" s="42"/>
    </row>
    <row r="1086" spans="2:17" ht="15.75" hidden="1">
      <c r="B1086" s="2" t="str">
        <f t="shared" si="824"/>
        <v>b</v>
      </c>
      <c r="C1086" s="240" t="s">
        <v>0</v>
      </c>
      <c r="D1086" s="241" t="s">
        <v>13</v>
      </c>
      <c r="E1086" s="233">
        <v>0</v>
      </c>
      <c r="F1086" s="233">
        <v>0</v>
      </c>
      <c r="G1086" s="233">
        <v>0</v>
      </c>
      <c r="H1086" s="233">
        <v>0</v>
      </c>
      <c r="I1086" s="233">
        <v>0</v>
      </c>
      <c r="J1086" s="267">
        <v>0</v>
      </c>
      <c r="K1086" s="288">
        <v>0</v>
      </c>
      <c r="L1086" s="278">
        <f t="shared" si="825"/>
        <v>0</v>
      </c>
      <c r="M1086" s="233">
        <f t="shared" si="822"/>
        <v>0</v>
      </c>
      <c r="N1086" s="267">
        <v>0</v>
      </c>
      <c r="O1086" s="233">
        <f t="shared" si="826"/>
        <v>0</v>
      </c>
      <c r="P1086" s="42"/>
    </row>
    <row r="1087" spans="2:17" ht="15.75" hidden="1">
      <c r="B1087" s="2" t="str">
        <f t="shared" si="824"/>
        <v>b</v>
      </c>
      <c r="C1087" s="240" t="s">
        <v>0</v>
      </c>
      <c r="D1087" s="241" t="s">
        <v>14</v>
      </c>
      <c r="E1087" s="233">
        <f t="shared" ref="E1087" si="898">E1088+E1089</f>
        <v>0</v>
      </c>
      <c r="F1087" s="233">
        <f t="shared" ref="F1087:I1087" si="899">F1088+F1089</f>
        <v>0</v>
      </c>
      <c r="G1087" s="233">
        <f t="shared" si="899"/>
        <v>0</v>
      </c>
      <c r="H1087" s="233">
        <f t="shared" si="899"/>
        <v>0</v>
      </c>
      <c r="I1087" s="233">
        <f t="shared" si="899"/>
        <v>0</v>
      </c>
      <c r="J1087" s="267">
        <f>J1088+J1089</f>
        <v>0</v>
      </c>
      <c r="K1087" s="288">
        <f>K1088+K1089</f>
        <v>0</v>
      </c>
      <c r="L1087" s="278">
        <f t="shared" si="825"/>
        <v>0</v>
      </c>
      <c r="M1087" s="233">
        <f t="shared" si="822"/>
        <v>0</v>
      </c>
      <c r="N1087" s="267">
        <f t="shared" ref="N1087" si="900">N1088+N1089</f>
        <v>0</v>
      </c>
      <c r="O1087" s="233">
        <f t="shared" si="826"/>
        <v>0</v>
      </c>
      <c r="P1087" s="42"/>
    </row>
    <row r="1088" spans="2:17" ht="30" hidden="1">
      <c r="B1088" s="2" t="str">
        <f t="shared" si="824"/>
        <v>b</v>
      </c>
      <c r="C1088" s="256" t="s">
        <v>0</v>
      </c>
      <c r="D1088" s="257" t="s">
        <v>15</v>
      </c>
      <c r="E1088" s="238">
        <v>0</v>
      </c>
      <c r="F1088" s="238">
        <v>0</v>
      </c>
      <c r="G1088" s="238">
        <v>0</v>
      </c>
      <c r="H1088" s="238">
        <v>0</v>
      </c>
      <c r="I1088" s="238">
        <v>0</v>
      </c>
      <c r="J1088" s="268">
        <v>0</v>
      </c>
      <c r="K1088" s="289">
        <v>0</v>
      </c>
      <c r="L1088" s="278">
        <f t="shared" si="825"/>
        <v>0</v>
      </c>
      <c r="M1088" s="238">
        <f t="shared" si="822"/>
        <v>0</v>
      </c>
      <c r="N1088" s="268">
        <v>0</v>
      </c>
      <c r="O1088" s="238">
        <f t="shared" si="826"/>
        <v>0</v>
      </c>
      <c r="P1088" s="42"/>
    </row>
    <row r="1089" spans="2:17" ht="30" hidden="1">
      <c r="B1089" s="2" t="str">
        <f t="shared" si="824"/>
        <v>b</v>
      </c>
      <c r="C1089" s="256" t="s">
        <v>0</v>
      </c>
      <c r="D1089" s="257" t="s">
        <v>16</v>
      </c>
      <c r="E1089" s="238">
        <v>0</v>
      </c>
      <c r="F1089" s="238">
        <v>0</v>
      </c>
      <c r="G1089" s="238">
        <v>0</v>
      </c>
      <c r="H1089" s="238">
        <v>0</v>
      </c>
      <c r="I1089" s="238">
        <v>0</v>
      </c>
      <c r="J1089" s="268">
        <v>0</v>
      </c>
      <c r="K1089" s="289">
        <v>0</v>
      </c>
      <c r="L1089" s="278">
        <f t="shared" si="825"/>
        <v>0</v>
      </c>
      <c r="M1089" s="238">
        <f t="shared" si="822"/>
        <v>0</v>
      </c>
      <c r="N1089" s="268">
        <v>0</v>
      </c>
      <c r="O1089" s="238">
        <f t="shared" si="826"/>
        <v>0</v>
      </c>
      <c r="P1089" s="42"/>
    </row>
    <row r="1090" spans="2:17" ht="15.75" hidden="1">
      <c r="B1090" s="2" t="str">
        <f t="shared" si="824"/>
        <v>b</v>
      </c>
      <c r="C1090" s="243" t="s">
        <v>0</v>
      </c>
      <c r="D1090" s="244" t="s">
        <v>17</v>
      </c>
      <c r="E1090" s="230">
        <v>0</v>
      </c>
      <c r="F1090" s="230">
        <v>0</v>
      </c>
      <c r="G1090" s="230">
        <v>0</v>
      </c>
      <c r="H1090" s="230">
        <v>0</v>
      </c>
      <c r="I1090" s="230">
        <v>0</v>
      </c>
      <c r="J1090" s="266">
        <v>0</v>
      </c>
      <c r="K1090" s="287">
        <v>0</v>
      </c>
      <c r="L1090" s="278">
        <f t="shared" si="825"/>
        <v>0</v>
      </c>
      <c r="M1090" s="230">
        <f t="shared" si="822"/>
        <v>0</v>
      </c>
      <c r="N1090" s="266">
        <v>0</v>
      </c>
      <c r="O1090" s="230">
        <f t="shared" si="826"/>
        <v>0</v>
      </c>
      <c r="P1090" s="42"/>
    </row>
    <row r="1091" spans="2:17" ht="15.75" hidden="1">
      <c r="B1091" s="2" t="str">
        <f t="shared" si="824"/>
        <v>b</v>
      </c>
      <c r="C1091" s="243" t="s">
        <v>0</v>
      </c>
      <c r="D1091" s="244" t="s">
        <v>18</v>
      </c>
      <c r="E1091" s="230">
        <v>0</v>
      </c>
      <c r="F1091" s="230">
        <v>0</v>
      </c>
      <c r="G1091" s="230">
        <v>0</v>
      </c>
      <c r="H1091" s="230">
        <v>0</v>
      </c>
      <c r="I1091" s="230">
        <v>0</v>
      </c>
      <c r="J1091" s="266">
        <v>0</v>
      </c>
      <c r="K1091" s="287">
        <v>0</v>
      </c>
      <c r="L1091" s="278">
        <f t="shared" si="825"/>
        <v>0</v>
      </c>
      <c r="M1091" s="230">
        <f t="shared" si="822"/>
        <v>0</v>
      </c>
      <c r="N1091" s="266">
        <v>0</v>
      </c>
      <c r="O1091" s="230">
        <f t="shared" si="826"/>
        <v>0</v>
      </c>
      <c r="P1091" s="42"/>
    </row>
    <row r="1092" spans="2:17" ht="15.75" hidden="1">
      <c r="B1092" s="2" t="str">
        <f t="shared" si="824"/>
        <v>b</v>
      </c>
      <c r="C1092" s="243" t="s">
        <v>0</v>
      </c>
      <c r="D1092" s="244" t="s">
        <v>19</v>
      </c>
      <c r="E1092" s="230">
        <v>0</v>
      </c>
      <c r="F1092" s="230">
        <v>0</v>
      </c>
      <c r="G1092" s="230">
        <v>0</v>
      </c>
      <c r="H1092" s="230">
        <v>0</v>
      </c>
      <c r="I1092" s="230">
        <v>0</v>
      </c>
      <c r="J1092" s="266">
        <v>0</v>
      </c>
      <c r="K1092" s="287">
        <v>0</v>
      </c>
      <c r="L1092" s="278">
        <f t="shared" si="825"/>
        <v>0</v>
      </c>
      <c r="M1092" s="230">
        <f t="shared" si="822"/>
        <v>0</v>
      </c>
      <c r="N1092" s="266">
        <v>0</v>
      </c>
      <c r="O1092" s="230">
        <f t="shared" si="826"/>
        <v>0</v>
      </c>
      <c r="P1092" s="42"/>
    </row>
    <row r="1093" spans="2:17" ht="144" hidden="1">
      <c r="B1093" s="2" t="str">
        <f t="shared" si="824"/>
        <v>a</v>
      </c>
      <c r="C1093" s="222" t="s">
        <v>143</v>
      </c>
      <c r="D1093" s="223" t="s">
        <v>144</v>
      </c>
      <c r="E1093" s="224">
        <f t="shared" ref="E1093" si="901">E1096+E1106+E1107+E1108</f>
        <v>2415</v>
      </c>
      <c r="F1093" s="224">
        <f t="shared" ref="F1093:I1093" si="902">F1096+F1106+F1107+F1108</f>
        <v>2190</v>
      </c>
      <c r="G1093" s="224">
        <f t="shared" si="902"/>
        <v>197.10379999999998</v>
      </c>
      <c r="H1093" s="224">
        <f t="shared" si="902"/>
        <v>3154</v>
      </c>
      <c r="I1093" s="224">
        <f t="shared" si="902"/>
        <v>3150</v>
      </c>
      <c r="J1093" s="264">
        <f>J1096+J1106+J1107+J1108</f>
        <v>2420</v>
      </c>
      <c r="K1093" s="248">
        <f>K1096+K1106+K1107+K1108</f>
        <v>2420</v>
      </c>
      <c r="L1093" s="278">
        <f t="shared" si="825"/>
        <v>0</v>
      </c>
      <c r="M1093" s="224">
        <f t="shared" ref="M1093:M1156" si="903">J1093-I1093</f>
        <v>-730</v>
      </c>
      <c r="N1093" s="264">
        <f t="shared" ref="N1093" si="904">N1096+N1106+N1107+N1108</f>
        <v>3155</v>
      </c>
      <c r="O1093" s="224">
        <f t="shared" si="826"/>
        <v>735</v>
      </c>
      <c r="P1093" s="43"/>
      <c r="Q1093" s="271"/>
    </row>
    <row r="1094" spans="2:17" ht="15.75" hidden="1">
      <c r="B1094" s="2" t="str">
        <f t="shared" ref="B1094:B1157" si="905">IF((E1094+F1094+G1094+I1094++J1094+M1094+N1094)&gt;0,"a","b")</f>
        <v>b</v>
      </c>
      <c r="C1094" s="252" t="s">
        <v>0</v>
      </c>
      <c r="D1094" s="253" t="s">
        <v>5</v>
      </c>
      <c r="E1094" s="227">
        <v>0</v>
      </c>
      <c r="F1094" s="227">
        <v>0</v>
      </c>
      <c r="G1094" s="227">
        <v>0</v>
      </c>
      <c r="H1094" s="227">
        <v>0</v>
      </c>
      <c r="I1094" s="227">
        <v>0</v>
      </c>
      <c r="J1094" s="265">
        <v>0</v>
      </c>
      <c r="K1094" s="286">
        <v>0</v>
      </c>
      <c r="L1094" s="278">
        <f t="shared" ref="L1094:L1157" si="906">K1094-J1094</f>
        <v>0</v>
      </c>
      <c r="M1094" s="227">
        <f t="shared" si="903"/>
        <v>0</v>
      </c>
      <c r="N1094" s="265">
        <v>0</v>
      </c>
      <c r="O1094" s="227">
        <f t="shared" ref="O1094:O1157" si="907">N1094-J1094</f>
        <v>0</v>
      </c>
      <c r="P1094" s="42"/>
    </row>
    <row r="1095" spans="2:17" ht="15.75" hidden="1">
      <c r="B1095" s="2" t="str">
        <f t="shared" si="905"/>
        <v>b</v>
      </c>
      <c r="C1095" s="252" t="s">
        <v>0</v>
      </c>
      <c r="D1095" s="253" t="s">
        <v>6</v>
      </c>
      <c r="E1095" s="227">
        <v>0</v>
      </c>
      <c r="F1095" s="227">
        <v>0</v>
      </c>
      <c r="G1095" s="227">
        <v>0</v>
      </c>
      <c r="H1095" s="227">
        <v>0</v>
      </c>
      <c r="I1095" s="227">
        <v>0</v>
      </c>
      <c r="J1095" s="265">
        <v>0</v>
      </c>
      <c r="K1095" s="286">
        <v>0</v>
      </c>
      <c r="L1095" s="278">
        <f t="shared" si="906"/>
        <v>0</v>
      </c>
      <c r="M1095" s="227">
        <f t="shared" si="903"/>
        <v>0</v>
      </c>
      <c r="N1095" s="265">
        <v>0</v>
      </c>
      <c r="O1095" s="227">
        <f t="shared" si="907"/>
        <v>0</v>
      </c>
      <c r="P1095" s="42"/>
    </row>
    <row r="1096" spans="2:17" ht="18" hidden="1">
      <c r="B1096" s="2" t="str">
        <f t="shared" si="905"/>
        <v>a</v>
      </c>
      <c r="C1096" s="228" t="s">
        <v>0</v>
      </c>
      <c r="D1096" s="229" t="s">
        <v>7</v>
      </c>
      <c r="E1096" s="230">
        <f t="shared" ref="E1096" si="908">E1097+E1098+E1099+E1100+E1101+E1102+E1103</f>
        <v>2415</v>
      </c>
      <c r="F1096" s="230">
        <f t="shared" ref="F1096:I1096" si="909">F1097+F1098+F1099+F1100+F1101+F1102+F1103</f>
        <v>2190</v>
      </c>
      <c r="G1096" s="230">
        <f t="shared" si="909"/>
        <v>197.10379999999998</v>
      </c>
      <c r="H1096" s="230">
        <f t="shared" si="909"/>
        <v>3154</v>
      </c>
      <c r="I1096" s="230">
        <f t="shared" si="909"/>
        <v>3150</v>
      </c>
      <c r="J1096" s="266">
        <f>J1097+J1098+J1099+J1100+J1101+J1102+J1103</f>
        <v>2420</v>
      </c>
      <c r="K1096" s="287">
        <f>K1097+K1098+K1099+K1100+K1101+K1102+K1103</f>
        <v>2420</v>
      </c>
      <c r="L1096" s="278">
        <f t="shared" si="906"/>
        <v>0</v>
      </c>
      <c r="M1096" s="230">
        <f t="shared" si="903"/>
        <v>-730</v>
      </c>
      <c r="N1096" s="266">
        <f t="shared" ref="N1096" si="910">N1097+N1098+N1099+N1100+N1101+N1102+N1103</f>
        <v>3155</v>
      </c>
      <c r="O1096" s="230">
        <f t="shared" si="907"/>
        <v>735</v>
      </c>
      <c r="P1096" s="43"/>
      <c r="Q1096" s="271"/>
    </row>
    <row r="1097" spans="2:17" ht="15.75" hidden="1">
      <c r="B1097" s="2" t="str">
        <f t="shared" si="905"/>
        <v>b</v>
      </c>
      <c r="C1097" s="240" t="s">
        <v>0</v>
      </c>
      <c r="D1097" s="241" t="s">
        <v>8</v>
      </c>
      <c r="E1097" s="233">
        <v>0</v>
      </c>
      <c r="F1097" s="233">
        <v>0</v>
      </c>
      <c r="G1097" s="233">
        <v>0</v>
      </c>
      <c r="H1097" s="233">
        <v>0</v>
      </c>
      <c r="I1097" s="233">
        <v>0</v>
      </c>
      <c r="J1097" s="267">
        <v>0</v>
      </c>
      <c r="K1097" s="288">
        <v>0</v>
      </c>
      <c r="L1097" s="278">
        <f t="shared" si="906"/>
        <v>0</v>
      </c>
      <c r="M1097" s="233">
        <f t="shared" si="903"/>
        <v>0</v>
      </c>
      <c r="N1097" s="267">
        <v>0</v>
      </c>
      <c r="O1097" s="233">
        <f t="shared" si="907"/>
        <v>0</v>
      </c>
      <c r="P1097" s="42"/>
    </row>
    <row r="1098" spans="2:17" ht="18" hidden="1">
      <c r="B1098" s="2" t="str">
        <f t="shared" si="905"/>
        <v>a</v>
      </c>
      <c r="C1098" s="231" t="s">
        <v>0</v>
      </c>
      <c r="D1098" s="232" t="s">
        <v>9</v>
      </c>
      <c r="E1098" s="233">
        <v>2415</v>
      </c>
      <c r="F1098" s="233">
        <v>2190</v>
      </c>
      <c r="G1098" s="233">
        <v>197.10379999999998</v>
      </c>
      <c r="H1098" s="233">
        <v>3154</v>
      </c>
      <c r="I1098" s="233">
        <v>3150</v>
      </c>
      <c r="J1098" s="267">
        <f>2420</f>
        <v>2420</v>
      </c>
      <c r="K1098" s="288">
        <f>2420</f>
        <v>2420</v>
      </c>
      <c r="L1098" s="278">
        <f t="shared" si="906"/>
        <v>0</v>
      </c>
      <c r="M1098" s="233">
        <f t="shared" si="903"/>
        <v>-730</v>
      </c>
      <c r="N1098" s="267">
        <v>3155</v>
      </c>
      <c r="O1098" s="233">
        <f t="shared" si="907"/>
        <v>735</v>
      </c>
      <c r="P1098" s="43"/>
      <c r="Q1098" s="271"/>
    </row>
    <row r="1099" spans="2:17" ht="15.75" hidden="1">
      <c r="B1099" s="2" t="str">
        <f t="shared" si="905"/>
        <v>b</v>
      </c>
      <c r="C1099" s="240" t="s">
        <v>0</v>
      </c>
      <c r="D1099" s="241" t="s">
        <v>10</v>
      </c>
      <c r="E1099" s="233">
        <v>0</v>
      </c>
      <c r="F1099" s="233">
        <v>0</v>
      </c>
      <c r="G1099" s="233">
        <v>0</v>
      </c>
      <c r="H1099" s="233">
        <v>0</v>
      </c>
      <c r="I1099" s="233">
        <v>0</v>
      </c>
      <c r="J1099" s="267">
        <v>0</v>
      </c>
      <c r="K1099" s="288">
        <v>0</v>
      </c>
      <c r="L1099" s="278">
        <f t="shared" si="906"/>
        <v>0</v>
      </c>
      <c r="M1099" s="233">
        <f t="shared" si="903"/>
        <v>0</v>
      </c>
      <c r="N1099" s="267">
        <v>0</v>
      </c>
      <c r="O1099" s="233">
        <f t="shared" si="907"/>
        <v>0</v>
      </c>
      <c r="P1099" s="42"/>
    </row>
    <row r="1100" spans="2:17" ht="15.75" hidden="1">
      <c r="B1100" s="2" t="str">
        <f t="shared" si="905"/>
        <v>b</v>
      </c>
      <c r="C1100" s="240" t="s">
        <v>0</v>
      </c>
      <c r="D1100" s="241" t="s">
        <v>11</v>
      </c>
      <c r="E1100" s="233">
        <v>0</v>
      </c>
      <c r="F1100" s="233">
        <v>0</v>
      </c>
      <c r="G1100" s="233">
        <v>0</v>
      </c>
      <c r="H1100" s="233">
        <v>0</v>
      </c>
      <c r="I1100" s="233">
        <v>0</v>
      </c>
      <c r="J1100" s="267">
        <v>0</v>
      </c>
      <c r="K1100" s="288">
        <v>0</v>
      </c>
      <c r="L1100" s="278">
        <f t="shared" si="906"/>
        <v>0</v>
      </c>
      <c r="M1100" s="233">
        <f t="shared" si="903"/>
        <v>0</v>
      </c>
      <c r="N1100" s="267">
        <v>0</v>
      </c>
      <c r="O1100" s="233">
        <f t="shared" si="907"/>
        <v>0</v>
      </c>
      <c r="P1100" s="42"/>
    </row>
    <row r="1101" spans="2:17" ht="15.75" hidden="1">
      <c r="B1101" s="2" t="str">
        <f t="shared" si="905"/>
        <v>b</v>
      </c>
      <c r="C1101" s="240" t="s">
        <v>0</v>
      </c>
      <c r="D1101" s="241" t="s">
        <v>12</v>
      </c>
      <c r="E1101" s="233">
        <v>0</v>
      </c>
      <c r="F1101" s="233">
        <v>0</v>
      </c>
      <c r="G1101" s="233">
        <v>0</v>
      </c>
      <c r="H1101" s="233">
        <v>0</v>
      </c>
      <c r="I1101" s="233">
        <v>0</v>
      </c>
      <c r="J1101" s="267">
        <v>0</v>
      </c>
      <c r="K1101" s="288">
        <v>0</v>
      </c>
      <c r="L1101" s="278">
        <f t="shared" si="906"/>
        <v>0</v>
      </c>
      <c r="M1101" s="233">
        <f t="shared" si="903"/>
        <v>0</v>
      </c>
      <c r="N1101" s="267">
        <v>0</v>
      </c>
      <c r="O1101" s="233">
        <f t="shared" si="907"/>
        <v>0</v>
      </c>
      <c r="P1101" s="42"/>
    </row>
    <row r="1102" spans="2:17" ht="15.75" hidden="1">
      <c r="B1102" s="2" t="str">
        <f t="shared" si="905"/>
        <v>b</v>
      </c>
      <c r="C1102" s="240" t="s">
        <v>0</v>
      </c>
      <c r="D1102" s="241" t="s">
        <v>13</v>
      </c>
      <c r="E1102" s="233">
        <v>0</v>
      </c>
      <c r="F1102" s="233">
        <v>0</v>
      </c>
      <c r="G1102" s="233">
        <v>0</v>
      </c>
      <c r="H1102" s="233">
        <v>0</v>
      </c>
      <c r="I1102" s="233">
        <v>0</v>
      </c>
      <c r="J1102" s="267">
        <v>0</v>
      </c>
      <c r="K1102" s="288">
        <v>0</v>
      </c>
      <c r="L1102" s="278">
        <f t="shared" si="906"/>
        <v>0</v>
      </c>
      <c r="M1102" s="233">
        <f t="shared" si="903"/>
        <v>0</v>
      </c>
      <c r="N1102" s="267">
        <v>0</v>
      </c>
      <c r="O1102" s="233">
        <f t="shared" si="907"/>
        <v>0</v>
      </c>
      <c r="P1102" s="42"/>
    </row>
    <row r="1103" spans="2:17" ht="15.75" hidden="1">
      <c r="B1103" s="2" t="str">
        <f t="shared" si="905"/>
        <v>b</v>
      </c>
      <c r="C1103" s="240" t="s">
        <v>0</v>
      </c>
      <c r="D1103" s="241" t="s">
        <v>14</v>
      </c>
      <c r="E1103" s="233">
        <f t="shared" ref="E1103" si="911">E1104+E1105</f>
        <v>0</v>
      </c>
      <c r="F1103" s="233">
        <f t="shared" ref="F1103:I1103" si="912">F1104+F1105</f>
        <v>0</v>
      </c>
      <c r="G1103" s="233">
        <f t="shared" si="912"/>
        <v>0</v>
      </c>
      <c r="H1103" s="233">
        <f t="shared" si="912"/>
        <v>0</v>
      </c>
      <c r="I1103" s="233">
        <f t="shared" si="912"/>
        <v>0</v>
      </c>
      <c r="J1103" s="267">
        <f>J1104+J1105</f>
        <v>0</v>
      </c>
      <c r="K1103" s="288">
        <f>K1104+K1105</f>
        <v>0</v>
      </c>
      <c r="L1103" s="278">
        <f t="shared" si="906"/>
        <v>0</v>
      </c>
      <c r="M1103" s="233">
        <f t="shared" si="903"/>
        <v>0</v>
      </c>
      <c r="N1103" s="267">
        <f t="shared" ref="N1103" si="913">N1104+N1105</f>
        <v>0</v>
      </c>
      <c r="O1103" s="233">
        <f t="shared" si="907"/>
        <v>0</v>
      </c>
      <c r="P1103" s="42"/>
    </row>
    <row r="1104" spans="2:17" ht="30" hidden="1">
      <c r="B1104" s="2" t="str">
        <f t="shared" si="905"/>
        <v>b</v>
      </c>
      <c r="C1104" s="256" t="s">
        <v>0</v>
      </c>
      <c r="D1104" s="257" t="s">
        <v>15</v>
      </c>
      <c r="E1104" s="238">
        <v>0</v>
      </c>
      <c r="F1104" s="238">
        <v>0</v>
      </c>
      <c r="G1104" s="238">
        <v>0</v>
      </c>
      <c r="H1104" s="238">
        <v>0</v>
      </c>
      <c r="I1104" s="238">
        <v>0</v>
      </c>
      <c r="J1104" s="268">
        <v>0</v>
      </c>
      <c r="K1104" s="289">
        <v>0</v>
      </c>
      <c r="L1104" s="278">
        <f t="shared" si="906"/>
        <v>0</v>
      </c>
      <c r="M1104" s="238">
        <f t="shared" si="903"/>
        <v>0</v>
      </c>
      <c r="N1104" s="268">
        <v>0</v>
      </c>
      <c r="O1104" s="238">
        <f t="shared" si="907"/>
        <v>0</v>
      </c>
      <c r="P1104" s="42"/>
    </row>
    <row r="1105" spans="2:17" ht="30" hidden="1">
      <c r="B1105" s="2" t="str">
        <f t="shared" si="905"/>
        <v>b</v>
      </c>
      <c r="C1105" s="256" t="s">
        <v>0</v>
      </c>
      <c r="D1105" s="257" t="s">
        <v>16</v>
      </c>
      <c r="E1105" s="238">
        <v>0</v>
      </c>
      <c r="F1105" s="238">
        <v>0</v>
      </c>
      <c r="G1105" s="238">
        <v>0</v>
      </c>
      <c r="H1105" s="238">
        <v>0</v>
      </c>
      <c r="I1105" s="238">
        <v>0</v>
      </c>
      <c r="J1105" s="268">
        <v>0</v>
      </c>
      <c r="K1105" s="289">
        <v>0</v>
      </c>
      <c r="L1105" s="278">
        <f t="shared" si="906"/>
        <v>0</v>
      </c>
      <c r="M1105" s="238">
        <f t="shared" si="903"/>
        <v>0</v>
      </c>
      <c r="N1105" s="268">
        <v>0</v>
      </c>
      <c r="O1105" s="238">
        <f t="shared" si="907"/>
        <v>0</v>
      </c>
      <c r="P1105" s="42"/>
    </row>
    <row r="1106" spans="2:17" ht="15.75" hidden="1">
      <c r="B1106" s="2" t="str">
        <f t="shared" si="905"/>
        <v>b</v>
      </c>
      <c r="C1106" s="243" t="s">
        <v>0</v>
      </c>
      <c r="D1106" s="244" t="s">
        <v>17</v>
      </c>
      <c r="E1106" s="230">
        <v>0</v>
      </c>
      <c r="F1106" s="230">
        <v>0</v>
      </c>
      <c r="G1106" s="230">
        <v>0</v>
      </c>
      <c r="H1106" s="230">
        <v>0</v>
      </c>
      <c r="I1106" s="230">
        <v>0</v>
      </c>
      <c r="J1106" s="266">
        <v>0</v>
      </c>
      <c r="K1106" s="287">
        <v>0</v>
      </c>
      <c r="L1106" s="278">
        <f t="shared" si="906"/>
        <v>0</v>
      </c>
      <c r="M1106" s="230">
        <f t="shared" si="903"/>
        <v>0</v>
      </c>
      <c r="N1106" s="266">
        <v>0</v>
      </c>
      <c r="O1106" s="230">
        <f t="shared" si="907"/>
        <v>0</v>
      </c>
      <c r="P1106" s="42"/>
    </row>
    <row r="1107" spans="2:17" ht="15.75" hidden="1">
      <c r="B1107" s="2" t="str">
        <f t="shared" si="905"/>
        <v>b</v>
      </c>
      <c r="C1107" s="243" t="s">
        <v>0</v>
      </c>
      <c r="D1107" s="244" t="s">
        <v>18</v>
      </c>
      <c r="E1107" s="230">
        <v>0</v>
      </c>
      <c r="F1107" s="230">
        <v>0</v>
      </c>
      <c r="G1107" s="230">
        <v>0</v>
      </c>
      <c r="H1107" s="230">
        <v>0</v>
      </c>
      <c r="I1107" s="230">
        <v>0</v>
      </c>
      <c r="J1107" s="266">
        <v>0</v>
      </c>
      <c r="K1107" s="287">
        <v>0</v>
      </c>
      <c r="L1107" s="278">
        <f t="shared" si="906"/>
        <v>0</v>
      </c>
      <c r="M1107" s="230">
        <f t="shared" si="903"/>
        <v>0</v>
      </c>
      <c r="N1107" s="266">
        <v>0</v>
      </c>
      <c r="O1107" s="230">
        <f t="shared" si="907"/>
        <v>0</v>
      </c>
      <c r="P1107" s="42"/>
    </row>
    <row r="1108" spans="2:17" ht="15.75" hidden="1">
      <c r="B1108" s="2" t="str">
        <f t="shared" si="905"/>
        <v>b</v>
      </c>
      <c r="C1108" s="243" t="s">
        <v>0</v>
      </c>
      <c r="D1108" s="244" t="s">
        <v>19</v>
      </c>
      <c r="E1108" s="230">
        <v>0</v>
      </c>
      <c r="F1108" s="230">
        <v>0</v>
      </c>
      <c r="G1108" s="230">
        <v>0</v>
      </c>
      <c r="H1108" s="230">
        <v>0</v>
      </c>
      <c r="I1108" s="230">
        <v>0</v>
      </c>
      <c r="J1108" s="266">
        <v>0</v>
      </c>
      <c r="K1108" s="287">
        <v>0</v>
      </c>
      <c r="L1108" s="278">
        <f t="shared" si="906"/>
        <v>0</v>
      </c>
      <c r="M1108" s="230">
        <f t="shared" si="903"/>
        <v>0</v>
      </c>
      <c r="N1108" s="266">
        <v>0</v>
      </c>
      <c r="O1108" s="230">
        <f t="shared" si="907"/>
        <v>0</v>
      </c>
      <c r="P1108" s="42"/>
    </row>
    <row r="1109" spans="2:17" ht="18" hidden="1">
      <c r="B1109" s="2" t="str">
        <f t="shared" si="905"/>
        <v>a</v>
      </c>
      <c r="C1109" s="222" t="s">
        <v>145</v>
      </c>
      <c r="D1109" s="223" t="s">
        <v>146</v>
      </c>
      <c r="E1109" s="224">
        <f t="shared" ref="E1109" si="914">E1125+E1141</f>
        <v>8000</v>
      </c>
      <c r="F1109" s="224">
        <f t="shared" ref="F1109:I1109" si="915">F1125+F1141</f>
        <v>7778.85</v>
      </c>
      <c r="G1109" s="224">
        <f t="shared" si="915"/>
        <v>6054.5242099999996</v>
      </c>
      <c r="H1109" s="224">
        <f t="shared" si="915"/>
        <v>8000</v>
      </c>
      <c r="I1109" s="224">
        <f t="shared" si="915"/>
        <v>8000</v>
      </c>
      <c r="J1109" s="264">
        <f t="shared" ref="J1109:K1124" si="916">J1125+J1141</f>
        <v>8000</v>
      </c>
      <c r="K1109" s="285">
        <f t="shared" si="916"/>
        <v>8000</v>
      </c>
      <c r="L1109" s="278">
        <f t="shared" si="906"/>
        <v>0</v>
      </c>
      <c r="M1109" s="224">
        <f t="shared" si="903"/>
        <v>0</v>
      </c>
      <c r="N1109" s="264">
        <f t="shared" ref="N1109" si="917">N1125+N1141</f>
        <v>8000</v>
      </c>
      <c r="O1109" s="224">
        <f t="shared" si="907"/>
        <v>0</v>
      </c>
      <c r="P1109" s="43"/>
      <c r="Q1109" s="271"/>
    </row>
    <row r="1110" spans="2:17" ht="15.75" hidden="1">
      <c r="B1110" s="2" t="str">
        <f t="shared" si="905"/>
        <v>b</v>
      </c>
      <c r="C1110" s="252" t="s">
        <v>0</v>
      </c>
      <c r="D1110" s="253" t="s">
        <v>5</v>
      </c>
      <c r="E1110" s="227">
        <f t="shared" ref="E1110" si="918">E1126+E1142</f>
        <v>0</v>
      </c>
      <c r="F1110" s="227">
        <f t="shared" ref="F1110:G1110" si="919">F1126+F1142</f>
        <v>0</v>
      </c>
      <c r="G1110" s="227">
        <f t="shared" si="919"/>
        <v>0</v>
      </c>
      <c r="H1110" s="227">
        <f t="shared" ref="H1110:I1124" si="920">H1126+H1142</f>
        <v>0</v>
      </c>
      <c r="I1110" s="227">
        <f t="shared" si="920"/>
        <v>0</v>
      </c>
      <c r="J1110" s="265">
        <f t="shared" si="916"/>
        <v>0</v>
      </c>
      <c r="K1110" s="286">
        <f t="shared" si="916"/>
        <v>0</v>
      </c>
      <c r="L1110" s="278">
        <f t="shared" si="906"/>
        <v>0</v>
      </c>
      <c r="M1110" s="227">
        <f t="shared" si="903"/>
        <v>0</v>
      </c>
      <c r="N1110" s="265">
        <f t="shared" ref="N1110" si="921">N1126+N1142</f>
        <v>0</v>
      </c>
      <c r="O1110" s="227">
        <f t="shared" si="907"/>
        <v>0</v>
      </c>
      <c r="P1110" s="42"/>
    </row>
    <row r="1111" spans="2:17" ht="15.75" hidden="1">
      <c r="B1111" s="2" t="str">
        <f t="shared" si="905"/>
        <v>b</v>
      </c>
      <c r="C1111" s="252" t="s">
        <v>0</v>
      </c>
      <c r="D1111" s="253" t="s">
        <v>6</v>
      </c>
      <c r="E1111" s="227">
        <f t="shared" ref="E1111" si="922">E1127+E1143</f>
        <v>0</v>
      </c>
      <c r="F1111" s="227">
        <f t="shared" ref="F1111:G1111" si="923">F1127+F1143</f>
        <v>0</v>
      </c>
      <c r="G1111" s="227">
        <f t="shared" si="923"/>
        <v>0</v>
      </c>
      <c r="H1111" s="227">
        <f t="shared" si="920"/>
        <v>0</v>
      </c>
      <c r="I1111" s="227">
        <f t="shared" si="920"/>
        <v>0</v>
      </c>
      <c r="J1111" s="265">
        <f t="shared" si="916"/>
        <v>0</v>
      </c>
      <c r="K1111" s="286">
        <f t="shared" si="916"/>
        <v>0</v>
      </c>
      <c r="L1111" s="278">
        <f t="shared" si="906"/>
        <v>0</v>
      </c>
      <c r="M1111" s="227">
        <f t="shared" si="903"/>
        <v>0</v>
      </c>
      <c r="N1111" s="265">
        <f t="shared" ref="N1111" si="924">N1127+N1143</f>
        <v>0</v>
      </c>
      <c r="O1111" s="227">
        <f t="shared" si="907"/>
        <v>0</v>
      </c>
      <c r="P1111" s="42"/>
    </row>
    <row r="1112" spans="2:17" ht="18" hidden="1">
      <c r="B1112" s="2" t="str">
        <f t="shared" si="905"/>
        <v>a</v>
      </c>
      <c r="C1112" s="228" t="s">
        <v>0</v>
      </c>
      <c r="D1112" s="229" t="s">
        <v>7</v>
      </c>
      <c r="E1112" s="230">
        <f t="shared" ref="E1112" si="925">E1128+E1144</f>
        <v>8000</v>
      </c>
      <c r="F1112" s="230">
        <f t="shared" ref="F1112:G1112" si="926">F1128+F1144</f>
        <v>7778.85</v>
      </c>
      <c r="G1112" s="230">
        <f t="shared" si="926"/>
        <v>6054.5242099999996</v>
      </c>
      <c r="H1112" s="230">
        <f t="shared" si="920"/>
        <v>8000</v>
      </c>
      <c r="I1112" s="230">
        <f t="shared" si="920"/>
        <v>8000</v>
      </c>
      <c r="J1112" s="266">
        <f t="shared" si="916"/>
        <v>8000</v>
      </c>
      <c r="K1112" s="287">
        <f t="shared" si="916"/>
        <v>8000</v>
      </c>
      <c r="L1112" s="278">
        <f t="shared" si="906"/>
        <v>0</v>
      </c>
      <c r="M1112" s="230">
        <f t="shared" si="903"/>
        <v>0</v>
      </c>
      <c r="N1112" s="266">
        <f t="shared" ref="N1112" si="927">N1128+N1144</f>
        <v>8000</v>
      </c>
      <c r="O1112" s="230">
        <f t="shared" si="907"/>
        <v>0</v>
      </c>
      <c r="P1112" s="43"/>
      <c r="Q1112" s="271"/>
    </row>
    <row r="1113" spans="2:17" ht="15.75" hidden="1">
      <c r="B1113" s="2" t="str">
        <f t="shared" si="905"/>
        <v>b</v>
      </c>
      <c r="C1113" s="240" t="s">
        <v>0</v>
      </c>
      <c r="D1113" s="241" t="s">
        <v>8</v>
      </c>
      <c r="E1113" s="233">
        <f t="shared" ref="E1113" si="928">E1129+E1145</f>
        <v>0</v>
      </c>
      <c r="F1113" s="233">
        <f t="shared" ref="F1113:G1113" si="929">F1129+F1145</f>
        <v>0</v>
      </c>
      <c r="G1113" s="233">
        <f t="shared" si="929"/>
        <v>0</v>
      </c>
      <c r="H1113" s="233">
        <f t="shared" si="920"/>
        <v>0</v>
      </c>
      <c r="I1113" s="233">
        <f t="shared" si="920"/>
        <v>0</v>
      </c>
      <c r="J1113" s="267">
        <f t="shared" si="916"/>
        <v>0</v>
      </c>
      <c r="K1113" s="288">
        <f t="shared" si="916"/>
        <v>0</v>
      </c>
      <c r="L1113" s="278">
        <f t="shared" si="906"/>
        <v>0</v>
      </c>
      <c r="M1113" s="233">
        <f t="shared" si="903"/>
        <v>0</v>
      </c>
      <c r="N1113" s="267">
        <f t="shared" ref="N1113" si="930">N1129+N1145</f>
        <v>0</v>
      </c>
      <c r="O1113" s="233">
        <f t="shared" si="907"/>
        <v>0</v>
      </c>
      <c r="P1113" s="42"/>
    </row>
    <row r="1114" spans="2:17" ht="18" hidden="1">
      <c r="B1114" s="2" t="str">
        <f t="shared" si="905"/>
        <v>a</v>
      </c>
      <c r="C1114" s="231" t="s">
        <v>0</v>
      </c>
      <c r="D1114" s="232" t="s">
        <v>9</v>
      </c>
      <c r="E1114" s="233">
        <f t="shared" ref="E1114" si="931">E1130+E1146</f>
        <v>154</v>
      </c>
      <c r="F1114" s="233">
        <f t="shared" ref="F1114:G1114" si="932">F1130+F1146</f>
        <v>168.85</v>
      </c>
      <c r="G1114" s="233">
        <f t="shared" si="932"/>
        <v>77.984999999999999</v>
      </c>
      <c r="H1114" s="233">
        <f t="shared" si="920"/>
        <v>100</v>
      </c>
      <c r="I1114" s="233">
        <f t="shared" si="920"/>
        <v>100</v>
      </c>
      <c r="J1114" s="267">
        <f t="shared" si="916"/>
        <v>100</v>
      </c>
      <c r="K1114" s="288">
        <f t="shared" si="916"/>
        <v>100</v>
      </c>
      <c r="L1114" s="278">
        <f t="shared" si="906"/>
        <v>0</v>
      </c>
      <c r="M1114" s="233">
        <f t="shared" si="903"/>
        <v>0</v>
      </c>
      <c r="N1114" s="267">
        <f t="shared" ref="N1114" si="933">N1130+N1146</f>
        <v>100</v>
      </c>
      <c r="O1114" s="233">
        <f t="shared" si="907"/>
        <v>0</v>
      </c>
      <c r="P1114" s="43"/>
      <c r="Q1114" s="271"/>
    </row>
    <row r="1115" spans="2:17" ht="15.75" hidden="1">
      <c r="B1115" s="2" t="str">
        <f t="shared" si="905"/>
        <v>b</v>
      </c>
      <c r="C1115" s="240" t="s">
        <v>0</v>
      </c>
      <c r="D1115" s="241" t="s">
        <v>10</v>
      </c>
      <c r="E1115" s="233">
        <f t="shared" ref="E1115" si="934">E1131+E1147</f>
        <v>0</v>
      </c>
      <c r="F1115" s="233">
        <f t="shared" ref="F1115:G1115" si="935">F1131+F1147</f>
        <v>0</v>
      </c>
      <c r="G1115" s="233">
        <f t="shared" si="935"/>
        <v>0</v>
      </c>
      <c r="H1115" s="233">
        <f t="shared" si="920"/>
        <v>0</v>
      </c>
      <c r="I1115" s="233">
        <f t="shared" si="920"/>
        <v>0</v>
      </c>
      <c r="J1115" s="267">
        <f t="shared" si="916"/>
        <v>0</v>
      </c>
      <c r="K1115" s="288">
        <f t="shared" si="916"/>
        <v>0</v>
      </c>
      <c r="L1115" s="278">
        <f t="shared" si="906"/>
        <v>0</v>
      </c>
      <c r="M1115" s="233">
        <f t="shared" si="903"/>
        <v>0</v>
      </c>
      <c r="N1115" s="267">
        <f t="shared" ref="N1115" si="936">N1131+N1147</f>
        <v>0</v>
      </c>
      <c r="O1115" s="233">
        <f t="shared" si="907"/>
        <v>0</v>
      </c>
      <c r="P1115" s="42"/>
    </row>
    <row r="1116" spans="2:17" ht="15.75" hidden="1">
      <c r="B1116" s="2" t="str">
        <f t="shared" si="905"/>
        <v>b</v>
      </c>
      <c r="C1116" s="240" t="s">
        <v>0</v>
      </c>
      <c r="D1116" s="241" t="s">
        <v>11</v>
      </c>
      <c r="E1116" s="233">
        <f t="shared" ref="E1116" si="937">E1132+E1148</f>
        <v>0</v>
      </c>
      <c r="F1116" s="233">
        <f t="shared" ref="F1116:G1116" si="938">F1132+F1148</f>
        <v>0</v>
      </c>
      <c r="G1116" s="233">
        <f t="shared" si="938"/>
        <v>0</v>
      </c>
      <c r="H1116" s="233">
        <f t="shared" si="920"/>
        <v>0</v>
      </c>
      <c r="I1116" s="233">
        <f t="shared" si="920"/>
        <v>0</v>
      </c>
      <c r="J1116" s="267">
        <f t="shared" si="916"/>
        <v>0</v>
      </c>
      <c r="K1116" s="288">
        <f t="shared" si="916"/>
        <v>0</v>
      </c>
      <c r="L1116" s="278">
        <f t="shared" si="906"/>
        <v>0</v>
      </c>
      <c r="M1116" s="233">
        <f t="shared" si="903"/>
        <v>0</v>
      </c>
      <c r="N1116" s="267">
        <f t="shared" ref="N1116" si="939">N1132+N1148</f>
        <v>0</v>
      </c>
      <c r="O1116" s="233">
        <f t="shared" si="907"/>
        <v>0</v>
      </c>
      <c r="P1116" s="42"/>
    </row>
    <row r="1117" spans="2:17" ht="15.75" hidden="1">
      <c r="B1117" s="2" t="str">
        <f t="shared" si="905"/>
        <v>b</v>
      </c>
      <c r="C1117" s="240" t="s">
        <v>0</v>
      </c>
      <c r="D1117" s="241" t="s">
        <v>12</v>
      </c>
      <c r="E1117" s="233">
        <f t="shared" ref="E1117" si="940">E1133+E1149</f>
        <v>0</v>
      </c>
      <c r="F1117" s="233">
        <f t="shared" ref="F1117:G1117" si="941">F1133+F1149</f>
        <v>0</v>
      </c>
      <c r="G1117" s="233">
        <f t="shared" si="941"/>
        <v>0</v>
      </c>
      <c r="H1117" s="233">
        <f t="shared" si="920"/>
        <v>0</v>
      </c>
      <c r="I1117" s="233">
        <f t="shared" si="920"/>
        <v>0</v>
      </c>
      <c r="J1117" s="267">
        <f t="shared" si="916"/>
        <v>0</v>
      </c>
      <c r="K1117" s="288">
        <f t="shared" si="916"/>
        <v>0</v>
      </c>
      <c r="L1117" s="278">
        <f t="shared" si="906"/>
        <v>0</v>
      </c>
      <c r="M1117" s="233">
        <f t="shared" si="903"/>
        <v>0</v>
      </c>
      <c r="N1117" s="267">
        <f t="shared" ref="N1117" si="942">N1133+N1149</f>
        <v>0</v>
      </c>
      <c r="O1117" s="233">
        <f t="shared" si="907"/>
        <v>0</v>
      </c>
      <c r="P1117" s="42"/>
    </row>
    <row r="1118" spans="2:17" ht="18" hidden="1">
      <c r="B1118" s="2" t="str">
        <f t="shared" si="905"/>
        <v>a</v>
      </c>
      <c r="C1118" s="231" t="s">
        <v>0</v>
      </c>
      <c r="D1118" s="232" t="s">
        <v>13</v>
      </c>
      <c r="E1118" s="233">
        <f t="shared" ref="E1118" si="943">E1134+E1150</f>
        <v>7846</v>
      </c>
      <c r="F1118" s="233">
        <f t="shared" ref="F1118:G1118" si="944">F1134+F1150</f>
        <v>7610</v>
      </c>
      <c r="G1118" s="233">
        <f t="shared" si="944"/>
        <v>5976.5392099999999</v>
      </c>
      <c r="H1118" s="233">
        <f t="shared" si="920"/>
        <v>7900</v>
      </c>
      <c r="I1118" s="233">
        <f t="shared" si="920"/>
        <v>7900</v>
      </c>
      <c r="J1118" s="267">
        <f t="shared" si="916"/>
        <v>7900</v>
      </c>
      <c r="K1118" s="288">
        <f t="shared" si="916"/>
        <v>7900</v>
      </c>
      <c r="L1118" s="278">
        <f t="shared" si="906"/>
        <v>0</v>
      </c>
      <c r="M1118" s="233">
        <f t="shared" si="903"/>
        <v>0</v>
      </c>
      <c r="N1118" s="267">
        <f t="shared" ref="N1118" si="945">N1134+N1150</f>
        <v>7900</v>
      </c>
      <c r="O1118" s="233">
        <f t="shared" si="907"/>
        <v>0</v>
      </c>
      <c r="P1118" s="43"/>
      <c r="Q1118" s="271"/>
    </row>
    <row r="1119" spans="2:17" ht="15.75" hidden="1">
      <c r="B1119" s="2" t="str">
        <f t="shared" si="905"/>
        <v>b</v>
      </c>
      <c r="C1119" s="240" t="s">
        <v>0</v>
      </c>
      <c r="D1119" s="241" t="s">
        <v>14</v>
      </c>
      <c r="E1119" s="233">
        <f t="shared" ref="E1119" si="946">E1135+E1151</f>
        <v>0</v>
      </c>
      <c r="F1119" s="233">
        <f t="shared" ref="F1119:G1119" si="947">F1135+F1151</f>
        <v>0</v>
      </c>
      <c r="G1119" s="233">
        <f t="shared" si="947"/>
        <v>0</v>
      </c>
      <c r="H1119" s="233">
        <f t="shared" si="920"/>
        <v>0</v>
      </c>
      <c r="I1119" s="233">
        <f t="shared" si="920"/>
        <v>0</v>
      </c>
      <c r="J1119" s="267">
        <f t="shared" si="916"/>
        <v>0</v>
      </c>
      <c r="K1119" s="288">
        <f t="shared" si="916"/>
        <v>0</v>
      </c>
      <c r="L1119" s="278">
        <f t="shared" si="906"/>
        <v>0</v>
      </c>
      <c r="M1119" s="233">
        <f t="shared" si="903"/>
        <v>0</v>
      </c>
      <c r="N1119" s="267">
        <f t="shared" ref="N1119" si="948">N1135+N1151</f>
        <v>0</v>
      </c>
      <c r="O1119" s="233">
        <f t="shared" si="907"/>
        <v>0</v>
      </c>
      <c r="P1119" s="42"/>
    </row>
    <row r="1120" spans="2:17" ht="30" hidden="1">
      <c r="B1120" s="2" t="str">
        <f t="shared" si="905"/>
        <v>b</v>
      </c>
      <c r="C1120" s="256" t="s">
        <v>0</v>
      </c>
      <c r="D1120" s="257" t="s">
        <v>15</v>
      </c>
      <c r="E1120" s="238">
        <f t="shared" ref="E1120" si="949">E1136+E1152</f>
        <v>0</v>
      </c>
      <c r="F1120" s="238">
        <f t="shared" ref="F1120:G1120" si="950">F1136+F1152</f>
        <v>0</v>
      </c>
      <c r="G1120" s="238">
        <f t="shared" si="950"/>
        <v>0</v>
      </c>
      <c r="H1120" s="238">
        <f t="shared" si="920"/>
        <v>0</v>
      </c>
      <c r="I1120" s="238">
        <f t="shared" si="920"/>
        <v>0</v>
      </c>
      <c r="J1120" s="268">
        <f t="shared" si="916"/>
        <v>0</v>
      </c>
      <c r="K1120" s="289">
        <f t="shared" si="916"/>
        <v>0</v>
      </c>
      <c r="L1120" s="278">
        <f t="shared" si="906"/>
        <v>0</v>
      </c>
      <c r="M1120" s="238">
        <f t="shared" si="903"/>
        <v>0</v>
      </c>
      <c r="N1120" s="268">
        <f t="shared" ref="N1120" si="951">N1136+N1152</f>
        <v>0</v>
      </c>
      <c r="O1120" s="238">
        <f t="shared" si="907"/>
        <v>0</v>
      </c>
      <c r="P1120" s="42"/>
    </row>
    <row r="1121" spans="2:17" ht="30" hidden="1">
      <c r="B1121" s="2" t="str">
        <f t="shared" si="905"/>
        <v>b</v>
      </c>
      <c r="C1121" s="256" t="s">
        <v>0</v>
      </c>
      <c r="D1121" s="257" t="s">
        <v>16</v>
      </c>
      <c r="E1121" s="238">
        <f t="shared" ref="E1121" si="952">E1137+E1153</f>
        <v>0</v>
      </c>
      <c r="F1121" s="238">
        <f t="shared" ref="F1121:G1121" si="953">F1137+F1153</f>
        <v>0</v>
      </c>
      <c r="G1121" s="238">
        <f t="shared" si="953"/>
        <v>0</v>
      </c>
      <c r="H1121" s="238">
        <f t="shared" si="920"/>
        <v>0</v>
      </c>
      <c r="I1121" s="238">
        <f t="shared" si="920"/>
        <v>0</v>
      </c>
      <c r="J1121" s="268">
        <f t="shared" si="916"/>
        <v>0</v>
      </c>
      <c r="K1121" s="289">
        <f t="shared" si="916"/>
        <v>0</v>
      </c>
      <c r="L1121" s="278">
        <f t="shared" si="906"/>
        <v>0</v>
      </c>
      <c r="M1121" s="238">
        <f t="shared" si="903"/>
        <v>0</v>
      </c>
      <c r="N1121" s="268">
        <f t="shared" ref="N1121" si="954">N1137+N1153</f>
        <v>0</v>
      </c>
      <c r="O1121" s="238">
        <f t="shared" si="907"/>
        <v>0</v>
      </c>
      <c r="P1121" s="42"/>
    </row>
    <row r="1122" spans="2:17" ht="15.75" hidden="1">
      <c r="B1122" s="2" t="str">
        <f t="shared" si="905"/>
        <v>b</v>
      </c>
      <c r="C1122" s="243" t="s">
        <v>0</v>
      </c>
      <c r="D1122" s="244" t="s">
        <v>17</v>
      </c>
      <c r="E1122" s="230">
        <f t="shared" ref="E1122" si="955">E1138+E1154</f>
        <v>0</v>
      </c>
      <c r="F1122" s="230">
        <f t="shared" ref="F1122:G1122" si="956">F1138+F1154</f>
        <v>0</v>
      </c>
      <c r="G1122" s="230">
        <f t="shared" si="956"/>
        <v>0</v>
      </c>
      <c r="H1122" s="230">
        <f t="shared" si="920"/>
        <v>0</v>
      </c>
      <c r="I1122" s="230">
        <f t="shared" si="920"/>
        <v>0</v>
      </c>
      <c r="J1122" s="266">
        <f t="shared" si="916"/>
        <v>0</v>
      </c>
      <c r="K1122" s="287">
        <f t="shared" si="916"/>
        <v>0</v>
      </c>
      <c r="L1122" s="278">
        <f t="shared" si="906"/>
        <v>0</v>
      </c>
      <c r="M1122" s="230">
        <f t="shared" si="903"/>
        <v>0</v>
      </c>
      <c r="N1122" s="266">
        <f t="shared" ref="N1122" si="957">N1138+N1154</f>
        <v>0</v>
      </c>
      <c r="O1122" s="230">
        <f t="shared" si="907"/>
        <v>0</v>
      </c>
      <c r="P1122" s="42"/>
    </row>
    <row r="1123" spans="2:17" ht="15.75" hidden="1">
      <c r="B1123" s="2" t="str">
        <f t="shared" si="905"/>
        <v>b</v>
      </c>
      <c r="C1123" s="243" t="s">
        <v>0</v>
      </c>
      <c r="D1123" s="244" t="s">
        <v>18</v>
      </c>
      <c r="E1123" s="230">
        <f t="shared" ref="E1123" si="958">E1139+E1155</f>
        <v>0</v>
      </c>
      <c r="F1123" s="230">
        <f t="shared" ref="F1123:G1123" si="959">F1139+F1155</f>
        <v>0</v>
      </c>
      <c r="G1123" s="230">
        <f t="shared" si="959"/>
        <v>0</v>
      </c>
      <c r="H1123" s="230">
        <f t="shared" si="920"/>
        <v>0</v>
      </c>
      <c r="I1123" s="230">
        <f t="shared" si="920"/>
        <v>0</v>
      </c>
      <c r="J1123" s="266">
        <f t="shared" si="916"/>
        <v>0</v>
      </c>
      <c r="K1123" s="287">
        <f t="shared" si="916"/>
        <v>0</v>
      </c>
      <c r="L1123" s="278">
        <f t="shared" si="906"/>
        <v>0</v>
      </c>
      <c r="M1123" s="230">
        <f t="shared" si="903"/>
        <v>0</v>
      </c>
      <c r="N1123" s="266">
        <f t="shared" ref="N1123" si="960">N1139+N1155</f>
        <v>0</v>
      </c>
      <c r="O1123" s="230">
        <f t="shared" si="907"/>
        <v>0</v>
      </c>
      <c r="P1123" s="42"/>
    </row>
    <row r="1124" spans="2:17" ht="15.75" hidden="1">
      <c r="B1124" s="2" t="str">
        <f t="shared" si="905"/>
        <v>b</v>
      </c>
      <c r="C1124" s="243" t="s">
        <v>0</v>
      </c>
      <c r="D1124" s="244" t="s">
        <v>19</v>
      </c>
      <c r="E1124" s="230">
        <f t="shared" ref="E1124" si="961">E1140+E1156</f>
        <v>0</v>
      </c>
      <c r="F1124" s="230">
        <f t="shared" ref="F1124:G1124" si="962">F1140+F1156</f>
        <v>0</v>
      </c>
      <c r="G1124" s="230">
        <f t="shared" si="962"/>
        <v>0</v>
      </c>
      <c r="H1124" s="230">
        <f t="shared" si="920"/>
        <v>0</v>
      </c>
      <c r="I1124" s="230">
        <f t="shared" si="920"/>
        <v>0</v>
      </c>
      <c r="J1124" s="266">
        <f t="shared" si="916"/>
        <v>0</v>
      </c>
      <c r="K1124" s="287">
        <f t="shared" si="916"/>
        <v>0</v>
      </c>
      <c r="L1124" s="278">
        <f t="shared" si="906"/>
        <v>0</v>
      </c>
      <c r="M1124" s="230">
        <f t="shared" si="903"/>
        <v>0</v>
      </c>
      <c r="N1124" s="266">
        <f t="shared" ref="N1124" si="963">N1140+N1156</f>
        <v>0</v>
      </c>
      <c r="O1124" s="230">
        <f t="shared" si="907"/>
        <v>0</v>
      </c>
      <c r="P1124" s="42"/>
    </row>
    <row r="1125" spans="2:17" ht="31.5" hidden="1">
      <c r="B1125" s="2" t="str">
        <f t="shared" si="905"/>
        <v>a</v>
      </c>
      <c r="C1125" s="222" t="s">
        <v>147</v>
      </c>
      <c r="D1125" s="223" t="s">
        <v>146</v>
      </c>
      <c r="E1125" s="224">
        <f t="shared" ref="E1125" si="964">E1128+E1138+E1139+E1140</f>
        <v>7526</v>
      </c>
      <c r="F1125" s="224">
        <f t="shared" ref="F1125:I1125" si="965">F1128+F1138+F1139+F1140</f>
        <v>7526</v>
      </c>
      <c r="G1125" s="224">
        <f t="shared" si="965"/>
        <v>5937.2420099999999</v>
      </c>
      <c r="H1125" s="224">
        <f t="shared" si="965"/>
        <v>7526</v>
      </c>
      <c r="I1125" s="224">
        <f t="shared" si="965"/>
        <v>7526</v>
      </c>
      <c r="J1125" s="264">
        <f>J1128+J1138+J1139+J1140</f>
        <v>7526</v>
      </c>
      <c r="K1125" s="285">
        <f>K1128+K1138+K1139+K1140</f>
        <v>7526</v>
      </c>
      <c r="L1125" s="278">
        <f t="shared" si="906"/>
        <v>0</v>
      </c>
      <c r="M1125" s="224">
        <f t="shared" si="903"/>
        <v>0</v>
      </c>
      <c r="N1125" s="264">
        <f t="shared" ref="N1125" si="966">N1128+N1138+N1139+N1140</f>
        <v>7526</v>
      </c>
      <c r="O1125" s="224">
        <f t="shared" si="907"/>
        <v>0</v>
      </c>
      <c r="P1125" s="43"/>
      <c r="Q1125" s="271" t="s">
        <v>574</v>
      </c>
    </row>
    <row r="1126" spans="2:17" ht="15.75" hidden="1">
      <c r="B1126" s="2" t="str">
        <f t="shared" si="905"/>
        <v>b</v>
      </c>
      <c r="C1126" s="252" t="s">
        <v>0</v>
      </c>
      <c r="D1126" s="253" t="s">
        <v>5</v>
      </c>
      <c r="E1126" s="227">
        <v>0</v>
      </c>
      <c r="F1126" s="227">
        <v>0</v>
      </c>
      <c r="G1126" s="227">
        <v>0</v>
      </c>
      <c r="H1126" s="227">
        <v>0</v>
      </c>
      <c r="I1126" s="227">
        <v>0</v>
      </c>
      <c r="J1126" s="265">
        <v>0</v>
      </c>
      <c r="K1126" s="286">
        <v>0</v>
      </c>
      <c r="L1126" s="278">
        <f t="shared" si="906"/>
        <v>0</v>
      </c>
      <c r="M1126" s="227">
        <f t="shared" si="903"/>
        <v>0</v>
      </c>
      <c r="N1126" s="265">
        <v>0</v>
      </c>
      <c r="O1126" s="227">
        <f t="shared" si="907"/>
        <v>0</v>
      </c>
      <c r="P1126" s="42"/>
    </row>
    <row r="1127" spans="2:17" ht="15.75" hidden="1">
      <c r="B1127" s="2" t="str">
        <f t="shared" si="905"/>
        <v>b</v>
      </c>
      <c r="C1127" s="252" t="s">
        <v>0</v>
      </c>
      <c r="D1127" s="253" t="s">
        <v>6</v>
      </c>
      <c r="E1127" s="227">
        <v>0</v>
      </c>
      <c r="F1127" s="227">
        <v>0</v>
      </c>
      <c r="G1127" s="227">
        <v>0</v>
      </c>
      <c r="H1127" s="227">
        <v>0</v>
      </c>
      <c r="I1127" s="227">
        <v>0</v>
      </c>
      <c r="J1127" s="265">
        <v>0</v>
      </c>
      <c r="K1127" s="286">
        <v>0</v>
      </c>
      <c r="L1127" s="278">
        <f t="shared" si="906"/>
        <v>0</v>
      </c>
      <c r="M1127" s="227">
        <f t="shared" si="903"/>
        <v>0</v>
      </c>
      <c r="N1127" s="265">
        <v>0</v>
      </c>
      <c r="O1127" s="227">
        <f t="shared" si="907"/>
        <v>0</v>
      </c>
      <c r="P1127" s="42"/>
    </row>
    <row r="1128" spans="2:17" ht="18" hidden="1">
      <c r="B1128" s="2" t="str">
        <f t="shared" si="905"/>
        <v>a</v>
      </c>
      <c r="C1128" s="228" t="s">
        <v>0</v>
      </c>
      <c r="D1128" s="229" t="s">
        <v>7</v>
      </c>
      <c r="E1128" s="230">
        <f t="shared" ref="E1128" si="967">E1129+E1130+E1131+E1132+E1133+E1134+E1135</f>
        <v>7526</v>
      </c>
      <c r="F1128" s="230">
        <f t="shared" ref="F1128:I1128" si="968">F1129+F1130+F1131+F1132+F1133+F1134+F1135</f>
        <v>7526</v>
      </c>
      <c r="G1128" s="230">
        <f t="shared" si="968"/>
        <v>5937.2420099999999</v>
      </c>
      <c r="H1128" s="230">
        <f t="shared" si="968"/>
        <v>7526</v>
      </c>
      <c r="I1128" s="230">
        <f t="shared" si="968"/>
        <v>7526</v>
      </c>
      <c r="J1128" s="266">
        <f>J1129+J1130+J1131+J1132+J1133+J1134+J1135</f>
        <v>7526</v>
      </c>
      <c r="K1128" s="287">
        <f>K1129+K1130+K1131+K1132+K1133+K1134+K1135</f>
        <v>7526</v>
      </c>
      <c r="L1128" s="278">
        <f t="shared" si="906"/>
        <v>0</v>
      </c>
      <c r="M1128" s="230">
        <f t="shared" si="903"/>
        <v>0</v>
      </c>
      <c r="N1128" s="266">
        <f t="shared" ref="N1128" si="969">N1129+N1130+N1131+N1132+N1133+N1134+N1135</f>
        <v>7526</v>
      </c>
      <c r="O1128" s="230">
        <f t="shared" si="907"/>
        <v>0</v>
      </c>
      <c r="P1128" s="43"/>
      <c r="Q1128" s="271"/>
    </row>
    <row r="1129" spans="2:17" ht="15.75" hidden="1">
      <c r="B1129" s="2" t="str">
        <f t="shared" si="905"/>
        <v>b</v>
      </c>
      <c r="C1129" s="240" t="s">
        <v>0</v>
      </c>
      <c r="D1129" s="241" t="s">
        <v>8</v>
      </c>
      <c r="E1129" s="233">
        <v>0</v>
      </c>
      <c r="F1129" s="233">
        <v>0</v>
      </c>
      <c r="G1129" s="233">
        <v>0</v>
      </c>
      <c r="H1129" s="233">
        <v>0</v>
      </c>
      <c r="I1129" s="233">
        <v>0</v>
      </c>
      <c r="J1129" s="267">
        <v>0</v>
      </c>
      <c r="K1129" s="288">
        <v>0</v>
      </c>
      <c r="L1129" s="278">
        <f t="shared" si="906"/>
        <v>0</v>
      </c>
      <c r="M1129" s="233">
        <f t="shared" si="903"/>
        <v>0</v>
      </c>
      <c r="N1129" s="267">
        <v>0</v>
      </c>
      <c r="O1129" s="233">
        <f t="shared" si="907"/>
        <v>0</v>
      </c>
      <c r="P1129" s="42"/>
    </row>
    <row r="1130" spans="2:17" ht="15.75" hidden="1">
      <c r="B1130" s="2" t="str">
        <f t="shared" si="905"/>
        <v>a</v>
      </c>
      <c r="C1130" s="240" t="s">
        <v>0</v>
      </c>
      <c r="D1130" s="241" t="s">
        <v>9</v>
      </c>
      <c r="E1130" s="233">
        <v>54</v>
      </c>
      <c r="F1130" s="233">
        <v>81</v>
      </c>
      <c r="G1130" s="233">
        <v>49.5</v>
      </c>
      <c r="H1130" s="233">
        <v>0</v>
      </c>
      <c r="I1130" s="233">
        <v>0</v>
      </c>
      <c r="J1130" s="267">
        <v>0</v>
      </c>
      <c r="K1130" s="288">
        <v>0</v>
      </c>
      <c r="L1130" s="278">
        <f t="shared" si="906"/>
        <v>0</v>
      </c>
      <c r="M1130" s="233">
        <f t="shared" si="903"/>
        <v>0</v>
      </c>
      <c r="N1130" s="267">
        <v>0</v>
      </c>
      <c r="O1130" s="233">
        <f t="shared" si="907"/>
        <v>0</v>
      </c>
      <c r="P1130" s="43"/>
      <c r="Q1130" s="271"/>
    </row>
    <row r="1131" spans="2:17" ht="15.75" hidden="1">
      <c r="B1131" s="2" t="str">
        <f t="shared" si="905"/>
        <v>b</v>
      </c>
      <c r="C1131" s="240" t="s">
        <v>0</v>
      </c>
      <c r="D1131" s="241" t="s">
        <v>10</v>
      </c>
      <c r="E1131" s="233">
        <v>0</v>
      </c>
      <c r="F1131" s="233">
        <v>0</v>
      </c>
      <c r="G1131" s="233">
        <v>0</v>
      </c>
      <c r="H1131" s="233">
        <v>0</v>
      </c>
      <c r="I1131" s="233">
        <v>0</v>
      </c>
      <c r="J1131" s="267">
        <v>0</v>
      </c>
      <c r="K1131" s="288">
        <v>0</v>
      </c>
      <c r="L1131" s="278">
        <f t="shared" si="906"/>
        <v>0</v>
      </c>
      <c r="M1131" s="233">
        <f t="shared" si="903"/>
        <v>0</v>
      </c>
      <c r="N1131" s="267">
        <v>0</v>
      </c>
      <c r="O1131" s="233">
        <f t="shared" si="907"/>
        <v>0</v>
      </c>
      <c r="P1131" s="42"/>
    </row>
    <row r="1132" spans="2:17" ht="15.75" hidden="1">
      <c r="B1132" s="2" t="str">
        <f t="shared" si="905"/>
        <v>b</v>
      </c>
      <c r="C1132" s="240" t="s">
        <v>0</v>
      </c>
      <c r="D1132" s="241" t="s">
        <v>11</v>
      </c>
      <c r="E1132" s="233">
        <v>0</v>
      </c>
      <c r="F1132" s="233">
        <v>0</v>
      </c>
      <c r="G1132" s="233">
        <v>0</v>
      </c>
      <c r="H1132" s="233">
        <v>0</v>
      </c>
      <c r="I1132" s="233">
        <v>0</v>
      </c>
      <c r="J1132" s="267">
        <v>0</v>
      </c>
      <c r="K1132" s="288">
        <v>0</v>
      </c>
      <c r="L1132" s="278">
        <f t="shared" si="906"/>
        <v>0</v>
      </c>
      <c r="M1132" s="233">
        <f t="shared" si="903"/>
        <v>0</v>
      </c>
      <c r="N1132" s="267">
        <v>0</v>
      </c>
      <c r="O1132" s="233">
        <f t="shared" si="907"/>
        <v>0</v>
      </c>
      <c r="P1132" s="42"/>
    </row>
    <row r="1133" spans="2:17" ht="15.75" hidden="1">
      <c r="B1133" s="2" t="str">
        <f t="shared" si="905"/>
        <v>b</v>
      </c>
      <c r="C1133" s="240" t="s">
        <v>0</v>
      </c>
      <c r="D1133" s="241" t="s">
        <v>12</v>
      </c>
      <c r="E1133" s="233">
        <v>0</v>
      </c>
      <c r="F1133" s="233">
        <v>0</v>
      </c>
      <c r="G1133" s="233">
        <v>0</v>
      </c>
      <c r="H1133" s="233">
        <v>0</v>
      </c>
      <c r="I1133" s="233">
        <v>0</v>
      </c>
      <c r="J1133" s="267">
        <v>0</v>
      </c>
      <c r="K1133" s="288">
        <v>0</v>
      </c>
      <c r="L1133" s="278">
        <f t="shared" si="906"/>
        <v>0</v>
      </c>
      <c r="M1133" s="233">
        <f t="shared" si="903"/>
        <v>0</v>
      </c>
      <c r="N1133" s="267">
        <v>0</v>
      </c>
      <c r="O1133" s="233">
        <f t="shared" si="907"/>
        <v>0</v>
      </c>
      <c r="P1133" s="42"/>
    </row>
    <row r="1134" spans="2:17" ht="18" hidden="1">
      <c r="B1134" s="2" t="str">
        <f t="shared" si="905"/>
        <v>a</v>
      </c>
      <c r="C1134" s="231" t="s">
        <v>0</v>
      </c>
      <c r="D1134" s="232" t="s">
        <v>13</v>
      </c>
      <c r="E1134" s="233">
        <v>7472</v>
      </c>
      <c r="F1134" s="233">
        <v>7445</v>
      </c>
      <c r="G1134" s="233">
        <v>5887.7420099999999</v>
      </c>
      <c r="H1134" s="233">
        <v>7526</v>
      </c>
      <c r="I1134" s="233">
        <v>7526</v>
      </c>
      <c r="J1134" s="267">
        <v>7526</v>
      </c>
      <c r="K1134" s="288">
        <v>7526</v>
      </c>
      <c r="L1134" s="278">
        <f t="shared" si="906"/>
        <v>0</v>
      </c>
      <c r="M1134" s="233">
        <f t="shared" si="903"/>
        <v>0</v>
      </c>
      <c r="N1134" s="267">
        <v>7526</v>
      </c>
      <c r="O1134" s="233">
        <f t="shared" si="907"/>
        <v>0</v>
      </c>
      <c r="P1134" s="43"/>
      <c r="Q1134" s="271"/>
    </row>
    <row r="1135" spans="2:17" ht="15.75" hidden="1">
      <c r="B1135" s="2" t="str">
        <f t="shared" si="905"/>
        <v>b</v>
      </c>
      <c r="C1135" s="240" t="s">
        <v>0</v>
      </c>
      <c r="D1135" s="241" t="s">
        <v>14</v>
      </c>
      <c r="E1135" s="233">
        <f t="shared" ref="E1135" si="970">E1136+E1137</f>
        <v>0</v>
      </c>
      <c r="F1135" s="233">
        <f t="shared" ref="F1135:I1135" si="971">F1136+F1137</f>
        <v>0</v>
      </c>
      <c r="G1135" s="233">
        <f t="shared" si="971"/>
        <v>0</v>
      </c>
      <c r="H1135" s="233">
        <f t="shared" si="971"/>
        <v>0</v>
      </c>
      <c r="I1135" s="233">
        <f t="shared" si="971"/>
        <v>0</v>
      </c>
      <c r="J1135" s="267">
        <f>J1136+J1137</f>
        <v>0</v>
      </c>
      <c r="K1135" s="288">
        <f>K1136+K1137</f>
        <v>0</v>
      </c>
      <c r="L1135" s="278">
        <f t="shared" si="906"/>
        <v>0</v>
      </c>
      <c r="M1135" s="233">
        <f t="shared" si="903"/>
        <v>0</v>
      </c>
      <c r="N1135" s="267">
        <f t="shared" ref="N1135" si="972">N1136+N1137</f>
        <v>0</v>
      </c>
      <c r="O1135" s="233">
        <f t="shared" si="907"/>
        <v>0</v>
      </c>
      <c r="P1135" s="42"/>
    </row>
    <row r="1136" spans="2:17" ht="30" hidden="1">
      <c r="B1136" s="2" t="str">
        <f t="shared" si="905"/>
        <v>b</v>
      </c>
      <c r="C1136" s="256" t="s">
        <v>0</v>
      </c>
      <c r="D1136" s="257" t="s">
        <v>15</v>
      </c>
      <c r="E1136" s="238">
        <v>0</v>
      </c>
      <c r="F1136" s="238">
        <v>0</v>
      </c>
      <c r="G1136" s="238">
        <v>0</v>
      </c>
      <c r="H1136" s="238">
        <v>0</v>
      </c>
      <c r="I1136" s="238">
        <v>0</v>
      </c>
      <c r="J1136" s="268">
        <v>0</v>
      </c>
      <c r="K1136" s="289">
        <v>0</v>
      </c>
      <c r="L1136" s="278">
        <f t="shared" si="906"/>
        <v>0</v>
      </c>
      <c r="M1136" s="238">
        <f t="shared" si="903"/>
        <v>0</v>
      </c>
      <c r="N1136" s="268">
        <v>0</v>
      </c>
      <c r="O1136" s="238">
        <f t="shared" si="907"/>
        <v>0</v>
      </c>
      <c r="P1136" s="42"/>
    </row>
    <row r="1137" spans="2:17" ht="30" hidden="1">
      <c r="B1137" s="2" t="str">
        <f t="shared" si="905"/>
        <v>b</v>
      </c>
      <c r="C1137" s="256" t="s">
        <v>0</v>
      </c>
      <c r="D1137" s="257" t="s">
        <v>16</v>
      </c>
      <c r="E1137" s="238">
        <v>0</v>
      </c>
      <c r="F1137" s="238">
        <v>0</v>
      </c>
      <c r="G1137" s="238">
        <v>0</v>
      </c>
      <c r="H1137" s="238">
        <v>0</v>
      </c>
      <c r="I1137" s="238">
        <v>0</v>
      </c>
      <c r="J1137" s="268">
        <v>0</v>
      </c>
      <c r="K1137" s="289">
        <v>0</v>
      </c>
      <c r="L1137" s="278">
        <f t="shared" si="906"/>
        <v>0</v>
      </c>
      <c r="M1137" s="238">
        <f t="shared" si="903"/>
        <v>0</v>
      </c>
      <c r="N1137" s="268">
        <v>0</v>
      </c>
      <c r="O1137" s="238">
        <f t="shared" si="907"/>
        <v>0</v>
      </c>
      <c r="P1137" s="42"/>
    </row>
    <row r="1138" spans="2:17" ht="15.75" hidden="1">
      <c r="B1138" s="2" t="str">
        <f t="shared" si="905"/>
        <v>b</v>
      </c>
      <c r="C1138" s="243" t="s">
        <v>0</v>
      </c>
      <c r="D1138" s="244" t="s">
        <v>17</v>
      </c>
      <c r="E1138" s="230">
        <v>0</v>
      </c>
      <c r="F1138" s="230">
        <v>0</v>
      </c>
      <c r="G1138" s="230">
        <v>0</v>
      </c>
      <c r="H1138" s="230">
        <v>0</v>
      </c>
      <c r="I1138" s="230">
        <v>0</v>
      </c>
      <c r="J1138" s="266">
        <v>0</v>
      </c>
      <c r="K1138" s="287">
        <v>0</v>
      </c>
      <c r="L1138" s="278">
        <f t="shared" si="906"/>
        <v>0</v>
      </c>
      <c r="M1138" s="230">
        <f t="shared" si="903"/>
        <v>0</v>
      </c>
      <c r="N1138" s="266">
        <v>0</v>
      </c>
      <c r="O1138" s="230">
        <f t="shared" si="907"/>
        <v>0</v>
      </c>
      <c r="P1138" s="42"/>
    </row>
    <row r="1139" spans="2:17" ht="15.75" hidden="1">
      <c r="B1139" s="2" t="str">
        <f t="shared" si="905"/>
        <v>b</v>
      </c>
      <c r="C1139" s="243" t="s">
        <v>0</v>
      </c>
      <c r="D1139" s="244" t="s">
        <v>18</v>
      </c>
      <c r="E1139" s="230">
        <v>0</v>
      </c>
      <c r="F1139" s="230">
        <v>0</v>
      </c>
      <c r="G1139" s="230">
        <v>0</v>
      </c>
      <c r="H1139" s="230">
        <v>0</v>
      </c>
      <c r="I1139" s="230">
        <v>0</v>
      </c>
      <c r="J1139" s="266">
        <v>0</v>
      </c>
      <c r="K1139" s="287">
        <v>0</v>
      </c>
      <c r="L1139" s="278">
        <f t="shared" si="906"/>
        <v>0</v>
      </c>
      <c r="M1139" s="230">
        <f t="shared" si="903"/>
        <v>0</v>
      </c>
      <c r="N1139" s="266">
        <v>0</v>
      </c>
      <c r="O1139" s="230">
        <f t="shared" si="907"/>
        <v>0</v>
      </c>
      <c r="P1139" s="42"/>
    </row>
    <row r="1140" spans="2:17" ht="15.75" hidden="1">
      <c r="B1140" s="2" t="str">
        <f t="shared" si="905"/>
        <v>b</v>
      </c>
      <c r="C1140" s="243" t="s">
        <v>0</v>
      </c>
      <c r="D1140" s="244" t="s">
        <v>19</v>
      </c>
      <c r="E1140" s="230">
        <v>0</v>
      </c>
      <c r="F1140" s="230">
        <v>0</v>
      </c>
      <c r="G1140" s="230">
        <v>0</v>
      </c>
      <c r="H1140" s="230">
        <v>0</v>
      </c>
      <c r="I1140" s="230">
        <v>0</v>
      </c>
      <c r="J1140" s="266">
        <v>0</v>
      </c>
      <c r="K1140" s="287">
        <v>0</v>
      </c>
      <c r="L1140" s="278">
        <f t="shared" si="906"/>
        <v>0</v>
      </c>
      <c r="M1140" s="230">
        <f t="shared" si="903"/>
        <v>0</v>
      </c>
      <c r="N1140" s="266">
        <v>0</v>
      </c>
      <c r="O1140" s="230">
        <f t="shared" si="907"/>
        <v>0</v>
      </c>
      <c r="P1140" s="42"/>
    </row>
    <row r="1141" spans="2:17" ht="90" hidden="1">
      <c r="B1141" s="2" t="str">
        <f t="shared" si="905"/>
        <v>a</v>
      </c>
      <c r="C1141" s="222" t="s">
        <v>148</v>
      </c>
      <c r="D1141" s="223" t="s">
        <v>149</v>
      </c>
      <c r="E1141" s="224">
        <f t="shared" ref="E1141" si="973">E1144+E1154+E1155+E1156</f>
        <v>474</v>
      </c>
      <c r="F1141" s="224">
        <f t="shared" ref="F1141:I1141" si="974">F1144+F1154+F1155+F1156</f>
        <v>252.85</v>
      </c>
      <c r="G1141" s="224">
        <f t="shared" si="974"/>
        <v>117.2822</v>
      </c>
      <c r="H1141" s="224">
        <f t="shared" si="974"/>
        <v>474</v>
      </c>
      <c r="I1141" s="224">
        <f t="shared" si="974"/>
        <v>474</v>
      </c>
      <c r="J1141" s="264">
        <f>J1144+J1154+J1155+J1156</f>
        <v>474</v>
      </c>
      <c r="K1141" s="285">
        <f>K1144+K1154+K1155+K1156</f>
        <v>474</v>
      </c>
      <c r="L1141" s="278">
        <f t="shared" si="906"/>
        <v>0</v>
      </c>
      <c r="M1141" s="224">
        <f t="shared" si="903"/>
        <v>0</v>
      </c>
      <c r="N1141" s="264">
        <f t="shared" ref="N1141" si="975">N1144+N1154+N1155+N1156</f>
        <v>474</v>
      </c>
      <c r="O1141" s="224">
        <f t="shared" si="907"/>
        <v>0</v>
      </c>
      <c r="P1141" s="43"/>
      <c r="Q1141" s="271"/>
    </row>
    <row r="1142" spans="2:17" ht="15.75" hidden="1">
      <c r="B1142" s="2" t="str">
        <f t="shared" si="905"/>
        <v>b</v>
      </c>
      <c r="C1142" s="252" t="s">
        <v>0</v>
      </c>
      <c r="D1142" s="253" t="s">
        <v>5</v>
      </c>
      <c r="E1142" s="227">
        <v>0</v>
      </c>
      <c r="F1142" s="227">
        <v>0</v>
      </c>
      <c r="G1142" s="227">
        <v>0</v>
      </c>
      <c r="H1142" s="227">
        <v>0</v>
      </c>
      <c r="I1142" s="227">
        <v>0</v>
      </c>
      <c r="J1142" s="265">
        <v>0</v>
      </c>
      <c r="K1142" s="286">
        <v>0</v>
      </c>
      <c r="L1142" s="278">
        <f t="shared" si="906"/>
        <v>0</v>
      </c>
      <c r="M1142" s="227">
        <f t="shared" si="903"/>
        <v>0</v>
      </c>
      <c r="N1142" s="265">
        <v>0</v>
      </c>
      <c r="O1142" s="227">
        <f t="shared" si="907"/>
        <v>0</v>
      </c>
      <c r="P1142" s="42"/>
    </row>
    <row r="1143" spans="2:17" ht="15.75" hidden="1">
      <c r="B1143" s="2" t="str">
        <f t="shared" si="905"/>
        <v>b</v>
      </c>
      <c r="C1143" s="252" t="s">
        <v>0</v>
      </c>
      <c r="D1143" s="253" t="s">
        <v>6</v>
      </c>
      <c r="E1143" s="227">
        <v>0</v>
      </c>
      <c r="F1143" s="227">
        <v>0</v>
      </c>
      <c r="G1143" s="227">
        <v>0</v>
      </c>
      <c r="H1143" s="227">
        <v>0</v>
      </c>
      <c r="I1143" s="227">
        <v>0</v>
      </c>
      <c r="J1143" s="265">
        <v>0</v>
      </c>
      <c r="K1143" s="286">
        <v>0</v>
      </c>
      <c r="L1143" s="278">
        <f t="shared" si="906"/>
        <v>0</v>
      </c>
      <c r="M1143" s="227">
        <f t="shared" si="903"/>
        <v>0</v>
      </c>
      <c r="N1143" s="265">
        <v>0</v>
      </c>
      <c r="O1143" s="227">
        <f t="shared" si="907"/>
        <v>0</v>
      </c>
      <c r="P1143" s="42"/>
    </row>
    <row r="1144" spans="2:17" ht="18" hidden="1">
      <c r="B1144" s="2" t="str">
        <f t="shared" si="905"/>
        <v>a</v>
      </c>
      <c r="C1144" s="228" t="s">
        <v>0</v>
      </c>
      <c r="D1144" s="229" t="s">
        <v>7</v>
      </c>
      <c r="E1144" s="230">
        <f t="shared" ref="E1144" si="976">E1145+E1146+E1147+E1148+E1149+E1150+E1151</f>
        <v>474</v>
      </c>
      <c r="F1144" s="230">
        <f t="shared" ref="F1144:I1144" si="977">F1145+F1146+F1147+F1148+F1149+F1150+F1151</f>
        <v>252.85</v>
      </c>
      <c r="G1144" s="230">
        <f t="shared" si="977"/>
        <v>117.2822</v>
      </c>
      <c r="H1144" s="230">
        <f t="shared" si="977"/>
        <v>474</v>
      </c>
      <c r="I1144" s="230">
        <f t="shared" si="977"/>
        <v>474</v>
      </c>
      <c r="J1144" s="266">
        <f>J1145+J1146+J1147+J1148+J1149+J1150+J1151</f>
        <v>474</v>
      </c>
      <c r="K1144" s="287">
        <f>K1145+K1146+K1147+K1148+K1149+K1150+K1151</f>
        <v>474</v>
      </c>
      <c r="L1144" s="278">
        <f t="shared" si="906"/>
        <v>0</v>
      </c>
      <c r="M1144" s="230">
        <f t="shared" si="903"/>
        <v>0</v>
      </c>
      <c r="N1144" s="266">
        <f t="shared" ref="N1144" si="978">N1145+N1146+N1147+N1148+N1149+N1150+N1151</f>
        <v>474</v>
      </c>
      <c r="O1144" s="230">
        <f t="shared" si="907"/>
        <v>0</v>
      </c>
      <c r="P1144" s="43"/>
      <c r="Q1144" s="271"/>
    </row>
    <row r="1145" spans="2:17" ht="15.75" hidden="1">
      <c r="B1145" s="2" t="str">
        <f t="shared" si="905"/>
        <v>b</v>
      </c>
      <c r="C1145" s="240" t="s">
        <v>0</v>
      </c>
      <c r="D1145" s="241" t="s">
        <v>8</v>
      </c>
      <c r="E1145" s="233">
        <v>0</v>
      </c>
      <c r="F1145" s="233">
        <v>0</v>
      </c>
      <c r="G1145" s="233">
        <v>0</v>
      </c>
      <c r="H1145" s="233">
        <v>0</v>
      </c>
      <c r="I1145" s="233">
        <v>0</v>
      </c>
      <c r="J1145" s="267">
        <v>0</v>
      </c>
      <c r="K1145" s="288">
        <v>0</v>
      </c>
      <c r="L1145" s="278">
        <f t="shared" si="906"/>
        <v>0</v>
      </c>
      <c r="M1145" s="233">
        <f t="shared" si="903"/>
        <v>0</v>
      </c>
      <c r="N1145" s="267">
        <v>0</v>
      </c>
      <c r="O1145" s="233">
        <f t="shared" si="907"/>
        <v>0</v>
      </c>
      <c r="P1145" s="42"/>
    </row>
    <row r="1146" spans="2:17" ht="18" hidden="1">
      <c r="B1146" s="2" t="str">
        <f t="shared" si="905"/>
        <v>a</v>
      </c>
      <c r="C1146" s="231" t="s">
        <v>0</v>
      </c>
      <c r="D1146" s="232" t="s">
        <v>9</v>
      </c>
      <c r="E1146" s="233">
        <v>100</v>
      </c>
      <c r="F1146" s="233">
        <v>87.85</v>
      </c>
      <c r="G1146" s="233">
        <v>28.484999999999999</v>
      </c>
      <c r="H1146" s="233">
        <v>100</v>
      </c>
      <c r="I1146" s="233">
        <v>100</v>
      </c>
      <c r="J1146" s="267">
        <v>100</v>
      </c>
      <c r="K1146" s="288">
        <v>100</v>
      </c>
      <c r="L1146" s="278">
        <f t="shared" si="906"/>
        <v>0</v>
      </c>
      <c r="M1146" s="233">
        <f t="shared" si="903"/>
        <v>0</v>
      </c>
      <c r="N1146" s="267">
        <v>100</v>
      </c>
      <c r="O1146" s="233">
        <f t="shared" si="907"/>
        <v>0</v>
      </c>
      <c r="P1146" s="43"/>
      <c r="Q1146" s="271"/>
    </row>
    <row r="1147" spans="2:17" ht="15.75" hidden="1">
      <c r="B1147" s="2" t="str">
        <f t="shared" si="905"/>
        <v>b</v>
      </c>
      <c r="C1147" s="240" t="s">
        <v>0</v>
      </c>
      <c r="D1147" s="241" t="s">
        <v>10</v>
      </c>
      <c r="E1147" s="233">
        <v>0</v>
      </c>
      <c r="F1147" s="233">
        <v>0</v>
      </c>
      <c r="G1147" s="233">
        <v>0</v>
      </c>
      <c r="H1147" s="233">
        <v>0</v>
      </c>
      <c r="I1147" s="233">
        <v>0</v>
      </c>
      <c r="J1147" s="267">
        <v>0</v>
      </c>
      <c r="K1147" s="288">
        <v>0</v>
      </c>
      <c r="L1147" s="278">
        <f t="shared" si="906"/>
        <v>0</v>
      </c>
      <c r="M1147" s="233">
        <f t="shared" si="903"/>
        <v>0</v>
      </c>
      <c r="N1147" s="267">
        <v>0</v>
      </c>
      <c r="O1147" s="233">
        <f t="shared" si="907"/>
        <v>0</v>
      </c>
      <c r="P1147" s="42"/>
    </row>
    <row r="1148" spans="2:17" ht="15.75" hidden="1">
      <c r="B1148" s="2" t="str">
        <f t="shared" si="905"/>
        <v>b</v>
      </c>
      <c r="C1148" s="240" t="s">
        <v>0</v>
      </c>
      <c r="D1148" s="241" t="s">
        <v>11</v>
      </c>
      <c r="E1148" s="233">
        <v>0</v>
      </c>
      <c r="F1148" s="233">
        <v>0</v>
      </c>
      <c r="G1148" s="233">
        <v>0</v>
      </c>
      <c r="H1148" s="233">
        <v>0</v>
      </c>
      <c r="I1148" s="233">
        <v>0</v>
      </c>
      <c r="J1148" s="267">
        <v>0</v>
      </c>
      <c r="K1148" s="288">
        <v>0</v>
      </c>
      <c r="L1148" s="278">
        <f t="shared" si="906"/>
        <v>0</v>
      </c>
      <c r="M1148" s="233">
        <f t="shared" si="903"/>
        <v>0</v>
      </c>
      <c r="N1148" s="267">
        <v>0</v>
      </c>
      <c r="O1148" s="233">
        <f t="shared" si="907"/>
        <v>0</v>
      </c>
      <c r="P1148" s="42"/>
    </row>
    <row r="1149" spans="2:17" ht="15.75" hidden="1">
      <c r="B1149" s="2" t="str">
        <f t="shared" si="905"/>
        <v>b</v>
      </c>
      <c r="C1149" s="240" t="s">
        <v>0</v>
      </c>
      <c r="D1149" s="241" t="s">
        <v>12</v>
      </c>
      <c r="E1149" s="233">
        <v>0</v>
      </c>
      <c r="F1149" s="233">
        <v>0</v>
      </c>
      <c r="G1149" s="233">
        <v>0</v>
      </c>
      <c r="H1149" s="233">
        <v>0</v>
      </c>
      <c r="I1149" s="233">
        <v>0</v>
      </c>
      <c r="J1149" s="267">
        <v>0</v>
      </c>
      <c r="K1149" s="288">
        <v>0</v>
      </c>
      <c r="L1149" s="278">
        <f t="shared" si="906"/>
        <v>0</v>
      </c>
      <c r="M1149" s="233">
        <f t="shared" si="903"/>
        <v>0</v>
      </c>
      <c r="N1149" s="267">
        <v>0</v>
      </c>
      <c r="O1149" s="233">
        <f t="shared" si="907"/>
        <v>0</v>
      </c>
      <c r="P1149" s="42"/>
    </row>
    <row r="1150" spans="2:17" ht="18" hidden="1">
      <c r="B1150" s="2" t="str">
        <f t="shared" si="905"/>
        <v>a</v>
      </c>
      <c r="C1150" s="231" t="s">
        <v>0</v>
      </c>
      <c r="D1150" s="232" t="s">
        <v>13</v>
      </c>
      <c r="E1150" s="233">
        <v>374</v>
      </c>
      <c r="F1150" s="233">
        <v>165</v>
      </c>
      <c r="G1150" s="233">
        <v>88.797200000000004</v>
      </c>
      <c r="H1150" s="233">
        <v>374</v>
      </c>
      <c r="I1150" s="233">
        <v>374</v>
      </c>
      <c r="J1150" s="267">
        <v>374</v>
      </c>
      <c r="K1150" s="288">
        <v>374</v>
      </c>
      <c r="L1150" s="278">
        <f t="shared" si="906"/>
        <v>0</v>
      </c>
      <c r="M1150" s="233">
        <f t="shared" si="903"/>
        <v>0</v>
      </c>
      <c r="N1150" s="267">
        <v>374</v>
      </c>
      <c r="O1150" s="233">
        <f t="shared" si="907"/>
        <v>0</v>
      </c>
      <c r="P1150" s="43"/>
      <c r="Q1150" s="271"/>
    </row>
    <row r="1151" spans="2:17" ht="15.75" hidden="1">
      <c r="B1151" s="2" t="str">
        <f t="shared" si="905"/>
        <v>b</v>
      </c>
      <c r="C1151" s="240" t="s">
        <v>0</v>
      </c>
      <c r="D1151" s="241" t="s">
        <v>14</v>
      </c>
      <c r="E1151" s="233">
        <f t="shared" ref="E1151" si="979">E1152+E1153</f>
        <v>0</v>
      </c>
      <c r="F1151" s="233">
        <f t="shared" ref="F1151:I1151" si="980">F1152+F1153</f>
        <v>0</v>
      </c>
      <c r="G1151" s="233">
        <f t="shared" si="980"/>
        <v>0</v>
      </c>
      <c r="H1151" s="233">
        <f t="shared" si="980"/>
        <v>0</v>
      </c>
      <c r="I1151" s="233">
        <f t="shared" si="980"/>
        <v>0</v>
      </c>
      <c r="J1151" s="267">
        <f>J1152+J1153</f>
        <v>0</v>
      </c>
      <c r="K1151" s="288">
        <f>K1152+K1153</f>
        <v>0</v>
      </c>
      <c r="L1151" s="278">
        <f t="shared" si="906"/>
        <v>0</v>
      </c>
      <c r="M1151" s="233">
        <f t="shared" si="903"/>
        <v>0</v>
      </c>
      <c r="N1151" s="267">
        <f t="shared" ref="N1151" si="981">N1152+N1153</f>
        <v>0</v>
      </c>
      <c r="O1151" s="233">
        <f t="shared" si="907"/>
        <v>0</v>
      </c>
      <c r="P1151" s="42"/>
    </row>
    <row r="1152" spans="2:17" ht="30" hidden="1">
      <c r="B1152" s="2" t="str">
        <f t="shared" si="905"/>
        <v>b</v>
      </c>
      <c r="C1152" s="256" t="s">
        <v>0</v>
      </c>
      <c r="D1152" s="257" t="s">
        <v>15</v>
      </c>
      <c r="E1152" s="238">
        <v>0</v>
      </c>
      <c r="F1152" s="238">
        <v>0</v>
      </c>
      <c r="G1152" s="238">
        <v>0</v>
      </c>
      <c r="H1152" s="238">
        <v>0</v>
      </c>
      <c r="I1152" s="238">
        <v>0</v>
      </c>
      <c r="J1152" s="268">
        <v>0</v>
      </c>
      <c r="K1152" s="289">
        <v>0</v>
      </c>
      <c r="L1152" s="278">
        <f t="shared" si="906"/>
        <v>0</v>
      </c>
      <c r="M1152" s="238">
        <f t="shared" si="903"/>
        <v>0</v>
      </c>
      <c r="N1152" s="268">
        <v>0</v>
      </c>
      <c r="O1152" s="238">
        <f t="shared" si="907"/>
        <v>0</v>
      </c>
      <c r="P1152" s="42"/>
    </row>
    <row r="1153" spans="2:17" ht="30" hidden="1">
      <c r="B1153" s="2" t="str">
        <f t="shared" si="905"/>
        <v>b</v>
      </c>
      <c r="C1153" s="256" t="s">
        <v>0</v>
      </c>
      <c r="D1153" s="257" t="s">
        <v>16</v>
      </c>
      <c r="E1153" s="238">
        <v>0</v>
      </c>
      <c r="F1153" s="238">
        <v>0</v>
      </c>
      <c r="G1153" s="238">
        <v>0</v>
      </c>
      <c r="H1153" s="238">
        <v>0</v>
      </c>
      <c r="I1153" s="238">
        <v>0</v>
      </c>
      <c r="J1153" s="268">
        <v>0</v>
      </c>
      <c r="K1153" s="289">
        <v>0</v>
      </c>
      <c r="L1153" s="278">
        <f t="shared" si="906"/>
        <v>0</v>
      </c>
      <c r="M1153" s="238">
        <f t="shared" si="903"/>
        <v>0</v>
      </c>
      <c r="N1153" s="268">
        <v>0</v>
      </c>
      <c r="O1153" s="238">
        <f t="shared" si="907"/>
        <v>0</v>
      </c>
      <c r="P1153" s="42"/>
    </row>
    <row r="1154" spans="2:17" ht="15.75" hidden="1">
      <c r="B1154" s="2" t="str">
        <f t="shared" si="905"/>
        <v>b</v>
      </c>
      <c r="C1154" s="243" t="s">
        <v>0</v>
      </c>
      <c r="D1154" s="244" t="s">
        <v>17</v>
      </c>
      <c r="E1154" s="230">
        <v>0</v>
      </c>
      <c r="F1154" s="230">
        <v>0</v>
      </c>
      <c r="G1154" s="230">
        <v>0</v>
      </c>
      <c r="H1154" s="230">
        <v>0</v>
      </c>
      <c r="I1154" s="230">
        <v>0</v>
      </c>
      <c r="J1154" s="266">
        <v>0</v>
      </c>
      <c r="K1154" s="287">
        <v>0</v>
      </c>
      <c r="L1154" s="278">
        <f t="shared" si="906"/>
        <v>0</v>
      </c>
      <c r="M1154" s="230">
        <f t="shared" si="903"/>
        <v>0</v>
      </c>
      <c r="N1154" s="266">
        <v>0</v>
      </c>
      <c r="O1154" s="230">
        <f t="shared" si="907"/>
        <v>0</v>
      </c>
      <c r="P1154" s="42"/>
    </row>
    <row r="1155" spans="2:17" ht="15.75" hidden="1">
      <c r="B1155" s="2" t="str">
        <f t="shared" si="905"/>
        <v>b</v>
      </c>
      <c r="C1155" s="243" t="s">
        <v>0</v>
      </c>
      <c r="D1155" s="244" t="s">
        <v>18</v>
      </c>
      <c r="E1155" s="230">
        <v>0</v>
      </c>
      <c r="F1155" s="230">
        <v>0</v>
      </c>
      <c r="G1155" s="230">
        <v>0</v>
      </c>
      <c r="H1155" s="230">
        <v>0</v>
      </c>
      <c r="I1155" s="230">
        <v>0</v>
      </c>
      <c r="J1155" s="266">
        <v>0</v>
      </c>
      <c r="K1155" s="287">
        <v>0</v>
      </c>
      <c r="L1155" s="278">
        <f t="shared" si="906"/>
        <v>0</v>
      </c>
      <c r="M1155" s="230">
        <f t="shared" si="903"/>
        <v>0</v>
      </c>
      <c r="N1155" s="266">
        <v>0</v>
      </c>
      <c r="O1155" s="230">
        <f t="shared" si="907"/>
        <v>0</v>
      </c>
      <c r="P1155" s="42"/>
    </row>
    <row r="1156" spans="2:17" ht="15.75" hidden="1">
      <c r="B1156" s="2" t="str">
        <f t="shared" si="905"/>
        <v>b</v>
      </c>
      <c r="C1156" s="243" t="s">
        <v>0</v>
      </c>
      <c r="D1156" s="244" t="s">
        <v>19</v>
      </c>
      <c r="E1156" s="230">
        <v>0</v>
      </c>
      <c r="F1156" s="230">
        <v>0</v>
      </c>
      <c r="G1156" s="230">
        <v>0</v>
      </c>
      <c r="H1156" s="230">
        <v>0</v>
      </c>
      <c r="I1156" s="230">
        <v>0</v>
      </c>
      <c r="J1156" s="266">
        <v>0</v>
      </c>
      <c r="K1156" s="287">
        <v>0</v>
      </c>
      <c r="L1156" s="278">
        <f t="shared" si="906"/>
        <v>0</v>
      </c>
      <c r="M1156" s="230">
        <f t="shared" si="903"/>
        <v>0</v>
      </c>
      <c r="N1156" s="266">
        <v>0</v>
      </c>
      <c r="O1156" s="230">
        <f t="shared" si="907"/>
        <v>0</v>
      </c>
      <c r="P1156" s="42"/>
    </row>
    <row r="1157" spans="2:17" ht="36" hidden="1">
      <c r="B1157" s="2" t="str">
        <f t="shared" si="905"/>
        <v>a</v>
      </c>
      <c r="C1157" s="222" t="s">
        <v>150</v>
      </c>
      <c r="D1157" s="223" t="s">
        <v>151</v>
      </c>
      <c r="E1157" s="224">
        <f t="shared" ref="E1157" si="982">E1160+E1170+E1171+E1172</f>
        <v>12150</v>
      </c>
      <c r="F1157" s="224">
        <f t="shared" ref="F1157:I1157" si="983">F1160+F1170+F1171+F1172</f>
        <v>11842.1</v>
      </c>
      <c r="G1157" s="224">
        <f t="shared" si="983"/>
        <v>8861.9741300000005</v>
      </c>
      <c r="H1157" s="224">
        <f t="shared" si="983"/>
        <v>12150</v>
      </c>
      <c r="I1157" s="224">
        <f t="shared" si="983"/>
        <v>12150</v>
      </c>
      <c r="J1157" s="264">
        <f>J1160+J1170+J1171+J1172</f>
        <v>12150</v>
      </c>
      <c r="K1157" s="285">
        <f>K1160+K1170+K1171+K1172</f>
        <v>12150</v>
      </c>
      <c r="L1157" s="278">
        <f t="shared" si="906"/>
        <v>0</v>
      </c>
      <c r="M1157" s="224">
        <f t="shared" ref="M1157:M1220" si="984">J1157-I1157</f>
        <v>0</v>
      </c>
      <c r="N1157" s="264">
        <f t="shared" ref="N1157" si="985">N1160+N1170+N1171+N1172</f>
        <v>12150</v>
      </c>
      <c r="O1157" s="224">
        <f t="shared" si="907"/>
        <v>0</v>
      </c>
      <c r="P1157" s="43"/>
      <c r="Q1157" s="271" t="s">
        <v>574</v>
      </c>
    </row>
    <row r="1158" spans="2:17" ht="15.75" hidden="1">
      <c r="B1158" s="2" t="str">
        <f t="shared" ref="B1158:B1221" si="986">IF((E1158+F1158+G1158+I1158++J1158+M1158+N1158)&gt;0,"a","b")</f>
        <v>b</v>
      </c>
      <c r="C1158" s="252" t="s">
        <v>0</v>
      </c>
      <c r="D1158" s="253" t="s">
        <v>5</v>
      </c>
      <c r="E1158" s="227">
        <v>0</v>
      </c>
      <c r="F1158" s="227">
        <v>0</v>
      </c>
      <c r="G1158" s="227">
        <v>0</v>
      </c>
      <c r="H1158" s="227">
        <v>0</v>
      </c>
      <c r="I1158" s="227">
        <v>0</v>
      </c>
      <c r="J1158" s="265">
        <v>0</v>
      </c>
      <c r="K1158" s="286">
        <v>0</v>
      </c>
      <c r="L1158" s="278">
        <f t="shared" ref="L1158:L1221" si="987">K1158-J1158</f>
        <v>0</v>
      </c>
      <c r="M1158" s="227">
        <f t="shared" si="984"/>
        <v>0</v>
      </c>
      <c r="N1158" s="265">
        <v>0</v>
      </c>
      <c r="O1158" s="227">
        <f t="shared" ref="O1158:O1221" si="988">N1158-J1158</f>
        <v>0</v>
      </c>
      <c r="P1158" s="42"/>
    </row>
    <row r="1159" spans="2:17" ht="15.75" hidden="1">
      <c r="B1159" s="2" t="str">
        <f t="shared" si="986"/>
        <v>b</v>
      </c>
      <c r="C1159" s="252" t="s">
        <v>0</v>
      </c>
      <c r="D1159" s="253" t="s">
        <v>6</v>
      </c>
      <c r="E1159" s="227">
        <v>0</v>
      </c>
      <c r="F1159" s="227">
        <v>0</v>
      </c>
      <c r="G1159" s="227">
        <v>0</v>
      </c>
      <c r="H1159" s="227">
        <v>0</v>
      </c>
      <c r="I1159" s="227">
        <v>0</v>
      </c>
      <c r="J1159" s="265">
        <v>0</v>
      </c>
      <c r="K1159" s="286">
        <v>0</v>
      </c>
      <c r="L1159" s="278">
        <f t="shared" si="987"/>
        <v>0</v>
      </c>
      <c r="M1159" s="227">
        <f t="shared" si="984"/>
        <v>0</v>
      </c>
      <c r="N1159" s="265">
        <v>0</v>
      </c>
      <c r="O1159" s="227">
        <f t="shared" si="988"/>
        <v>0</v>
      </c>
      <c r="P1159" s="42"/>
    </row>
    <row r="1160" spans="2:17" ht="18" hidden="1">
      <c r="B1160" s="2" t="str">
        <f t="shared" si="986"/>
        <v>a</v>
      </c>
      <c r="C1160" s="228" t="s">
        <v>0</v>
      </c>
      <c r="D1160" s="229" t="s">
        <v>7</v>
      </c>
      <c r="E1160" s="230">
        <f t="shared" ref="E1160" si="989">E1161+E1162+E1163+E1164+E1165+E1166+E1167</f>
        <v>12150</v>
      </c>
      <c r="F1160" s="230">
        <f t="shared" ref="F1160:I1160" si="990">F1161+F1162+F1163+F1164+F1165+F1166+F1167</f>
        <v>11842.1</v>
      </c>
      <c r="G1160" s="230">
        <f t="shared" si="990"/>
        <v>8861.9741300000005</v>
      </c>
      <c r="H1160" s="230">
        <f t="shared" si="990"/>
        <v>12150</v>
      </c>
      <c r="I1160" s="230">
        <f t="shared" si="990"/>
        <v>12150</v>
      </c>
      <c r="J1160" s="266">
        <f>J1161+J1162+J1163+J1164+J1165+J1166+J1167</f>
        <v>12150</v>
      </c>
      <c r="K1160" s="287">
        <f>K1161+K1162+K1163+K1164+K1165+K1166+K1167</f>
        <v>12150</v>
      </c>
      <c r="L1160" s="278">
        <f t="shared" si="987"/>
        <v>0</v>
      </c>
      <c r="M1160" s="230">
        <f t="shared" si="984"/>
        <v>0</v>
      </c>
      <c r="N1160" s="266">
        <f t="shared" ref="N1160" si="991">N1161+N1162+N1163+N1164+N1165+N1166+N1167</f>
        <v>12150</v>
      </c>
      <c r="O1160" s="230">
        <f t="shared" si="988"/>
        <v>0</v>
      </c>
      <c r="P1160" s="43"/>
      <c r="Q1160" s="271"/>
    </row>
    <row r="1161" spans="2:17" ht="15.75" hidden="1">
      <c r="B1161" s="2" t="str">
        <f t="shared" si="986"/>
        <v>b</v>
      </c>
      <c r="C1161" s="240" t="s">
        <v>0</v>
      </c>
      <c r="D1161" s="241" t="s">
        <v>8</v>
      </c>
      <c r="E1161" s="233">
        <v>0</v>
      </c>
      <c r="F1161" s="233">
        <v>0</v>
      </c>
      <c r="G1161" s="233">
        <v>0</v>
      </c>
      <c r="H1161" s="233">
        <v>0</v>
      </c>
      <c r="I1161" s="233">
        <v>0</v>
      </c>
      <c r="J1161" s="267">
        <v>0</v>
      </c>
      <c r="K1161" s="288">
        <v>0</v>
      </c>
      <c r="L1161" s="278">
        <f t="shared" si="987"/>
        <v>0</v>
      </c>
      <c r="M1161" s="233">
        <f t="shared" si="984"/>
        <v>0</v>
      </c>
      <c r="N1161" s="267">
        <v>0</v>
      </c>
      <c r="O1161" s="233">
        <f t="shared" si="988"/>
        <v>0</v>
      </c>
      <c r="P1161" s="42"/>
    </row>
    <row r="1162" spans="2:17" ht="18" hidden="1">
      <c r="B1162" s="2" t="str">
        <f t="shared" si="986"/>
        <v>a</v>
      </c>
      <c r="C1162" s="231" t="s">
        <v>0</v>
      </c>
      <c r="D1162" s="232" t="s">
        <v>9</v>
      </c>
      <c r="E1162" s="233">
        <v>150</v>
      </c>
      <c r="F1162" s="233">
        <v>156</v>
      </c>
      <c r="G1162" s="233">
        <v>133</v>
      </c>
      <c r="H1162" s="233">
        <v>150</v>
      </c>
      <c r="I1162" s="233">
        <v>150</v>
      </c>
      <c r="J1162" s="267">
        <v>150</v>
      </c>
      <c r="K1162" s="288">
        <v>150</v>
      </c>
      <c r="L1162" s="278">
        <f t="shared" si="987"/>
        <v>0</v>
      </c>
      <c r="M1162" s="233">
        <f t="shared" si="984"/>
        <v>0</v>
      </c>
      <c r="N1162" s="267">
        <v>150</v>
      </c>
      <c r="O1162" s="233">
        <f t="shared" si="988"/>
        <v>0</v>
      </c>
      <c r="P1162" s="43"/>
      <c r="Q1162" s="271"/>
    </row>
    <row r="1163" spans="2:17" ht="15.75" hidden="1">
      <c r="B1163" s="2" t="str">
        <f t="shared" si="986"/>
        <v>b</v>
      </c>
      <c r="C1163" s="240" t="s">
        <v>0</v>
      </c>
      <c r="D1163" s="241" t="s">
        <v>10</v>
      </c>
      <c r="E1163" s="233">
        <v>0</v>
      </c>
      <c r="F1163" s="233">
        <v>0</v>
      </c>
      <c r="G1163" s="233">
        <v>0</v>
      </c>
      <c r="H1163" s="233">
        <v>0</v>
      </c>
      <c r="I1163" s="233">
        <v>0</v>
      </c>
      <c r="J1163" s="267">
        <v>0</v>
      </c>
      <c r="K1163" s="288">
        <v>0</v>
      </c>
      <c r="L1163" s="278">
        <f t="shared" si="987"/>
        <v>0</v>
      </c>
      <c r="M1163" s="233">
        <f t="shared" si="984"/>
        <v>0</v>
      </c>
      <c r="N1163" s="267">
        <v>0</v>
      </c>
      <c r="O1163" s="233">
        <f t="shared" si="988"/>
        <v>0</v>
      </c>
      <c r="P1163" s="42"/>
    </row>
    <row r="1164" spans="2:17" ht="15.75" hidden="1">
      <c r="B1164" s="2" t="str">
        <f t="shared" si="986"/>
        <v>b</v>
      </c>
      <c r="C1164" s="240" t="s">
        <v>0</v>
      </c>
      <c r="D1164" s="241" t="s">
        <v>11</v>
      </c>
      <c r="E1164" s="233">
        <v>0</v>
      </c>
      <c r="F1164" s="233">
        <v>0</v>
      </c>
      <c r="G1164" s="233">
        <v>0</v>
      </c>
      <c r="H1164" s="233">
        <v>0</v>
      </c>
      <c r="I1164" s="233">
        <v>0</v>
      </c>
      <c r="J1164" s="267">
        <v>0</v>
      </c>
      <c r="K1164" s="288">
        <v>0</v>
      </c>
      <c r="L1164" s="278">
        <f t="shared" si="987"/>
        <v>0</v>
      </c>
      <c r="M1164" s="233">
        <f t="shared" si="984"/>
        <v>0</v>
      </c>
      <c r="N1164" s="267">
        <v>0</v>
      </c>
      <c r="O1164" s="233">
        <f t="shared" si="988"/>
        <v>0</v>
      </c>
      <c r="P1164" s="42"/>
    </row>
    <row r="1165" spans="2:17" ht="15.75" hidden="1">
      <c r="B1165" s="2" t="str">
        <f t="shared" si="986"/>
        <v>b</v>
      </c>
      <c r="C1165" s="240" t="s">
        <v>0</v>
      </c>
      <c r="D1165" s="241" t="s">
        <v>12</v>
      </c>
      <c r="E1165" s="233">
        <v>0</v>
      </c>
      <c r="F1165" s="233">
        <v>0</v>
      </c>
      <c r="G1165" s="233">
        <v>0</v>
      </c>
      <c r="H1165" s="233">
        <v>0</v>
      </c>
      <c r="I1165" s="233">
        <v>0</v>
      </c>
      <c r="J1165" s="267">
        <v>0</v>
      </c>
      <c r="K1165" s="288">
        <v>0</v>
      </c>
      <c r="L1165" s="278">
        <f t="shared" si="987"/>
        <v>0</v>
      </c>
      <c r="M1165" s="233">
        <f t="shared" si="984"/>
        <v>0</v>
      </c>
      <c r="N1165" s="267">
        <v>0</v>
      </c>
      <c r="O1165" s="233">
        <f t="shared" si="988"/>
        <v>0</v>
      </c>
      <c r="P1165" s="42"/>
    </row>
    <row r="1166" spans="2:17" ht="18" hidden="1">
      <c r="B1166" s="2" t="str">
        <f t="shared" si="986"/>
        <v>a</v>
      </c>
      <c r="C1166" s="231" t="s">
        <v>0</v>
      </c>
      <c r="D1166" s="232" t="s">
        <v>13</v>
      </c>
      <c r="E1166" s="233">
        <v>12000</v>
      </c>
      <c r="F1166" s="233">
        <v>11686.1</v>
      </c>
      <c r="G1166" s="233">
        <v>8728.9741300000005</v>
      </c>
      <c r="H1166" s="233">
        <v>12000</v>
      </c>
      <c r="I1166" s="233">
        <v>12000</v>
      </c>
      <c r="J1166" s="267">
        <v>12000</v>
      </c>
      <c r="K1166" s="288">
        <v>12000</v>
      </c>
      <c r="L1166" s="278">
        <f t="shared" si="987"/>
        <v>0</v>
      </c>
      <c r="M1166" s="233">
        <f t="shared" si="984"/>
        <v>0</v>
      </c>
      <c r="N1166" s="267">
        <v>12000</v>
      </c>
      <c r="O1166" s="233">
        <f t="shared" si="988"/>
        <v>0</v>
      </c>
      <c r="P1166" s="43"/>
      <c r="Q1166" s="271"/>
    </row>
    <row r="1167" spans="2:17" ht="15.75" hidden="1">
      <c r="B1167" s="2" t="str">
        <f t="shared" si="986"/>
        <v>b</v>
      </c>
      <c r="C1167" s="240" t="s">
        <v>0</v>
      </c>
      <c r="D1167" s="241" t="s">
        <v>14</v>
      </c>
      <c r="E1167" s="233">
        <f t="shared" ref="E1167" si="992">E1168+E1169</f>
        <v>0</v>
      </c>
      <c r="F1167" s="233">
        <f t="shared" ref="F1167:I1167" si="993">F1168+F1169</f>
        <v>0</v>
      </c>
      <c r="G1167" s="233">
        <f t="shared" si="993"/>
        <v>0</v>
      </c>
      <c r="H1167" s="233">
        <f t="shared" si="993"/>
        <v>0</v>
      </c>
      <c r="I1167" s="233">
        <f t="shared" si="993"/>
        <v>0</v>
      </c>
      <c r="J1167" s="267">
        <f>J1168+J1169</f>
        <v>0</v>
      </c>
      <c r="K1167" s="288">
        <f>K1168+K1169</f>
        <v>0</v>
      </c>
      <c r="L1167" s="278">
        <f t="shared" si="987"/>
        <v>0</v>
      </c>
      <c r="M1167" s="233">
        <f t="shared" si="984"/>
        <v>0</v>
      </c>
      <c r="N1167" s="267">
        <f t="shared" ref="N1167" si="994">N1168+N1169</f>
        <v>0</v>
      </c>
      <c r="O1167" s="233">
        <f t="shared" si="988"/>
        <v>0</v>
      </c>
      <c r="P1167" s="42"/>
    </row>
    <row r="1168" spans="2:17" ht="30" hidden="1">
      <c r="B1168" s="2" t="str">
        <f t="shared" si="986"/>
        <v>b</v>
      </c>
      <c r="C1168" s="256" t="s">
        <v>0</v>
      </c>
      <c r="D1168" s="257" t="s">
        <v>15</v>
      </c>
      <c r="E1168" s="238">
        <v>0</v>
      </c>
      <c r="F1168" s="238">
        <v>0</v>
      </c>
      <c r="G1168" s="238">
        <v>0</v>
      </c>
      <c r="H1168" s="238">
        <v>0</v>
      </c>
      <c r="I1168" s="238">
        <v>0</v>
      </c>
      <c r="J1168" s="268">
        <v>0</v>
      </c>
      <c r="K1168" s="289">
        <v>0</v>
      </c>
      <c r="L1168" s="278">
        <f t="shared" si="987"/>
        <v>0</v>
      </c>
      <c r="M1168" s="238">
        <f t="shared" si="984"/>
        <v>0</v>
      </c>
      <c r="N1168" s="268">
        <v>0</v>
      </c>
      <c r="O1168" s="238">
        <f t="shared" si="988"/>
        <v>0</v>
      </c>
      <c r="P1168" s="42"/>
    </row>
    <row r="1169" spans="2:17" ht="30" hidden="1">
      <c r="B1169" s="2" t="str">
        <f t="shared" si="986"/>
        <v>b</v>
      </c>
      <c r="C1169" s="256" t="s">
        <v>0</v>
      </c>
      <c r="D1169" s="257" t="s">
        <v>16</v>
      </c>
      <c r="E1169" s="238">
        <v>0</v>
      </c>
      <c r="F1169" s="238">
        <v>0</v>
      </c>
      <c r="G1169" s="238">
        <v>0</v>
      </c>
      <c r="H1169" s="238">
        <v>0</v>
      </c>
      <c r="I1169" s="238">
        <v>0</v>
      </c>
      <c r="J1169" s="268">
        <v>0</v>
      </c>
      <c r="K1169" s="289">
        <v>0</v>
      </c>
      <c r="L1169" s="278">
        <f t="shared" si="987"/>
        <v>0</v>
      </c>
      <c r="M1169" s="238">
        <f t="shared" si="984"/>
        <v>0</v>
      </c>
      <c r="N1169" s="268">
        <v>0</v>
      </c>
      <c r="O1169" s="238">
        <f t="shared" si="988"/>
        <v>0</v>
      </c>
      <c r="P1169" s="42"/>
    </row>
    <row r="1170" spans="2:17" ht="15.75" hidden="1">
      <c r="B1170" s="2" t="str">
        <f t="shared" si="986"/>
        <v>b</v>
      </c>
      <c r="C1170" s="243" t="s">
        <v>0</v>
      </c>
      <c r="D1170" s="244" t="s">
        <v>17</v>
      </c>
      <c r="E1170" s="230">
        <v>0</v>
      </c>
      <c r="F1170" s="230">
        <v>0</v>
      </c>
      <c r="G1170" s="230">
        <v>0</v>
      </c>
      <c r="H1170" s="230">
        <v>0</v>
      </c>
      <c r="I1170" s="230">
        <v>0</v>
      </c>
      <c r="J1170" s="266">
        <v>0</v>
      </c>
      <c r="K1170" s="287">
        <v>0</v>
      </c>
      <c r="L1170" s="278">
        <f t="shared" si="987"/>
        <v>0</v>
      </c>
      <c r="M1170" s="230">
        <f t="shared" si="984"/>
        <v>0</v>
      </c>
      <c r="N1170" s="266">
        <v>0</v>
      </c>
      <c r="O1170" s="230">
        <f t="shared" si="988"/>
        <v>0</v>
      </c>
      <c r="P1170" s="42"/>
    </row>
    <row r="1171" spans="2:17" ht="15.75" hidden="1">
      <c r="B1171" s="2" t="str">
        <f t="shared" si="986"/>
        <v>b</v>
      </c>
      <c r="C1171" s="243" t="s">
        <v>0</v>
      </c>
      <c r="D1171" s="244" t="s">
        <v>18</v>
      </c>
      <c r="E1171" s="230">
        <v>0</v>
      </c>
      <c r="F1171" s="230">
        <v>0</v>
      </c>
      <c r="G1171" s="230">
        <v>0</v>
      </c>
      <c r="H1171" s="230">
        <v>0</v>
      </c>
      <c r="I1171" s="230">
        <v>0</v>
      </c>
      <c r="J1171" s="266">
        <v>0</v>
      </c>
      <c r="K1171" s="287">
        <v>0</v>
      </c>
      <c r="L1171" s="278">
        <f t="shared" si="987"/>
        <v>0</v>
      </c>
      <c r="M1171" s="230">
        <f t="shared" si="984"/>
        <v>0</v>
      </c>
      <c r="N1171" s="266">
        <v>0</v>
      </c>
      <c r="O1171" s="230">
        <f t="shared" si="988"/>
        <v>0</v>
      </c>
      <c r="P1171" s="42"/>
    </row>
    <row r="1172" spans="2:17" ht="15.75" hidden="1">
      <c r="B1172" s="2" t="str">
        <f t="shared" si="986"/>
        <v>b</v>
      </c>
      <c r="C1172" s="243" t="s">
        <v>0</v>
      </c>
      <c r="D1172" s="244" t="s">
        <v>19</v>
      </c>
      <c r="E1172" s="230">
        <v>0</v>
      </c>
      <c r="F1172" s="230">
        <v>0</v>
      </c>
      <c r="G1172" s="230">
        <v>0</v>
      </c>
      <c r="H1172" s="230">
        <v>0</v>
      </c>
      <c r="I1172" s="230">
        <v>0</v>
      </c>
      <c r="J1172" s="266">
        <v>0</v>
      </c>
      <c r="K1172" s="287">
        <v>0</v>
      </c>
      <c r="L1172" s="278">
        <f t="shared" si="987"/>
        <v>0</v>
      </c>
      <c r="M1172" s="230">
        <f t="shared" si="984"/>
        <v>0</v>
      </c>
      <c r="N1172" s="266">
        <v>0</v>
      </c>
      <c r="O1172" s="230">
        <f t="shared" si="988"/>
        <v>0</v>
      </c>
      <c r="P1172" s="42"/>
    </row>
    <row r="1173" spans="2:17" ht="18" hidden="1">
      <c r="B1173" s="2" t="str">
        <f t="shared" si="986"/>
        <v>a</v>
      </c>
      <c r="C1173" s="222" t="s">
        <v>152</v>
      </c>
      <c r="D1173" s="223" t="s">
        <v>153</v>
      </c>
      <c r="E1173" s="224">
        <f t="shared" ref="E1173" si="995">E1176+E1186+E1187+E1188</f>
        <v>2100</v>
      </c>
      <c r="F1173" s="224">
        <f t="shared" ref="F1173:I1173" si="996">F1176+F1186+F1187+F1188</f>
        <v>2091.69</v>
      </c>
      <c r="G1173" s="224">
        <f t="shared" si="996"/>
        <v>673.34103000000005</v>
      </c>
      <c r="H1173" s="224">
        <f t="shared" si="996"/>
        <v>2100</v>
      </c>
      <c r="I1173" s="224">
        <f t="shared" si="996"/>
        <v>1500</v>
      </c>
      <c r="J1173" s="264">
        <f>J1176+J1186+J1187+J1188</f>
        <v>1240</v>
      </c>
      <c r="K1173" s="285">
        <f>K1176+K1186+K1187+K1188</f>
        <v>1240</v>
      </c>
      <c r="L1173" s="278">
        <f t="shared" si="987"/>
        <v>0</v>
      </c>
      <c r="M1173" s="224">
        <f t="shared" si="984"/>
        <v>-260</v>
      </c>
      <c r="N1173" s="264">
        <f t="shared" ref="N1173" si="997">N1176+N1186+N1187+N1188</f>
        <v>2100</v>
      </c>
      <c r="O1173" s="224">
        <f t="shared" si="988"/>
        <v>860</v>
      </c>
      <c r="P1173" s="43"/>
      <c r="Q1173" s="271"/>
    </row>
    <row r="1174" spans="2:17" ht="15.75" hidden="1">
      <c r="B1174" s="2" t="str">
        <f t="shared" si="986"/>
        <v>b</v>
      </c>
      <c r="C1174" s="252" t="s">
        <v>0</v>
      </c>
      <c r="D1174" s="253" t="s">
        <v>5</v>
      </c>
      <c r="E1174" s="227">
        <v>0</v>
      </c>
      <c r="F1174" s="227">
        <v>0</v>
      </c>
      <c r="G1174" s="227">
        <v>0</v>
      </c>
      <c r="H1174" s="227">
        <v>0</v>
      </c>
      <c r="I1174" s="227">
        <v>0</v>
      </c>
      <c r="J1174" s="265">
        <v>0</v>
      </c>
      <c r="K1174" s="286">
        <v>0</v>
      </c>
      <c r="L1174" s="278">
        <f t="shared" si="987"/>
        <v>0</v>
      </c>
      <c r="M1174" s="227">
        <f t="shared" si="984"/>
        <v>0</v>
      </c>
      <c r="N1174" s="265">
        <v>0</v>
      </c>
      <c r="O1174" s="227">
        <f t="shared" si="988"/>
        <v>0</v>
      </c>
      <c r="P1174" s="42"/>
    </row>
    <row r="1175" spans="2:17" ht="15.75" hidden="1">
      <c r="B1175" s="2" t="str">
        <f t="shared" si="986"/>
        <v>b</v>
      </c>
      <c r="C1175" s="252" t="s">
        <v>0</v>
      </c>
      <c r="D1175" s="253" t="s">
        <v>6</v>
      </c>
      <c r="E1175" s="227">
        <v>0</v>
      </c>
      <c r="F1175" s="227">
        <v>0</v>
      </c>
      <c r="G1175" s="227">
        <v>0</v>
      </c>
      <c r="H1175" s="227">
        <v>0</v>
      </c>
      <c r="I1175" s="227">
        <v>0</v>
      </c>
      <c r="J1175" s="265">
        <v>0</v>
      </c>
      <c r="K1175" s="286">
        <v>0</v>
      </c>
      <c r="L1175" s="278">
        <f t="shared" si="987"/>
        <v>0</v>
      </c>
      <c r="M1175" s="227">
        <f t="shared" si="984"/>
        <v>0</v>
      </c>
      <c r="N1175" s="265">
        <v>0</v>
      </c>
      <c r="O1175" s="227">
        <f t="shared" si="988"/>
        <v>0</v>
      </c>
      <c r="P1175" s="42"/>
    </row>
    <row r="1176" spans="2:17" ht="18" hidden="1">
      <c r="B1176" s="2" t="str">
        <f t="shared" si="986"/>
        <v>a</v>
      </c>
      <c r="C1176" s="228" t="s">
        <v>0</v>
      </c>
      <c r="D1176" s="229" t="s">
        <v>7</v>
      </c>
      <c r="E1176" s="230">
        <f t="shared" ref="E1176" si="998">E1177+E1178+E1179+E1180+E1181+E1182+E1183</f>
        <v>2100</v>
      </c>
      <c r="F1176" s="230">
        <f t="shared" ref="F1176:I1176" si="999">F1177+F1178+F1179+F1180+F1181+F1182+F1183</f>
        <v>2069.4270000000001</v>
      </c>
      <c r="G1176" s="230">
        <f t="shared" si="999"/>
        <v>673.34103000000005</v>
      </c>
      <c r="H1176" s="230">
        <f t="shared" si="999"/>
        <v>2100</v>
      </c>
      <c r="I1176" s="230">
        <f t="shared" si="999"/>
        <v>1500</v>
      </c>
      <c r="J1176" s="266">
        <f>J1177+J1178+J1179+J1180+J1181+J1182+J1183</f>
        <v>1240</v>
      </c>
      <c r="K1176" s="287">
        <f>K1177+K1178+K1179+K1180+K1181+K1182+K1183</f>
        <v>1240</v>
      </c>
      <c r="L1176" s="278">
        <f t="shared" si="987"/>
        <v>0</v>
      </c>
      <c r="M1176" s="230">
        <f t="shared" si="984"/>
        <v>-260</v>
      </c>
      <c r="N1176" s="266">
        <f t="shared" ref="N1176" si="1000">N1177+N1178+N1179+N1180+N1181+N1182+N1183</f>
        <v>2100</v>
      </c>
      <c r="O1176" s="230">
        <f t="shared" si="988"/>
        <v>860</v>
      </c>
      <c r="P1176" s="43"/>
      <c r="Q1176" s="271"/>
    </row>
    <row r="1177" spans="2:17" ht="15.75" hidden="1">
      <c r="B1177" s="2" t="str">
        <f t="shared" si="986"/>
        <v>b</v>
      </c>
      <c r="C1177" s="240" t="s">
        <v>0</v>
      </c>
      <c r="D1177" s="241" t="s">
        <v>8</v>
      </c>
      <c r="E1177" s="233">
        <v>0</v>
      </c>
      <c r="F1177" s="233">
        <v>0</v>
      </c>
      <c r="G1177" s="233">
        <v>0</v>
      </c>
      <c r="H1177" s="233">
        <v>0</v>
      </c>
      <c r="I1177" s="233">
        <v>0</v>
      </c>
      <c r="J1177" s="267">
        <v>0</v>
      </c>
      <c r="K1177" s="288">
        <v>0</v>
      </c>
      <c r="L1177" s="278">
        <f t="shared" si="987"/>
        <v>0</v>
      </c>
      <c r="M1177" s="233">
        <f t="shared" si="984"/>
        <v>0</v>
      </c>
      <c r="N1177" s="267">
        <v>0</v>
      </c>
      <c r="O1177" s="233">
        <f t="shared" si="988"/>
        <v>0</v>
      </c>
      <c r="P1177" s="42"/>
    </row>
    <row r="1178" spans="2:17" ht="18" hidden="1">
      <c r="B1178" s="2" t="str">
        <f t="shared" si="986"/>
        <v>a</v>
      </c>
      <c r="C1178" s="231" t="s">
        <v>0</v>
      </c>
      <c r="D1178" s="232" t="s">
        <v>9</v>
      </c>
      <c r="E1178" s="233">
        <v>2100</v>
      </c>
      <c r="F1178" s="233">
        <v>1859.827</v>
      </c>
      <c r="G1178" s="233">
        <v>594.34103000000005</v>
      </c>
      <c r="H1178" s="233">
        <v>1930</v>
      </c>
      <c r="I1178" s="233">
        <v>1330</v>
      </c>
      <c r="J1178" s="267">
        <v>1240</v>
      </c>
      <c r="K1178" s="288">
        <v>1240</v>
      </c>
      <c r="L1178" s="278">
        <f t="shared" si="987"/>
        <v>0</v>
      </c>
      <c r="M1178" s="233">
        <f t="shared" si="984"/>
        <v>-90</v>
      </c>
      <c r="N1178" s="267">
        <v>1930</v>
      </c>
      <c r="O1178" s="233">
        <f t="shared" si="988"/>
        <v>690</v>
      </c>
      <c r="P1178" s="43"/>
      <c r="Q1178" s="271"/>
    </row>
    <row r="1179" spans="2:17" ht="15.75" hidden="1">
      <c r="B1179" s="2" t="str">
        <f t="shared" si="986"/>
        <v>b</v>
      </c>
      <c r="C1179" s="240" t="s">
        <v>0</v>
      </c>
      <c r="D1179" s="241" t="s">
        <v>10</v>
      </c>
      <c r="E1179" s="233">
        <v>0</v>
      </c>
      <c r="F1179" s="233">
        <v>0</v>
      </c>
      <c r="G1179" s="233">
        <v>0</v>
      </c>
      <c r="H1179" s="233">
        <v>0</v>
      </c>
      <c r="I1179" s="233">
        <v>0</v>
      </c>
      <c r="J1179" s="267">
        <v>0</v>
      </c>
      <c r="K1179" s="288">
        <v>0</v>
      </c>
      <c r="L1179" s="278">
        <f t="shared" si="987"/>
        <v>0</v>
      </c>
      <c r="M1179" s="233">
        <f t="shared" si="984"/>
        <v>0</v>
      </c>
      <c r="N1179" s="267">
        <v>0</v>
      </c>
      <c r="O1179" s="233">
        <f t="shared" si="988"/>
        <v>0</v>
      </c>
      <c r="P1179" s="42"/>
    </row>
    <row r="1180" spans="2:17" ht="15.75" hidden="1">
      <c r="B1180" s="2" t="str">
        <f t="shared" si="986"/>
        <v>b</v>
      </c>
      <c r="C1180" s="240" t="s">
        <v>0</v>
      </c>
      <c r="D1180" s="241" t="s">
        <v>11</v>
      </c>
      <c r="E1180" s="233">
        <v>0</v>
      </c>
      <c r="F1180" s="233">
        <v>0</v>
      </c>
      <c r="G1180" s="233">
        <v>0</v>
      </c>
      <c r="H1180" s="233">
        <v>0</v>
      </c>
      <c r="I1180" s="233">
        <v>0</v>
      </c>
      <c r="J1180" s="267">
        <v>0</v>
      </c>
      <c r="K1180" s="288">
        <v>0</v>
      </c>
      <c r="L1180" s="278">
        <f t="shared" si="987"/>
        <v>0</v>
      </c>
      <c r="M1180" s="233">
        <f t="shared" si="984"/>
        <v>0</v>
      </c>
      <c r="N1180" s="267">
        <v>0</v>
      </c>
      <c r="O1180" s="233">
        <f t="shared" si="988"/>
        <v>0</v>
      </c>
      <c r="P1180" s="42"/>
    </row>
    <row r="1181" spans="2:17" ht="15.75" hidden="1">
      <c r="B1181" s="2" t="str">
        <f t="shared" si="986"/>
        <v>b</v>
      </c>
      <c r="C1181" s="240" t="s">
        <v>0</v>
      </c>
      <c r="D1181" s="241" t="s">
        <v>12</v>
      </c>
      <c r="E1181" s="233">
        <v>0</v>
      </c>
      <c r="F1181" s="233">
        <v>0</v>
      </c>
      <c r="G1181" s="233">
        <v>0</v>
      </c>
      <c r="H1181" s="233">
        <v>0</v>
      </c>
      <c r="I1181" s="233">
        <v>0</v>
      </c>
      <c r="J1181" s="267">
        <v>0</v>
      </c>
      <c r="K1181" s="288">
        <v>0</v>
      </c>
      <c r="L1181" s="278">
        <f t="shared" si="987"/>
        <v>0</v>
      </c>
      <c r="M1181" s="233">
        <f t="shared" si="984"/>
        <v>0</v>
      </c>
      <c r="N1181" s="267">
        <v>0</v>
      </c>
      <c r="O1181" s="233">
        <f t="shared" si="988"/>
        <v>0</v>
      </c>
      <c r="P1181" s="42"/>
    </row>
    <row r="1182" spans="2:17" ht="15.75" hidden="1">
      <c r="B1182" s="2" t="str">
        <f t="shared" si="986"/>
        <v>b</v>
      </c>
      <c r="C1182" s="240" t="s">
        <v>0</v>
      </c>
      <c r="D1182" s="241" t="s">
        <v>13</v>
      </c>
      <c r="E1182" s="233">
        <v>0</v>
      </c>
      <c r="F1182" s="233">
        <v>0</v>
      </c>
      <c r="G1182" s="233">
        <v>0</v>
      </c>
      <c r="H1182" s="233">
        <v>0</v>
      </c>
      <c r="I1182" s="233">
        <v>0</v>
      </c>
      <c r="J1182" s="267">
        <v>0</v>
      </c>
      <c r="K1182" s="288">
        <v>0</v>
      </c>
      <c r="L1182" s="278">
        <f t="shared" si="987"/>
        <v>0</v>
      </c>
      <c r="M1182" s="233">
        <f t="shared" si="984"/>
        <v>0</v>
      </c>
      <c r="N1182" s="267">
        <v>0</v>
      </c>
      <c r="O1182" s="233">
        <f t="shared" si="988"/>
        <v>0</v>
      </c>
      <c r="P1182" s="42"/>
    </row>
    <row r="1183" spans="2:17" ht="18" hidden="1">
      <c r="B1183" s="2" t="str">
        <f t="shared" si="986"/>
        <v>a</v>
      </c>
      <c r="C1183" s="231" t="s">
        <v>0</v>
      </c>
      <c r="D1183" s="232" t="s">
        <v>14</v>
      </c>
      <c r="E1183" s="233">
        <f t="shared" ref="E1183" si="1001">E1184+E1185</f>
        <v>0</v>
      </c>
      <c r="F1183" s="233">
        <f t="shared" ref="F1183:I1183" si="1002">F1184+F1185</f>
        <v>209.6</v>
      </c>
      <c r="G1183" s="233">
        <f t="shared" si="1002"/>
        <v>79</v>
      </c>
      <c r="H1183" s="233">
        <f t="shared" si="1002"/>
        <v>170</v>
      </c>
      <c r="I1183" s="233">
        <f t="shared" si="1002"/>
        <v>170</v>
      </c>
      <c r="J1183" s="267">
        <f>J1184+J1185</f>
        <v>0</v>
      </c>
      <c r="K1183" s="288">
        <f>K1184+K1185</f>
        <v>0</v>
      </c>
      <c r="L1183" s="278">
        <f t="shared" si="987"/>
        <v>0</v>
      </c>
      <c r="M1183" s="233">
        <f t="shared" si="984"/>
        <v>-170</v>
      </c>
      <c r="N1183" s="267">
        <f t="shared" ref="N1183" si="1003">N1184+N1185</f>
        <v>170</v>
      </c>
      <c r="O1183" s="233">
        <f t="shared" si="988"/>
        <v>170</v>
      </c>
      <c r="P1183" s="43"/>
      <c r="Q1183" s="271"/>
    </row>
    <row r="1184" spans="2:17" ht="36" hidden="1">
      <c r="B1184" s="2" t="str">
        <f t="shared" si="986"/>
        <v>a</v>
      </c>
      <c r="C1184" s="236" t="s">
        <v>0</v>
      </c>
      <c r="D1184" s="237" t="s">
        <v>15</v>
      </c>
      <c r="E1184" s="238">
        <v>0</v>
      </c>
      <c r="F1184" s="238">
        <v>209.6</v>
      </c>
      <c r="G1184" s="238">
        <v>79</v>
      </c>
      <c r="H1184" s="238">
        <v>170</v>
      </c>
      <c r="I1184" s="238">
        <v>170</v>
      </c>
      <c r="J1184" s="268">
        <v>0</v>
      </c>
      <c r="K1184" s="289">
        <v>0</v>
      </c>
      <c r="L1184" s="278">
        <f t="shared" si="987"/>
        <v>0</v>
      </c>
      <c r="M1184" s="238">
        <f t="shared" si="984"/>
        <v>-170</v>
      </c>
      <c r="N1184" s="268">
        <v>170</v>
      </c>
      <c r="O1184" s="238">
        <f t="shared" si="988"/>
        <v>170</v>
      </c>
      <c r="P1184" s="43"/>
      <c r="Q1184" s="271"/>
    </row>
    <row r="1185" spans="2:17" ht="30" hidden="1">
      <c r="B1185" s="2" t="str">
        <f t="shared" si="986"/>
        <v>b</v>
      </c>
      <c r="C1185" s="256" t="s">
        <v>0</v>
      </c>
      <c r="D1185" s="257" t="s">
        <v>16</v>
      </c>
      <c r="E1185" s="238">
        <v>0</v>
      </c>
      <c r="F1185" s="238">
        <v>0</v>
      </c>
      <c r="G1185" s="238">
        <v>0</v>
      </c>
      <c r="H1185" s="238">
        <v>0</v>
      </c>
      <c r="I1185" s="238">
        <v>0</v>
      </c>
      <c r="J1185" s="268">
        <v>0</v>
      </c>
      <c r="K1185" s="289">
        <v>0</v>
      </c>
      <c r="L1185" s="278">
        <f t="shared" si="987"/>
        <v>0</v>
      </c>
      <c r="M1185" s="238">
        <f t="shared" si="984"/>
        <v>0</v>
      </c>
      <c r="N1185" s="268">
        <v>0</v>
      </c>
      <c r="O1185" s="238">
        <f t="shared" si="988"/>
        <v>0</v>
      </c>
      <c r="P1185" s="42"/>
    </row>
    <row r="1186" spans="2:17" ht="15.75" hidden="1">
      <c r="B1186" s="2" t="str">
        <f t="shared" si="986"/>
        <v>a</v>
      </c>
      <c r="C1186" s="243" t="s">
        <v>0</v>
      </c>
      <c r="D1186" s="244" t="s">
        <v>17</v>
      </c>
      <c r="E1186" s="230">
        <v>0</v>
      </c>
      <c r="F1186" s="230">
        <v>22.263000000000002</v>
      </c>
      <c r="G1186" s="230">
        <v>0</v>
      </c>
      <c r="H1186" s="230">
        <v>0</v>
      </c>
      <c r="I1186" s="230">
        <v>0</v>
      </c>
      <c r="J1186" s="266">
        <v>0</v>
      </c>
      <c r="K1186" s="287">
        <v>0</v>
      </c>
      <c r="L1186" s="278">
        <f t="shared" si="987"/>
        <v>0</v>
      </c>
      <c r="M1186" s="230">
        <f t="shared" si="984"/>
        <v>0</v>
      </c>
      <c r="N1186" s="266">
        <v>0</v>
      </c>
      <c r="O1186" s="230">
        <f t="shared" si="988"/>
        <v>0</v>
      </c>
      <c r="P1186" s="43"/>
      <c r="Q1186" s="271"/>
    </row>
    <row r="1187" spans="2:17" ht="15.75" hidden="1">
      <c r="B1187" s="2" t="str">
        <f t="shared" si="986"/>
        <v>b</v>
      </c>
      <c r="C1187" s="243" t="s">
        <v>0</v>
      </c>
      <c r="D1187" s="244" t="s">
        <v>18</v>
      </c>
      <c r="E1187" s="230">
        <v>0</v>
      </c>
      <c r="F1187" s="230">
        <v>0</v>
      </c>
      <c r="G1187" s="230">
        <v>0</v>
      </c>
      <c r="H1187" s="230">
        <v>0</v>
      </c>
      <c r="I1187" s="230">
        <v>0</v>
      </c>
      <c r="J1187" s="266">
        <v>0</v>
      </c>
      <c r="K1187" s="287">
        <v>0</v>
      </c>
      <c r="L1187" s="278">
        <f t="shared" si="987"/>
        <v>0</v>
      </c>
      <c r="M1187" s="230">
        <f t="shared" si="984"/>
        <v>0</v>
      </c>
      <c r="N1187" s="266">
        <v>0</v>
      </c>
      <c r="O1187" s="230">
        <f t="shared" si="988"/>
        <v>0</v>
      </c>
      <c r="P1187" s="42"/>
    </row>
    <row r="1188" spans="2:17" ht="15.75" hidden="1">
      <c r="B1188" s="2" t="str">
        <f t="shared" si="986"/>
        <v>b</v>
      </c>
      <c r="C1188" s="243" t="s">
        <v>0</v>
      </c>
      <c r="D1188" s="244" t="s">
        <v>19</v>
      </c>
      <c r="E1188" s="230">
        <v>0</v>
      </c>
      <c r="F1188" s="230">
        <v>0</v>
      </c>
      <c r="G1188" s="230">
        <v>0</v>
      </c>
      <c r="H1188" s="230">
        <v>0</v>
      </c>
      <c r="I1188" s="230">
        <v>0</v>
      </c>
      <c r="J1188" s="266">
        <v>0</v>
      </c>
      <c r="K1188" s="287">
        <v>0</v>
      </c>
      <c r="L1188" s="278">
        <f t="shared" si="987"/>
        <v>0</v>
      </c>
      <c r="M1188" s="230">
        <f t="shared" si="984"/>
        <v>0</v>
      </c>
      <c r="N1188" s="266">
        <v>0</v>
      </c>
      <c r="O1188" s="230">
        <f t="shared" si="988"/>
        <v>0</v>
      </c>
      <c r="P1188" s="42"/>
    </row>
    <row r="1189" spans="2:17" ht="18" hidden="1">
      <c r="B1189" s="2" t="str">
        <f t="shared" si="986"/>
        <v>a</v>
      </c>
      <c r="C1189" s="222" t="s">
        <v>154</v>
      </c>
      <c r="D1189" s="223" t="s">
        <v>155</v>
      </c>
      <c r="E1189" s="224">
        <f t="shared" ref="E1189" si="1004">E1205+E1221</f>
        <v>11000</v>
      </c>
      <c r="F1189" s="224">
        <f t="shared" ref="F1189:I1189" si="1005">F1205+F1221</f>
        <v>10965.150000000001</v>
      </c>
      <c r="G1189" s="224">
        <f t="shared" si="1005"/>
        <v>5225.3252800000009</v>
      </c>
      <c r="H1189" s="224">
        <f t="shared" si="1005"/>
        <v>11000</v>
      </c>
      <c r="I1189" s="224">
        <f t="shared" si="1005"/>
        <v>7000</v>
      </c>
      <c r="J1189" s="264">
        <f t="shared" ref="J1189:K1204" si="1006">J1205+J1221</f>
        <v>7000</v>
      </c>
      <c r="K1189" s="285">
        <f t="shared" si="1006"/>
        <v>7000</v>
      </c>
      <c r="L1189" s="278">
        <f t="shared" si="987"/>
        <v>0</v>
      </c>
      <c r="M1189" s="224">
        <f t="shared" si="984"/>
        <v>0</v>
      </c>
      <c r="N1189" s="264">
        <f t="shared" ref="N1189" si="1007">N1205+N1221</f>
        <v>23547</v>
      </c>
      <c r="O1189" s="224">
        <f t="shared" si="988"/>
        <v>16547</v>
      </c>
      <c r="P1189" s="43"/>
      <c r="Q1189" s="271"/>
    </row>
    <row r="1190" spans="2:17" ht="15.75" hidden="1">
      <c r="B1190" s="2" t="str">
        <f t="shared" si="986"/>
        <v>b</v>
      </c>
      <c r="C1190" s="252" t="s">
        <v>0</v>
      </c>
      <c r="D1190" s="253" t="s">
        <v>5</v>
      </c>
      <c r="E1190" s="227">
        <f t="shared" ref="E1190" si="1008">E1206+E1222</f>
        <v>0</v>
      </c>
      <c r="F1190" s="227">
        <f t="shared" ref="F1190:G1190" si="1009">F1206+F1222</f>
        <v>0</v>
      </c>
      <c r="G1190" s="227">
        <f t="shared" si="1009"/>
        <v>0</v>
      </c>
      <c r="H1190" s="227">
        <f t="shared" ref="H1190:I1204" si="1010">H1206+H1222</f>
        <v>0</v>
      </c>
      <c r="I1190" s="227">
        <f t="shared" si="1010"/>
        <v>0</v>
      </c>
      <c r="J1190" s="265">
        <f t="shared" si="1006"/>
        <v>0</v>
      </c>
      <c r="K1190" s="286">
        <f t="shared" si="1006"/>
        <v>0</v>
      </c>
      <c r="L1190" s="278">
        <f t="shared" si="987"/>
        <v>0</v>
      </c>
      <c r="M1190" s="227">
        <f t="shared" si="984"/>
        <v>0</v>
      </c>
      <c r="N1190" s="265">
        <f t="shared" ref="N1190" si="1011">N1206+N1222</f>
        <v>0</v>
      </c>
      <c r="O1190" s="227">
        <f t="shared" si="988"/>
        <v>0</v>
      </c>
      <c r="P1190" s="42"/>
    </row>
    <row r="1191" spans="2:17" ht="18" hidden="1">
      <c r="B1191" s="2" t="str">
        <f t="shared" si="986"/>
        <v>a</v>
      </c>
      <c r="C1191" s="225" t="s">
        <v>0</v>
      </c>
      <c r="D1191" s="226" t="s">
        <v>6</v>
      </c>
      <c r="E1191" s="227">
        <f t="shared" ref="E1191" si="1012">E1207+E1223</f>
        <v>79</v>
      </c>
      <c r="F1191" s="227">
        <f t="shared" ref="F1191:G1191" si="1013">F1207+F1223</f>
        <v>79</v>
      </c>
      <c r="G1191" s="227">
        <f t="shared" si="1013"/>
        <v>79</v>
      </c>
      <c r="H1191" s="227">
        <f t="shared" si="1010"/>
        <v>79</v>
      </c>
      <c r="I1191" s="227">
        <f t="shared" si="1010"/>
        <v>79</v>
      </c>
      <c r="J1191" s="265">
        <f t="shared" si="1006"/>
        <v>79</v>
      </c>
      <c r="K1191" s="286">
        <f t="shared" si="1006"/>
        <v>79</v>
      </c>
      <c r="L1191" s="278">
        <f t="shared" si="987"/>
        <v>0</v>
      </c>
      <c r="M1191" s="227">
        <f t="shared" si="984"/>
        <v>0</v>
      </c>
      <c r="N1191" s="265">
        <f t="shared" ref="N1191" si="1014">N1207+N1223</f>
        <v>79</v>
      </c>
      <c r="O1191" s="227">
        <f t="shared" si="988"/>
        <v>0</v>
      </c>
      <c r="P1191" s="43"/>
      <c r="Q1191" s="271"/>
    </row>
    <row r="1192" spans="2:17" ht="18" hidden="1">
      <c r="B1192" s="2" t="str">
        <f t="shared" si="986"/>
        <v>a</v>
      </c>
      <c r="C1192" s="228" t="s">
        <v>0</v>
      </c>
      <c r="D1192" s="229" t="s">
        <v>7</v>
      </c>
      <c r="E1192" s="230">
        <f t="shared" ref="E1192" si="1015">E1208+E1224</f>
        <v>11000</v>
      </c>
      <c r="F1192" s="230">
        <f t="shared" ref="F1192:G1192" si="1016">F1208+F1224</f>
        <v>10965.150000000001</v>
      </c>
      <c r="G1192" s="230">
        <f t="shared" si="1016"/>
        <v>5225.3252800000009</v>
      </c>
      <c r="H1192" s="230">
        <f t="shared" si="1010"/>
        <v>11000</v>
      </c>
      <c r="I1192" s="230">
        <f t="shared" si="1010"/>
        <v>7000</v>
      </c>
      <c r="J1192" s="266">
        <f t="shared" si="1006"/>
        <v>7000</v>
      </c>
      <c r="K1192" s="287">
        <f t="shared" si="1006"/>
        <v>7000</v>
      </c>
      <c r="L1192" s="278">
        <f t="shared" si="987"/>
        <v>0</v>
      </c>
      <c r="M1192" s="230">
        <f t="shared" si="984"/>
        <v>0</v>
      </c>
      <c r="N1192" s="266">
        <f t="shared" ref="N1192" si="1017">N1208+N1224</f>
        <v>23547</v>
      </c>
      <c r="O1192" s="230">
        <f t="shared" si="988"/>
        <v>16547</v>
      </c>
      <c r="P1192" s="43"/>
      <c r="Q1192" s="271"/>
    </row>
    <row r="1193" spans="2:17" ht="15.75" hidden="1">
      <c r="B1193" s="2" t="str">
        <f t="shared" si="986"/>
        <v>b</v>
      </c>
      <c r="C1193" s="240" t="s">
        <v>0</v>
      </c>
      <c r="D1193" s="241" t="s">
        <v>8</v>
      </c>
      <c r="E1193" s="233">
        <f t="shared" ref="E1193" si="1018">E1209+E1225</f>
        <v>0</v>
      </c>
      <c r="F1193" s="233">
        <f t="shared" ref="F1193:G1193" si="1019">F1209+F1225</f>
        <v>0</v>
      </c>
      <c r="G1193" s="233">
        <f t="shared" si="1019"/>
        <v>0</v>
      </c>
      <c r="H1193" s="233">
        <f t="shared" si="1010"/>
        <v>0</v>
      </c>
      <c r="I1193" s="233">
        <f t="shared" si="1010"/>
        <v>0</v>
      </c>
      <c r="J1193" s="267">
        <f t="shared" si="1006"/>
        <v>0</v>
      </c>
      <c r="K1193" s="288">
        <f t="shared" si="1006"/>
        <v>0</v>
      </c>
      <c r="L1193" s="278">
        <f t="shared" si="987"/>
        <v>0</v>
      </c>
      <c r="M1193" s="233">
        <f t="shared" si="984"/>
        <v>0</v>
      </c>
      <c r="N1193" s="267">
        <f t="shared" ref="N1193" si="1020">N1209+N1225</f>
        <v>0</v>
      </c>
      <c r="O1193" s="233">
        <f t="shared" si="988"/>
        <v>0</v>
      </c>
      <c r="P1193" s="42"/>
    </row>
    <row r="1194" spans="2:17" ht="18" hidden="1">
      <c r="B1194" s="2" t="str">
        <f t="shared" si="986"/>
        <v>a</v>
      </c>
      <c r="C1194" s="231" t="s">
        <v>0</v>
      </c>
      <c r="D1194" s="232" t="s">
        <v>9</v>
      </c>
      <c r="E1194" s="233">
        <f t="shared" ref="E1194" si="1021">E1210+E1226</f>
        <v>2300</v>
      </c>
      <c r="F1194" s="233">
        <f t="shared" ref="F1194:G1194" si="1022">F1210+F1226</f>
        <v>2265.4499999999998</v>
      </c>
      <c r="G1194" s="233">
        <f t="shared" si="1022"/>
        <v>1224.8552199999999</v>
      </c>
      <c r="H1194" s="233">
        <f t="shared" si="1010"/>
        <v>1280</v>
      </c>
      <c r="I1194" s="233">
        <f t="shared" si="1010"/>
        <v>1280</v>
      </c>
      <c r="J1194" s="267">
        <f t="shared" si="1006"/>
        <v>2300</v>
      </c>
      <c r="K1194" s="288">
        <f t="shared" si="1006"/>
        <v>2300</v>
      </c>
      <c r="L1194" s="278">
        <f t="shared" si="987"/>
        <v>0</v>
      </c>
      <c r="M1194" s="233">
        <f t="shared" si="984"/>
        <v>1020</v>
      </c>
      <c r="N1194" s="267">
        <f t="shared" ref="N1194" si="1023">N1210+N1226</f>
        <v>2292</v>
      </c>
      <c r="O1194" s="233">
        <f t="shared" si="988"/>
        <v>-8</v>
      </c>
      <c r="P1194" s="43"/>
      <c r="Q1194" s="271"/>
    </row>
    <row r="1195" spans="2:17" ht="15.75" hidden="1">
      <c r="B1195" s="2" t="str">
        <f t="shared" si="986"/>
        <v>b</v>
      </c>
      <c r="C1195" s="240" t="s">
        <v>0</v>
      </c>
      <c r="D1195" s="241" t="s">
        <v>10</v>
      </c>
      <c r="E1195" s="233">
        <f t="shared" ref="E1195" si="1024">E1211+E1227</f>
        <v>0</v>
      </c>
      <c r="F1195" s="233">
        <f t="shared" ref="F1195:G1195" si="1025">F1211+F1227</f>
        <v>0</v>
      </c>
      <c r="G1195" s="233">
        <f t="shared" si="1025"/>
        <v>0</v>
      </c>
      <c r="H1195" s="233">
        <f t="shared" si="1010"/>
        <v>0</v>
      </c>
      <c r="I1195" s="233">
        <f t="shared" si="1010"/>
        <v>0</v>
      </c>
      <c r="J1195" s="267">
        <f t="shared" si="1006"/>
        <v>0</v>
      </c>
      <c r="K1195" s="288">
        <f t="shared" si="1006"/>
        <v>0</v>
      </c>
      <c r="L1195" s="278">
        <f t="shared" si="987"/>
        <v>0</v>
      </c>
      <c r="M1195" s="233">
        <f t="shared" si="984"/>
        <v>0</v>
      </c>
      <c r="N1195" s="267">
        <f t="shared" ref="N1195" si="1026">N1211+N1227</f>
        <v>0</v>
      </c>
      <c r="O1195" s="233">
        <f t="shared" si="988"/>
        <v>0</v>
      </c>
      <c r="P1195" s="42"/>
    </row>
    <row r="1196" spans="2:17" ht="15.75" hidden="1">
      <c r="B1196" s="2" t="str">
        <f t="shared" si="986"/>
        <v>b</v>
      </c>
      <c r="C1196" s="240" t="s">
        <v>0</v>
      </c>
      <c r="D1196" s="241" t="s">
        <v>11</v>
      </c>
      <c r="E1196" s="233">
        <f t="shared" ref="E1196" si="1027">E1212+E1228</f>
        <v>0</v>
      </c>
      <c r="F1196" s="233">
        <f t="shared" ref="F1196:G1196" si="1028">F1212+F1228</f>
        <v>0</v>
      </c>
      <c r="G1196" s="233">
        <f t="shared" si="1028"/>
        <v>0</v>
      </c>
      <c r="H1196" s="233">
        <f t="shared" si="1010"/>
        <v>0</v>
      </c>
      <c r="I1196" s="233">
        <f t="shared" si="1010"/>
        <v>0</v>
      </c>
      <c r="J1196" s="267">
        <f t="shared" si="1006"/>
        <v>0</v>
      </c>
      <c r="K1196" s="288">
        <f t="shared" si="1006"/>
        <v>0</v>
      </c>
      <c r="L1196" s="278">
        <f t="shared" si="987"/>
        <v>0</v>
      </c>
      <c r="M1196" s="233">
        <f t="shared" si="984"/>
        <v>0</v>
      </c>
      <c r="N1196" s="267">
        <f t="shared" ref="N1196" si="1029">N1212+N1228</f>
        <v>0</v>
      </c>
      <c r="O1196" s="233">
        <f t="shared" si="988"/>
        <v>0</v>
      </c>
      <c r="P1196" s="42"/>
    </row>
    <row r="1197" spans="2:17" ht="15.75" hidden="1">
      <c r="B1197" s="2" t="str">
        <f t="shared" si="986"/>
        <v>b</v>
      </c>
      <c r="C1197" s="240" t="s">
        <v>0</v>
      </c>
      <c r="D1197" s="241" t="s">
        <v>12</v>
      </c>
      <c r="E1197" s="233">
        <f t="shared" ref="E1197" si="1030">E1213+E1229</f>
        <v>0</v>
      </c>
      <c r="F1197" s="233">
        <f t="shared" ref="F1197:G1197" si="1031">F1213+F1229</f>
        <v>0</v>
      </c>
      <c r="G1197" s="233">
        <f t="shared" si="1031"/>
        <v>0</v>
      </c>
      <c r="H1197" s="233">
        <f t="shared" si="1010"/>
        <v>0</v>
      </c>
      <c r="I1197" s="233">
        <f t="shared" si="1010"/>
        <v>0</v>
      </c>
      <c r="J1197" s="267">
        <f t="shared" si="1006"/>
        <v>0</v>
      </c>
      <c r="K1197" s="288">
        <f t="shared" si="1006"/>
        <v>0</v>
      </c>
      <c r="L1197" s="278">
        <f t="shared" si="987"/>
        <v>0</v>
      </c>
      <c r="M1197" s="233">
        <f t="shared" si="984"/>
        <v>0</v>
      </c>
      <c r="N1197" s="267">
        <f t="shared" ref="N1197" si="1032">N1213+N1229</f>
        <v>0</v>
      </c>
      <c r="O1197" s="233">
        <f t="shared" si="988"/>
        <v>0</v>
      </c>
      <c r="P1197" s="42"/>
    </row>
    <row r="1198" spans="2:17" ht="18" hidden="1">
      <c r="B1198" s="2" t="str">
        <f t="shared" si="986"/>
        <v>a</v>
      </c>
      <c r="C1198" s="231" t="s">
        <v>0</v>
      </c>
      <c r="D1198" s="232" t="s">
        <v>13</v>
      </c>
      <c r="E1198" s="233">
        <f t="shared" ref="E1198" si="1033">E1214+E1230</f>
        <v>8700</v>
      </c>
      <c r="F1198" s="233">
        <f t="shared" ref="F1198:G1198" si="1034">F1214+F1230</f>
        <v>8699.7000000000007</v>
      </c>
      <c r="G1198" s="233">
        <f t="shared" si="1034"/>
        <v>4000.4700600000006</v>
      </c>
      <c r="H1198" s="233">
        <f t="shared" si="1010"/>
        <v>9720</v>
      </c>
      <c r="I1198" s="233">
        <f t="shared" si="1010"/>
        <v>5720</v>
      </c>
      <c r="J1198" s="267">
        <f t="shared" si="1006"/>
        <v>4700</v>
      </c>
      <c r="K1198" s="288">
        <f t="shared" si="1006"/>
        <v>4700</v>
      </c>
      <c r="L1198" s="278">
        <f t="shared" si="987"/>
        <v>0</v>
      </c>
      <c r="M1198" s="233">
        <f t="shared" si="984"/>
        <v>-1020</v>
      </c>
      <c r="N1198" s="267">
        <f t="shared" ref="N1198" si="1035">N1214+N1230</f>
        <v>21255</v>
      </c>
      <c r="O1198" s="233">
        <f t="shared" si="988"/>
        <v>16555</v>
      </c>
      <c r="P1198" s="43"/>
      <c r="Q1198" s="271"/>
    </row>
    <row r="1199" spans="2:17" ht="15.75" hidden="1">
      <c r="B1199" s="2" t="str">
        <f t="shared" si="986"/>
        <v>b</v>
      </c>
      <c r="C1199" s="240" t="s">
        <v>0</v>
      </c>
      <c r="D1199" s="241" t="s">
        <v>14</v>
      </c>
      <c r="E1199" s="233">
        <f t="shared" ref="E1199" si="1036">E1215+E1231</f>
        <v>0</v>
      </c>
      <c r="F1199" s="233">
        <f t="shared" ref="F1199:G1199" si="1037">F1215+F1231</f>
        <v>0</v>
      </c>
      <c r="G1199" s="233">
        <f t="shared" si="1037"/>
        <v>0</v>
      </c>
      <c r="H1199" s="233">
        <f t="shared" si="1010"/>
        <v>0</v>
      </c>
      <c r="I1199" s="233">
        <f t="shared" si="1010"/>
        <v>0</v>
      </c>
      <c r="J1199" s="267">
        <f t="shared" si="1006"/>
        <v>0</v>
      </c>
      <c r="K1199" s="288">
        <f t="shared" si="1006"/>
        <v>0</v>
      </c>
      <c r="L1199" s="278">
        <f t="shared" si="987"/>
        <v>0</v>
      </c>
      <c r="M1199" s="233">
        <f t="shared" si="984"/>
        <v>0</v>
      </c>
      <c r="N1199" s="267">
        <f t="shared" ref="N1199" si="1038">N1215+N1231</f>
        <v>0</v>
      </c>
      <c r="O1199" s="233">
        <f t="shared" si="988"/>
        <v>0</v>
      </c>
      <c r="P1199" s="42"/>
    </row>
    <row r="1200" spans="2:17" ht="30" hidden="1">
      <c r="B1200" s="2" t="str">
        <f t="shared" si="986"/>
        <v>b</v>
      </c>
      <c r="C1200" s="256" t="s">
        <v>0</v>
      </c>
      <c r="D1200" s="257" t="s">
        <v>15</v>
      </c>
      <c r="E1200" s="238">
        <f t="shared" ref="E1200" si="1039">E1216+E1232</f>
        <v>0</v>
      </c>
      <c r="F1200" s="238">
        <f t="shared" ref="F1200:G1200" si="1040">F1216+F1232</f>
        <v>0</v>
      </c>
      <c r="G1200" s="238">
        <f t="shared" si="1040"/>
        <v>0</v>
      </c>
      <c r="H1200" s="238">
        <f t="shared" si="1010"/>
        <v>0</v>
      </c>
      <c r="I1200" s="238">
        <f t="shared" si="1010"/>
        <v>0</v>
      </c>
      <c r="J1200" s="268">
        <f t="shared" si="1006"/>
        <v>0</v>
      </c>
      <c r="K1200" s="289">
        <f t="shared" si="1006"/>
        <v>0</v>
      </c>
      <c r="L1200" s="278">
        <f t="shared" si="987"/>
        <v>0</v>
      </c>
      <c r="M1200" s="238">
        <f t="shared" si="984"/>
        <v>0</v>
      </c>
      <c r="N1200" s="268">
        <f t="shared" ref="N1200" si="1041">N1216+N1232</f>
        <v>0</v>
      </c>
      <c r="O1200" s="238">
        <f t="shared" si="988"/>
        <v>0</v>
      </c>
      <c r="P1200" s="42"/>
    </row>
    <row r="1201" spans="2:17" ht="30" hidden="1">
      <c r="B1201" s="2" t="str">
        <f t="shared" si="986"/>
        <v>b</v>
      </c>
      <c r="C1201" s="256" t="s">
        <v>0</v>
      </c>
      <c r="D1201" s="257" t="s">
        <v>16</v>
      </c>
      <c r="E1201" s="238">
        <f t="shared" ref="E1201" si="1042">E1217+E1233</f>
        <v>0</v>
      </c>
      <c r="F1201" s="238">
        <f t="shared" ref="F1201:G1201" si="1043">F1217+F1233</f>
        <v>0</v>
      </c>
      <c r="G1201" s="238">
        <f t="shared" si="1043"/>
        <v>0</v>
      </c>
      <c r="H1201" s="238">
        <f t="shared" si="1010"/>
        <v>0</v>
      </c>
      <c r="I1201" s="238">
        <f t="shared" si="1010"/>
        <v>0</v>
      </c>
      <c r="J1201" s="268">
        <f t="shared" si="1006"/>
        <v>0</v>
      </c>
      <c r="K1201" s="289">
        <f t="shared" si="1006"/>
        <v>0</v>
      </c>
      <c r="L1201" s="278">
        <f t="shared" si="987"/>
        <v>0</v>
      </c>
      <c r="M1201" s="238">
        <f t="shared" si="984"/>
        <v>0</v>
      </c>
      <c r="N1201" s="268">
        <f t="shared" ref="N1201" si="1044">N1217+N1233</f>
        <v>0</v>
      </c>
      <c r="O1201" s="238">
        <f t="shared" si="988"/>
        <v>0</v>
      </c>
      <c r="P1201" s="42"/>
    </row>
    <row r="1202" spans="2:17" ht="15.75" hidden="1">
      <c r="B1202" s="2" t="str">
        <f t="shared" si="986"/>
        <v>b</v>
      </c>
      <c r="C1202" s="243" t="s">
        <v>0</v>
      </c>
      <c r="D1202" s="244" t="s">
        <v>17</v>
      </c>
      <c r="E1202" s="230">
        <f t="shared" ref="E1202" si="1045">E1218+E1234</f>
        <v>0</v>
      </c>
      <c r="F1202" s="230">
        <f t="shared" ref="F1202:G1202" si="1046">F1218+F1234</f>
        <v>0</v>
      </c>
      <c r="G1202" s="230">
        <f t="shared" si="1046"/>
        <v>0</v>
      </c>
      <c r="H1202" s="230">
        <f t="shared" si="1010"/>
        <v>0</v>
      </c>
      <c r="I1202" s="230">
        <f t="shared" si="1010"/>
        <v>0</v>
      </c>
      <c r="J1202" s="266">
        <f t="shared" si="1006"/>
        <v>0</v>
      </c>
      <c r="K1202" s="287">
        <f t="shared" si="1006"/>
        <v>0</v>
      </c>
      <c r="L1202" s="278">
        <f t="shared" si="987"/>
        <v>0</v>
      </c>
      <c r="M1202" s="230">
        <f t="shared" si="984"/>
        <v>0</v>
      </c>
      <c r="N1202" s="266">
        <f t="shared" ref="N1202" si="1047">N1218+N1234</f>
        <v>0</v>
      </c>
      <c r="O1202" s="230">
        <f t="shared" si="988"/>
        <v>0</v>
      </c>
      <c r="P1202" s="42"/>
    </row>
    <row r="1203" spans="2:17" ht="15.75" hidden="1">
      <c r="B1203" s="2" t="str">
        <f t="shared" si="986"/>
        <v>b</v>
      </c>
      <c r="C1203" s="243" t="s">
        <v>0</v>
      </c>
      <c r="D1203" s="244" t="s">
        <v>18</v>
      </c>
      <c r="E1203" s="230">
        <f t="shared" ref="E1203" si="1048">E1219+E1235</f>
        <v>0</v>
      </c>
      <c r="F1203" s="230">
        <f t="shared" ref="F1203:G1203" si="1049">F1219+F1235</f>
        <v>0</v>
      </c>
      <c r="G1203" s="230">
        <f t="shared" si="1049"/>
        <v>0</v>
      </c>
      <c r="H1203" s="230">
        <f t="shared" si="1010"/>
        <v>0</v>
      </c>
      <c r="I1203" s="230">
        <f t="shared" si="1010"/>
        <v>0</v>
      </c>
      <c r="J1203" s="266">
        <f t="shared" si="1006"/>
        <v>0</v>
      </c>
      <c r="K1203" s="287">
        <f t="shared" si="1006"/>
        <v>0</v>
      </c>
      <c r="L1203" s="278">
        <f t="shared" si="987"/>
        <v>0</v>
      </c>
      <c r="M1203" s="230">
        <f t="shared" si="984"/>
        <v>0</v>
      </c>
      <c r="N1203" s="266">
        <f t="shared" ref="N1203" si="1050">N1219+N1235</f>
        <v>0</v>
      </c>
      <c r="O1203" s="230">
        <f t="shared" si="988"/>
        <v>0</v>
      </c>
      <c r="P1203" s="42"/>
    </row>
    <row r="1204" spans="2:17" ht="15.75" hidden="1">
      <c r="B1204" s="2" t="str">
        <f t="shared" si="986"/>
        <v>b</v>
      </c>
      <c r="C1204" s="243" t="s">
        <v>0</v>
      </c>
      <c r="D1204" s="244" t="s">
        <v>19</v>
      </c>
      <c r="E1204" s="230">
        <f t="shared" ref="E1204" si="1051">E1220+E1236</f>
        <v>0</v>
      </c>
      <c r="F1204" s="230">
        <f t="shared" ref="F1204:G1204" si="1052">F1220+F1236</f>
        <v>0</v>
      </c>
      <c r="G1204" s="230">
        <f t="shared" si="1052"/>
        <v>0</v>
      </c>
      <c r="H1204" s="230">
        <f t="shared" si="1010"/>
        <v>0</v>
      </c>
      <c r="I1204" s="230">
        <f t="shared" si="1010"/>
        <v>0</v>
      </c>
      <c r="J1204" s="266">
        <f t="shared" si="1006"/>
        <v>0</v>
      </c>
      <c r="K1204" s="287">
        <f t="shared" si="1006"/>
        <v>0</v>
      </c>
      <c r="L1204" s="278">
        <f t="shared" si="987"/>
        <v>0</v>
      </c>
      <c r="M1204" s="230">
        <f t="shared" si="984"/>
        <v>0</v>
      </c>
      <c r="N1204" s="266">
        <f t="shared" ref="N1204" si="1053">N1220+N1236</f>
        <v>0</v>
      </c>
      <c r="O1204" s="230">
        <f t="shared" si="988"/>
        <v>0</v>
      </c>
      <c r="P1204" s="42"/>
    </row>
    <row r="1205" spans="2:17" ht="31.5" hidden="1">
      <c r="B1205" s="2" t="str">
        <f t="shared" si="986"/>
        <v>a</v>
      </c>
      <c r="C1205" s="222" t="s">
        <v>156</v>
      </c>
      <c r="D1205" s="223" t="s">
        <v>155</v>
      </c>
      <c r="E1205" s="224">
        <f t="shared" ref="E1205" si="1054">E1208+E1218+E1219+E1220</f>
        <v>9900</v>
      </c>
      <c r="F1205" s="224">
        <f t="shared" ref="F1205:I1205" si="1055">F1208+F1218+F1219+F1220</f>
        <v>9899.7000000000007</v>
      </c>
      <c r="G1205" s="224">
        <f t="shared" si="1055"/>
        <v>4256.8164600000009</v>
      </c>
      <c r="H1205" s="224">
        <f t="shared" si="1055"/>
        <v>9900</v>
      </c>
      <c r="I1205" s="224">
        <f t="shared" si="1055"/>
        <v>5900</v>
      </c>
      <c r="J1205" s="264">
        <f>J1208+J1218+J1219+J1220</f>
        <v>5900</v>
      </c>
      <c r="K1205" s="285">
        <f>K1208+K1218+K1219+K1220</f>
        <v>5900</v>
      </c>
      <c r="L1205" s="278">
        <f t="shared" si="987"/>
        <v>0</v>
      </c>
      <c r="M1205" s="224">
        <f t="shared" si="984"/>
        <v>0</v>
      </c>
      <c r="N1205" s="264">
        <f t="shared" ref="N1205" si="1056">N1208+N1218+N1219+N1220</f>
        <v>21435</v>
      </c>
      <c r="O1205" s="224">
        <f t="shared" si="988"/>
        <v>15535</v>
      </c>
      <c r="P1205" s="43"/>
      <c r="Q1205" s="271" t="s">
        <v>574</v>
      </c>
    </row>
    <row r="1206" spans="2:17" ht="15.75" hidden="1">
      <c r="B1206" s="2" t="str">
        <f t="shared" si="986"/>
        <v>b</v>
      </c>
      <c r="C1206" s="252" t="s">
        <v>0</v>
      </c>
      <c r="D1206" s="253" t="s">
        <v>5</v>
      </c>
      <c r="E1206" s="227">
        <v>0</v>
      </c>
      <c r="F1206" s="227">
        <v>0</v>
      </c>
      <c r="G1206" s="227">
        <v>0</v>
      </c>
      <c r="H1206" s="227">
        <v>0</v>
      </c>
      <c r="I1206" s="227">
        <v>0</v>
      </c>
      <c r="J1206" s="265">
        <v>0</v>
      </c>
      <c r="K1206" s="286">
        <v>0</v>
      </c>
      <c r="L1206" s="278">
        <f t="shared" si="987"/>
        <v>0</v>
      </c>
      <c r="M1206" s="227">
        <f t="shared" si="984"/>
        <v>0</v>
      </c>
      <c r="N1206" s="265">
        <v>0</v>
      </c>
      <c r="O1206" s="227">
        <f t="shared" si="988"/>
        <v>0</v>
      </c>
      <c r="P1206" s="42"/>
    </row>
    <row r="1207" spans="2:17" ht="18" hidden="1">
      <c r="B1207" s="2" t="str">
        <f t="shared" si="986"/>
        <v>a</v>
      </c>
      <c r="C1207" s="225" t="s">
        <v>0</v>
      </c>
      <c r="D1207" s="226" t="s">
        <v>6</v>
      </c>
      <c r="E1207" s="227">
        <v>30</v>
      </c>
      <c r="F1207" s="227">
        <v>30</v>
      </c>
      <c r="G1207" s="227">
        <v>30</v>
      </c>
      <c r="H1207" s="227">
        <v>30</v>
      </c>
      <c r="I1207" s="227">
        <v>30</v>
      </c>
      <c r="J1207" s="265">
        <v>30</v>
      </c>
      <c r="K1207" s="286">
        <v>30</v>
      </c>
      <c r="L1207" s="278">
        <f t="shared" si="987"/>
        <v>0</v>
      </c>
      <c r="M1207" s="227">
        <f t="shared" si="984"/>
        <v>0</v>
      </c>
      <c r="N1207" s="265">
        <v>30</v>
      </c>
      <c r="O1207" s="227">
        <f t="shared" si="988"/>
        <v>0</v>
      </c>
      <c r="P1207" s="43"/>
      <c r="Q1207" s="271"/>
    </row>
    <row r="1208" spans="2:17" ht="18" hidden="1">
      <c r="B1208" s="2" t="str">
        <f t="shared" si="986"/>
        <v>a</v>
      </c>
      <c r="C1208" s="228" t="s">
        <v>0</v>
      </c>
      <c r="D1208" s="229" t="s">
        <v>7</v>
      </c>
      <c r="E1208" s="230">
        <f t="shared" ref="E1208" si="1057">E1209+E1210+E1211+E1212+E1213+E1214+E1215</f>
        <v>9900</v>
      </c>
      <c r="F1208" s="230">
        <f t="shared" ref="F1208:I1208" si="1058">F1209+F1210+F1211+F1212+F1213+F1214+F1215</f>
        <v>9899.7000000000007</v>
      </c>
      <c r="G1208" s="230">
        <f t="shared" si="1058"/>
        <v>4256.8164600000009</v>
      </c>
      <c r="H1208" s="230">
        <f t="shared" si="1058"/>
        <v>9900</v>
      </c>
      <c r="I1208" s="230">
        <f t="shared" si="1058"/>
        <v>5900</v>
      </c>
      <c r="J1208" s="266">
        <f>J1209+J1210+J1211+J1212+J1213+J1214+J1215</f>
        <v>5900</v>
      </c>
      <c r="K1208" s="287">
        <f>K1209+K1210+K1211+K1212+K1213+K1214+K1215</f>
        <v>5900</v>
      </c>
      <c r="L1208" s="278">
        <f t="shared" si="987"/>
        <v>0</v>
      </c>
      <c r="M1208" s="230">
        <f t="shared" si="984"/>
        <v>0</v>
      </c>
      <c r="N1208" s="266">
        <f t="shared" ref="N1208" si="1059">N1209+N1210+N1211+N1212+N1213+N1214+N1215</f>
        <v>21435</v>
      </c>
      <c r="O1208" s="230">
        <f t="shared" si="988"/>
        <v>15535</v>
      </c>
      <c r="P1208" s="43"/>
      <c r="Q1208" s="271"/>
    </row>
    <row r="1209" spans="2:17" ht="15.75" hidden="1">
      <c r="B1209" s="2" t="str">
        <f t="shared" si="986"/>
        <v>b</v>
      </c>
      <c r="C1209" s="240" t="s">
        <v>0</v>
      </c>
      <c r="D1209" s="241" t="s">
        <v>8</v>
      </c>
      <c r="E1209" s="233">
        <v>0</v>
      </c>
      <c r="F1209" s="233">
        <v>0</v>
      </c>
      <c r="G1209" s="233">
        <v>0</v>
      </c>
      <c r="H1209" s="233">
        <v>0</v>
      </c>
      <c r="I1209" s="233">
        <v>0</v>
      </c>
      <c r="J1209" s="267">
        <v>0</v>
      </c>
      <c r="K1209" s="288">
        <v>0</v>
      </c>
      <c r="L1209" s="278">
        <f t="shared" si="987"/>
        <v>0</v>
      </c>
      <c r="M1209" s="233">
        <f t="shared" si="984"/>
        <v>0</v>
      </c>
      <c r="N1209" s="267">
        <v>0</v>
      </c>
      <c r="O1209" s="233">
        <f t="shared" si="988"/>
        <v>0</v>
      </c>
      <c r="P1209" s="42"/>
    </row>
    <row r="1210" spans="2:17" ht="18" hidden="1">
      <c r="B1210" s="2" t="str">
        <f t="shared" si="986"/>
        <v>a</v>
      </c>
      <c r="C1210" s="231" t="s">
        <v>0</v>
      </c>
      <c r="D1210" s="232" t="s">
        <v>9</v>
      </c>
      <c r="E1210" s="233">
        <v>1200</v>
      </c>
      <c r="F1210" s="233">
        <v>1200</v>
      </c>
      <c r="G1210" s="233">
        <v>256.34640000000002</v>
      </c>
      <c r="H1210" s="233">
        <v>180</v>
      </c>
      <c r="I1210" s="233">
        <v>180</v>
      </c>
      <c r="J1210" s="267">
        <v>1200</v>
      </c>
      <c r="K1210" s="288">
        <v>1200</v>
      </c>
      <c r="L1210" s="278">
        <f t="shared" si="987"/>
        <v>0</v>
      </c>
      <c r="M1210" s="233">
        <f t="shared" si="984"/>
        <v>1020</v>
      </c>
      <c r="N1210" s="267">
        <v>180</v>
      </c>
      <c r="O1210" s="233">
        <f t="shared" si="988"/>
        <v>-1020</v>
      </c>
      <c r="P1210" s="43"/>
      <c r="Q1210" s="271"/>
    </row>
    <row r="1211" spans="2:17" ht="15.75" hidden="1">
      <c r="B1211" s="2" t="str">
        <f t="shared" si="986"/>
        <v>b</v>
      </c>
      <c r="C1211" s="240" t="s">
        <v>0</v>
      </c>
      <c r="D1211" s="241" t="s">
        <v>10</v>
      </c>
      <c r="E1211" s="233">
        <v>0</v>
      </c>
      <c r="F1211" s="233">
        <v>0</v>
      </c>
      <c r="G1211" s="233">
        <v>0</v>
      </c>
      <c r="H1211" s="233">
        <v>0</v>
      </c>
      <c r="I1211" s="233">
        <v>0</v>
      </c>
      <c r="J1211" s="267">
        <v>0</v>
      </c>
      <c r="K1211" s="288">
        <v>0</v>
      </c>
      <c r="L1211" s="278">
        <f t="shared" si="987"/>
        <v>0</v>
      </c>
      <c r="M1211" s="233">
        <f t="shared" si="984"/>
        <v>0</v>
      </c>
      <c r="N1211" s="267">
        <v>0</v>
      </c>
      <c r="O1211" s="233">
        <f t="shared" si="988"/>
        <v>0</v>
      </c>
      <c r="P1211" s="42"/>
    </row>
    <row r="1212" spans="2:17" ht="15.75" hidden="1">
      <c r="B1212" s="2" t="str">
        <f t="shared" si="986"/>
        <v>b</v>
      </c>
      <c r="C1212" s="240" t="s">
        <v>0</v>
      </c>
      <c r="D1212" s="241" t="s">
        <v>11</v>
      </c>
      <c r="E1212" s="233">
        <v>0</v>
      </c>
      <c r="F1212" s="233">
        <v>0</v>
      </c>
      <c r="G1212" s="233">
        <v>0</v>
      </c>
      <c r="H1212" s="233">
        <v>0</v>
      </c>
      <c r="I1212" s="233">
        <v>0</v>
      </c>
      <c r="J1212" s="267">
        <v>0</v>
      </c>
      <c r="K1212" s="288">
        <v>0</v>
      </c>
      <c r="L1212" s="278">
        <f t="shared" si="987"/>
        <v>0</v>
      </c>
      <c r="M1212" s="233">
        <f t="shared" si="984"/>
        <v>0</v>
      </c>
      <c r="N1212" s="267">
        <v>0</v>
      </c>
      <c r="O1212" s="233">
        <f t="shared" si="988"/>
        <v>0</v>
      </c>
      <c r="P1212" s="42"/>
    </row>
    <row r="1213" spans="2:17" ht="15.75" hidden="1">
      <c r="B1213" s="2" t="str">
        <f t="shared" si="986"/>
        <v>b</v>
      </c>
      <c r="C1213" s="240" t="s">
        <v>0</v>
      </c>
      <c r="D1213" s="241" t="s">
        <v>12</v>
      </c>
      <c r="E1213" s="233">
        <v>0</v>
      </c>
      <c r="F1213" s="233">
        <v>0</v>
      </c>
      <c r="G1213" s="233">
        <v>0</v>
      </c>
      <c r="H1213" s="233">
        <v>0</v>
      </c>
      <c r="I1213" s="233">
        <v>0</v>
      </c>
      <c r="J1213" s="267">
        <v>0</v>
      </c>
      <c r="K1213" s="288">
        <v>0</v>
      </c>
      <c r="L1213" s="278">
        <f t="shared" si="987"/>
        <v>0</v>
      </c>
      <c r="M1213" s="233">
        <f t="shared" si="984"/>
        <v>0</v>
      </c>
      <c r="N1213" s="267">
        <v>0</v>
      </c>
      <c r="O1213" s="233">
        <f t="shared" si="988"/>
        <v>0</v>
      </c>
      <c r="P1213" s="42"/>
    </row>
    <row r="1214" spans="2:17" ht="18" hidden="1">
      <c r="B1214" s="2" t="str">
        <f t="shared" si="986"/>
        <v>a</v>
      </c>
      <c r="C1214" s="231" t="s">
        <v>0</v>
      </c>
      <c r="D1214" s="232" t="s">
        <v>13</v>
      </c>
      <c r="E1214" s="233">
        <v>8700</v>
      </c>
      <c r="F1214" s="233">
        <v>8699.7000000000007</v>
      </c>
      <c r="G1214" s="233">
        <v>4000.4700600000006</v>
      </c>
      <c r="H1214" s="233">
        <v>9720</v>
      </c>
      <c r="I1214" s="233">
        <v>5720</v>
      </c>
      <c r="J1214" s="267">
        <f>4600+100</f>
        <v>4700</v>
      </c>
      <c r="K1214" s="288">
        <f>4600+100</f>
        <v>4700</v>
      </c>
      <c r="L1214" s="278">
        <f t="shared" si="987"/>
        <v>0</v>
      </c>
      <c r="M1214" s="233">
        <f t="shared" si="984"/>
        <v>-1020</v>
      </c>
      <c r="N1214" s="267">
        <v>21255</v>
      </c>
      <c r="O1214" s="233">
        <f t="shared" si="988"/>
        <v>16555</v>
      </c>
      <c r="P1214" s="43"/>
      <c r="Q1214" s="271"/>
    </row>
    <row r="1215" spans="2:17" ht="15.75" hidden="1">
      <c r="B1215" s="2" t="str">
        <f t="shared" si="986"/>
        <v>b</v>
      </c>
      <c r="C1215" s="240" t="s">
        <v>0</v>
      </c>
      <c r="D1215" s="241" t="s">
        <v>14</v>
      </c>
      <c r="E1215" s="233">
        <f t="shared" ref="E1215" si="1060">E1216+E1217</f>
        <v>0</v>
      </c>
      <c r="F1215" s="233">
        <f t="shared" ref="F1215:I1215" si="1061">F1216+F1217</f>
        <v>0</v>
      </c>
      <c r="G1215" s="233">
        <f t="shared" si="1061"/>
        <v>0</v>
      </c>
      <c r="H1215" s="233">
        <f t="shared" si="1061"/>
        <v>0</v>
      </c>
      <c r="I1215" s="233">
        <f t="shared" si="1061"/>
        <v>0</v>
      </c>
      <c r="J1215" s="267">
        <f>J1216+J1217</f>
        <v>0</v>
      </c>
      <c r="K1215" s="288">
        <f>K1216+K1217</f>
        <v>0</v>
      </c>
      <c r="L1215" s="278">
        <f t="shared" si="987"/>
        <v>0</v>
      </c>
      <c r="M1215" s="233">
        <f t="shared" si="984"/>
        <v>0</v>
      </c>
      <c r="N1215" s="267">
        <f t="shared" ref="N1215" si="1062">N1216+N1217</f>
        <v>0</v>
      </c>
      <c r="O1215" s="233">
        <f t="shared" si="988"/>
        <v>0</v>
      </c>
      <c r="P1215" s="42"/>
    </row>
    <row r="1216" spans="2:17" ht="30" hidden="1">
      <c r="B1216" s="2" t="str">
        <f t="shared" si="986"/>
        <v>b</v>
      </c>
      <c r="C1216" s="256" t="s">
        <v>0</v>
      </c>
      <c r="D1216" s="257" t="s">
        <v>15</v>
      </c>
      <c r="E1216" s="238">
        <v>0</v>
      </c>
      <c r="F1216" s="238">
        <v>0</v>
      </c>
      <c r="G1216" s="238">
        <v>0</v>
      </c>
      <c r="H1216" s="238">
        <v>0</v>
      </c>
      <c r="I1216" s="238">
        <v>0</v>
      </c>
      <c r="J1216" s="268">
        <v>0</v>
      </c>
      <c r="K1216" s="289">
        <v>0</v>
      </c>
      <c r="L1216" s="278">
        <f t="shared" si="987"/>
        <v>0</v>
      </c>
      <c r="M1216" s="238">
        <f t="shared" si="984"/>
        <v>0</v>
      </c>
      <c r="N1216" s="268">
        <v>0</v>
      </c>
      <c r="O1216" s="238">
        <f t="shared" si="988"/>
        <v>0</v>
      </c>
      <c r="P1216" s="42"/>
    </row>
    <row r="1217" spans="2:17" ht="30" hidden="1">
      <c r="B1217" s="2" t="str">
        <f t="shared" si="986"/>
        <v>b</v>
      </c>
      <c r="C1217" s="256" t="s">
        <v>0</v>
      </c>
      <c r="D1217" s="257" t="s">
        <v>16</v>
      </c>
      <c r="E1217" s="238">
        <v>0</v>
      </c>
      <c r="F1217" s="238">
        <v>0</v>
      </c>
      <c r="G1217" s="238">
        <v>0</v>
      </c>
      <c r="H1217" s="238">
        <v>0</v>
      </c>
      <c r="I1217" s="238">
        <v>0</v>
      </c>
      <c r="J1217" s="268">
        <v>0</v>
      </c>
      <c r="K1217" s="289">
        <v>0</v>
      </c>
      <c r="L1217" s="278">
        <f t="shared" si="987"/>
        <v>0</v>
      </c>
      <c r="M1217" s="238">
        <f t="shared" si="984"/>
        <v>0</v>
      </c>
      <c r="N1217" s="268">
        <v>0</v>
      </c>
      <c r="O1217" s="238">
        <f t="shared" si="988"/>
        <v>0</v>
      </c>
      <c r="P1217" s="42"/>
    </row>
    <row r="1218" spans="2:17" ht="15.75" hidden="1">
      <c r="B1218" s="2" t="str">
        <f t="shared" si="986"/>
        <v>b</v>
      </c>
      <c r="C1218" s="243" t="s">
        <v>0</v>
      </c>
      <c r="D1218" s="244" t="s">
        <v>17</v>
      </c>
      <c r="E1218" s="230">
        <v>0</v>
      </c>
      <c r="F1218" s="230">
        <v>0</v>
      </c>
      <c r="G1218" s="230">
        <v>0</v>
      </c>
      <c r="H1218" s="230">
        <v>0</v>
      </c>
      <c r="I1218" s="230">
        <v>0</v>
      </c>
      <c r="J1218" s="266">
        <v>0</v>
      </c>
      <c r="K1218" s="287">
        <v>0</v>
      </c>
      <c r="L1218" s="278">
        <f t="shared" si="987"/>
        <v>0</v>
      </c>
      <c r="M1218" s="230">
        <f t="shared" si="984"/>
        <v>0</v>
      </c>
      <c r="N1218" s="266">
        <v>0</v>
      </c>
      <c r="O1218" s="230">
        <f t="shared" si="988"/>
        <v>0</v>
      </c>
      <c r="P1218" s="42"/>
    </row>
    <row r="1219" spans="2:17" ht="15.75" hidden="1">
      <c r="B1219" s="2" t="str">
        <f t="shared" si="986"/>
        <v>b</v>
      </c>
      <c r="C1219" s="243" t="s">
        <v>0</v>
      </c>
      <c r="D1219" s="244" t="s">
        <v>18</v>
      </c>
      <c r="E1219" s="230">
        <v>0</v>
      </c>
      <c r="F1219" s="230">
        <v>0</v>
      </c>
      <c r="G1219" s="230">
        <v>0</v>
      </c>
      <c r="H1219" s="230">
        <v>0</v>
      </c>
      <c r="I1219" s="230">
        <v>0</v>
      </c>
      <c r="J1219" s="266">
        <v>0</v>
      </c>
      <c r="K1219" s="287">
        <v>0</v>
      </c>
      <c r="L1219" s="278">
        <f t="shared" si="987"/>
        <v>0</v>
      </c>
      <c r="M1219" s="230">
        <f t="shared" si="984"/>
        <v>0</v>
      </c>
      <c r="N1219" s="266">
        <v>0</v>
      </c>
      <c r="O1219" s="230">
        <f t="shared" si="988"/>
        <v>0</v>
      </c>
      <c r="P1219" s="42"/>
    </row>
    <row r="1220" spans="2:17" ht="15.75" hidden="1">
      <c r="B1220" s="2" t="str">
        <f t="shared" si="986"/>
        <v>b</v>
      </c>
      <c r="C1220" s="243" t="s">
        <v>0</v>
      </c>
      <c r="D1220" s="244" t="s">
        <v>19</v>
      </c>
      <c r="E1220" s="230">
        <v>0</v>
      </c>
      <c r="F1220" s="230">
        <v>0</v>
      </c>
      <c r="G1220" s="230">
        <v>0</v>
      </c>
      <c r="H1220" s="230">
        <v>0</v>
      </c>
      <c r="I1220" s="230">
        <v>0</v>
      </c>
      <c r="J1220" s="266">
        <v>0</v>
      </c>
      <c r="K1220" s="287">
        <v>0</v>
      </c>
      <c r="L1220" s="278">
        <f t="shared" si="987"/>
        <v>0</v>
      </c>
      <c r="M1220" s="230">
        <f t="shared" si="984"/>
        <v>0</v>
      </c>
      <c r="N1220" s="266">
        <v>0</v>
      </c>
      <c r="O1220" s="230">
        <f t="shared" si="988"/>
        <v>0</v>
      </c>
      <c r="P1220" s="42"/>
    </row>
    <row r="1221" spans="2:17" ht="72" hidden="1">
      <c r="B1221" s="2" t="str">
        <f t="shared" si="986"/>
        <v>a</v>
      </c>
      <c r="C1221" s="222" t="s">
        <v>157</v>
      </c>
      <c r="D1221" s="223" t="s">
        <v>158</v>
      </c>
      <c r="E1221" s="224">
        <f t="shared" ref="E1221" si="1063">E1224+E1234+E1235+E1236</f>
        <v>1100</v>
      </c>
      <c r="F1221" s="224">
        <f t="shared" ref="F1221:I1221" si="1064">F1224+F1234+F1235+F1236</f>
        <v>1065.45</v>
      </c>
      <c r="G1221" s="224">
        <f t="shared" si="1064"/>
        <v>968.5088199999999</v>
      </c>
      <c r="H1221" s="224">
        <f t="shared" si="1064"/>
        <v>1100</v>
      </c>
      <c r="I1221" s="224">
        <f t="shared" si="1064"/>
        <v>1100</v>
      </c>
      <c r="J1221" s="264">
        <f>J1224+J1234+J1235+J1236</f>
        <v>1100</v>
      </c>
      <c r="K1221" s="285">
        <f>K1224+K1234+K1235+K1236</f>
        <v>1100</v>
      </c>
      <c r="L1221" s="278">
        <f t="shared" si="987"/>
        <v>0</v>
      </c>
      <c r="M1221" s="224">
        <f t="shared" ref="M1221:M1284" si="1065">J1221-I1221</f>
        <v>0</v>
      </c>
      <c r="N1221" s="264">
        <f t="shared" ref="N1221" si="1066">N1224+N1234+N1235+N1236</f>
        <v>2112</v>
      </c>
      <c r="O1221" s="224">
        <f t="shared" si="988"/>
        <v>1012</v>
      </c>
      <c r="P1221" s="43"/>
      <c r="Q1221" s="271"/>
    </row>
    <row r="1222" spans="2:17" ht="15.75" hidden="1">
      <c r="B1222" s="2" t="str">
        <f t="shared" ref="B1222:B1285" si="1067">IF((E1222+F1222+G1222+I1222++J1222+M1222+N1222)&gt;0,"a","b")</f>
        <v>b</v>
      </c>
      <c r="C1222" s="252" t="s">
        <v>0</v>
      </c>
      <c r="D1222" s="253" t="s">
        <v>5</v>
      </c>
      <c r="E1222" s="227">
        <v>0</v>
      </c>
      <c r="F1222" s="227">
        <v>0</v>
      </c>
      <c r="G1222" s="227">
        <v>0</v>
      </c>
      <c r="H1222" s="227">
        <v>0</v>
      </c>
      <c r="I1222" s="227">
        <v>0</v>
      </c>
      <c r="J1222" s="265">
        <v>0</v>
      </c>
      <c r="K1222" s="286">
        <v>0</v>
      </c>
      <c r="L1222" s="278">
        <f t="shared" ref="L1222:L1285" si="1068">K1222-J1222</f>
        <v>0</v>
      </c>
      <c r="M1222" s="227">
        <f t="shared" si="1065"/>
        <v>0</v>
      </c>
      <c r="N1222" s="265">
        <v>0</v>
      </c>
      <c r="O1222" s="227">
        <f t="shared" ref="O1222:O1285" si="1069">N1222-J1222</f>
        <v>0</v>
      </c>
      <c r="P1222" s="42"/>
    </row>
    <row r="1223" spans="2:17" ht="18" hidden="1">
      <c r="B1223" s="2" t="str">
        <f t="shared" si="1067"/>
        <v>a</v>
      </c>
      <c r="C1223" s="225" t="s">
        <v>0</v>
      </c>
      <c r="D1223" s="226" t="s">
        <v>6</v>
      </c>
      <c r="E1223" s="227">
        <v>49</v>
      </c>
      <c r="F1223" s="227">
        <v>49</v>
      </c>
      <c r="G1223" s="227">
        <v>49</v>
      </c>
      <c r="H1223" s="227">
        <v>49</v>
      </c>
      <c r="I1223" s="227">
        <v>49</v>
      </c>
      <c r="J1223" s="265">
        <v>49</v>
      </c>
      <c r="K1223" s="286">
        <v>49</v>
      </c>
      <c r="L1223" s="278">
        <f t="shared" si="1068"/>
        <v>0</v>
      </c>
      <c r="M1223" s="227">
        <f t="shared" si="1065"/>
        <v>0</v>
      </c>
      <c r="N1223" s="265">
        <v>49</v>
      </c>
      <c r="O1223" s="227">
        <f t="shared" si="1069"/>
        <v>0</v>
      </c>
      <c r="P1223" s="43"/>
      <c r="Q1223" s="271"/>
    </row>
    <row r="1224" spans="2:17" ht="18" hidden="1">
      <c r="B1224" s="2" t="str">
        <f t="shared" si="1067"/>
        <v>a</v>
      </c>
      <c r="C1224" s="228" t="s">
        <v>0</v>
      </c>
      <c r="D1224" s="229" t="s">
        <v>7</v>
      </c>
      <c r="E1224" s="230">
        <f t="shared" ref="E1224" si="1070">E1225+E1226+E1227+E1228+E1229+E1230+E1231</f>
        <v>1100</v>
      </c>
      <c r="F1224" s="230">
        <f t="shared" ref="F1224:I1224" si="1071">F1225+F1226+F1227+F1228+F1229+F1230+F1231</f>
        <v>1065.45</v>
      </c>
      <c r="G1224" s="230">
        <f t="shared" si="1071"/>
        <v>968.5088199999999</v>
      </c>
      <c r="H1224" s="230">
        <f t="shared" si="1071"/>
        <v>1100</v>
      </c>
      <c r="I1224" s="230">
        <f t="shared" si="1071"/>
        <v>1100</v>
      </c>
      <c r="J1224" s="266">
        <f>J1225+J1226+J1227+J1228+J1229+J1230+J1231</f>
        <v>1100</v>
      </c>
      <c r="K1224" s="287">
        <f>K1225+K1226+K1227+K1228+K1229+K1230+K1231</f>
        <v>1100</v>
      </c>
      <c r="L1224" s="278">
        <f t="shared" si="1068"/>
        <v>0</v>
      </c>
      <c r="M1224" s="230">
        <f t="shared" si="1065"/>
        <v>0</v>
      </c>
      <c r="N1224" s="266">
        <f t="shared" ref="N1224" si="1072">N1225+N1226+N1227+N1228+N1229+N1230+N1231</f>
        <v>2112</v>
      </c>
      <c r="O1224" s="230">
        <f t="shared" si="1069"/>
        <v>1012</v>
      </c>
      <c r="P1224" s="43"/>
      <c r="Q1224" s="271"/>
    </row>
    <row r="1225" spans="2:17" ht="15.75" hidden="1">
      <c r="B1225" s="2" t="str">
        <f t="shared" si="1067"/>
        <v>b</v>
      </c>
      <c r="C1225" s="240" t="s">
        <v>0</v>
      </c>
      <c r="D1225" s="241" t="s">
        <v>8</v>
      </c>
      <c r="E1225" s="233">
        <v>0</v>
      </c>
      <c r="F1225" s="233">
        <v>0</v>
      </c>
      <c r="G1225" s="233">
        <v>0</v>
      </c>
      <c r="H1225" s="233">
        <v>0</v>
      </c>
      <c r="I1225" s="233">
        <v>0</v>
      </c>
      <c r="J1225" s="267">
        <v>0</v>
      </c>
      <c r="K1225" s="288">
        <v>0</v>
      </c>
      <c r="L1225" s="278">
        <f t="shared" si="1068"/>
        <v>0</v>
      </c>
      <c r="M1225" s="233">
        <f t="shared" si="1065"/>
        <v>0</v>
      </c>
      <c r="N1225" s="267">
        <v>0</v>
      </c>
      <c r="O1225" s="233">
        <f t="shared" si="1069"/>
        <v>0</v>
      </c>
      <c r="P1225" s="42"/>
    </row>
    <row r="1226" spans="2:17" ht="18" hidden="1">
      <c r="B1226" s="2" t="str">
        <f t="shared" si="1067"/>
        <v>a</v>
      </c>
      <c r="C1226" s="231" t="s">
        <v>0</v>
      </c>
      <c r="D1226" s="232" t="s">
        <v>9</v>
      </c>
      <c r="E1226" s="233">
        <v>1100</v>
      </c>
      <c r="F1226" s="233">
        <v>1065.45</v>
      </c>
      <c r="G1226" s="233">
        <v>968.5088199999999</v>
      </c>
      <c r="H1226" s="233">
        <v>1100</v>
      </c>
      <c r="I1226" s="233">
        <v>1100</v>
      </c>
      <c r="J1226" s="267">
        <v>1100</v>
      </c>
      <c r="K1226" s="288">
        <v>1100</v>
      </c>
      <c r="L1226" s="278">
        <f t="shared" si="1068"/>
        <v>0</v>
      </c>
      <c r="M1226" s="233">
        <f t="shared" si="1065"/>
        <v>0</v>
      </c>
      <c r="N1226" s="267">
        <v>2112</v>
      </c>
      <c r="O1226" s="233">
        <f t="shared" si="1069"/>
        <v>1012</v>
      </c>
      <c r="P1226" s="43"/>
      <c r="Q1226" s="271"/>
    </row>
    <row r="1227" spans="2:17" ht="15.75" hidden="1">
      <c r="B1227" s="2" t="str">
        <f t="shared" si="1067"/>
        <v>b</v>
      </c>
      <c r="C1227" s="240" t="s">
        <v>0</v>
      </c>
      <c r="D1227" s="241" t="s">
        <v>10</v>
      </c>
      <c r="E1227" s="233">
        <v>0</v>
      </c>
      <c r="F1227" s="233">
        <v>0</v>
      </c>
      <c r="G1227" s="233">
        <v>0</v>
      </c>
      <c r="H1227" s="233">
        <v>0</v>
      </c>
      <c r="I1227" s="233">
        <v>0</v>
      </c>
      <c r="J1227" s="267">
        <v>0</v>
      </c>
      <c r="K1227" s="288">
        <v>0</v>
      </c>
      <c r="L1227" s="278">
        <f t="shared" si="1068"/>
        <v>0</v>
      </c>
      <c r="M1227" s="233">
        <f t="shared" si="1065"/>
        <v>0</v>
      </c>
      <c r="N1227" s="267">
        <v>0</v>
      </c>
      <c r="O1227" s="233">
        <f t="shared" si="1069"/>
        <v>0</v>
      </c>
      <c r="P1227" s="42"/>
    </row>
    <row r="1228" spans="2:17" ht="15.75" hidden="1">
      <c r="B1228" s="2" t="str">
        <f t="shared" si="1067"/>
        <v>b</v>
      </c>
      <c r="C1228" s="240" t="s">
        <v>0</v>
      </c>
      <c r="D1228" s="241" t="s">
        <v>11</v>
      </c>
      <c r="E1228" s="233">
        <v>0</v>
      </c>
      <c r="F1228" s="233">
        <v>0</v>
      </c>
      <c r="G1228" s="233">
        <v>0</v>
      </c>
      <c r="H1228" s="233">
        <v>0</v>
      </c>
      <c r="I1228" s="233">
        <v>0</v>
      </c>
      <c r="J1228" s="267">
        <v>0</v>
      </c>
      <c r="K1228" s="288">
        <v>0</v>
      </c>
      <c r="L1228" s="278">
        <f t="shared" si="1068"/>
        <v>0</v>
      </c>
      <c r="M1228" s="233">
        <f t="shared" si="1065"/>
        <v>0</v>
      </c>
      <c r="N1228" s="267">
        <v>0</v>
      </c>
      <c r="O1228" s="233">
        <f t="shared" si="1069"/>
        <v>0</v>
      </c>
      <c r="P1228" s="42"/>
    </row>
    <row r="1229" spans="2:17" ht="15.75" hidden="1">
      <c r="B1229" s="2" t="str">
        <f t="shared" si="1067"/>
        <v>b</v>
      </c>
      <c r="C1229" s="240" t="s">
        <v>0</v>
      </c>
      <c r="D1229" s="241" t="s">
        <v>12</v>
      </c>
      <c r="E1229" s="233">
        <v>0</v>
      </c>
      <c r="F1229" s="233">
        <v>0</v>
      </c>
      <c r="G1229" s="233">
        <v>0</v>
      </c>
      <c r="H1229" s="233">
        <v>0</v>
      </c>
      <c r="I1229" s="233">
        <v>0</v>
      </c>
      <c r="J1229" s="267">
        <v>0</v>
      </c>
      <c r="K1229" s="288">
        <v>0</v>
      </c>
      <c r="L1229" s="278">
        <f t="shared" si="1068"/>
        <v>0</v>
      </c>
      <c r="M1229" s="233">
        <f t="shared" si="1065"/>
        <v>0</v>
      </c>
      <c r="N1229" s="267">
        <v>0</v>
      </c>
      <c r="O1229" s="233">
        <f t="shared" si="1069"/>
        <v>0</v>
      </c>
      <c r="P1229" s="42"/>
    </row>
    <row r="1230" spans="2:17" ht="15.75" hidden="1">
      <c r="B1230" s="2" t="str">
        <f t="shared" si="1067"/>
        <v>b</v>
      </c>
      <c r="C1230" s="240" t="s">
        <v>0</v>
      </c>
      <c r="D1230" s="241" t="s">
        <v>13</v>
      </c>
      <c r="E1230" s="233">
        <v>0</v>
      </c>
      <c r="F1230" s="233">
        <v>0</v>
      </c>
      <c r="G1230" s="233">
        <v>0</v>
      </c>
      <c r="H1230" s="233">
        <v>0</v>
      </c>
      <c r="I1230" s="233">
        <v>0</v>
      </c>
      <c r="J1230" s="267">
        <v>0</v>
      </c>
      <c r="K1230" s="288">
        <v>0</v>
      </c>
      <c r="L1230" s="278">
        <f t="shared" si="1068"/>
        <v>0</v>
      </c>
      <c r="M1230" s="233">
        <f t="shared" si="1065"/>
        <v>0</v>
      </c>
      <c r="N1230" s="267">
        <v>0</v>
      </c>
      <c r="O1230" s="233">
        <f t="shared" si="1069"/>
        <v>0</v>
      </c>
      <c r="P1230" s="42"/>
    </row>
    <row r="1231" spans="2:17" ht="15.75" hidden="1">
      <c r="B1231" s="2" t="str">
        <f t="shared" si="1067"/>
        <v>b</v>
      </c>
      <c r="C1231" s="240" t="s">
        <v>0</v>
      </c>
      <c r="D1231" s="241" t="s">
        <v>14</v>
      </c>
      <c r="E1231" s="233">
        <f t="shared" ref="E1231" si="1073">E1232+E1233</f>
        <v>0</v>
      </c>
      <c r="F1231" s="233">
        <f t="shared" ref="F1231:I1231" si="1074">F1232+F1233</f>
        <v>0</v>
      </c>
      <c r="G1231" s="233">
        <f t="shared" si="1074"/>
        <v>0</v>
      </c>
      <c r="H1231" s="233">
        <f t="shared" si="1074"/>
        <v>0</v>
      </c>
      <c r="I1231" s="233">
        <f t="shared" si="1074"/>
        <v>0</v>
      </c>
      <c r="J1231" s="267">
        <f>J1232+J1233</f>
        <v>0</v>
      </c>
      <c r="K1231" s="288">
        <f>K1232+K1233</f>
        <v>0</v>
      </c>
      <c r="L1231" s="278">
        <f t="shared" si="1068"/>
        <v>0</v>
      </c>
      <c r="M1231" s="233">
        <f t="shared" si="1065"/>
        <v>0</v>
      </c>
      <c r="N1231" s="267">
        <f t="shared" ref="N1231" si="1075">N1232+N1233</f>
        <v>0</v>
      </c>
      <c r="O1231" s="233">
        <f t="shared" si="1069"/>
        <v>0</v>
      </c>
      <c r="P1231" s="42"/>
    </row>
    <row r="1232" spans="2:17" ht="30" hidden="1">
      <c r="B1232" s="2" t="str">
        <f t="shared" si="1067"/>
        <v>b</v>
      </c>
      <c r="C1232" s="256" t="s">
        <v>0</v>
      </c>
      <c r="D1232" s="257" t="s">
        <v>15</v>
      </c>
      <c r="E1232" s="238">
        <v>0</v>
      </c>
      <c r="F1232" s="238">
        <v>0</v>
      </c>
      <c r="G1232" s="238">
        <v>0</v>
      </c>
      <c r="H1232" s="238">
        <v>0</v>
      </c>
      <c r="I1232" s="238">
        <v>0</v>
      </c>
      <c r="J1232" s="268">
        <v>0</v>
      </c>
      <c r="K1232" s="289">
        <v>0</v>
      </c>
      <c r="L1232" s="278">
        <f t="shared" si="1068"/>
        <v>0</v>
      </c>
      <c r="M1232" s="238">
        <f t="shared" si="1065"/>
        <v>0</v>
      </c>
      <c r="N1232" s="268">
        <v>0</v>
      </c>
      <c r="O1232" s="238">
        <f t="shared" si="1069"/>
        <v>0</v>
      </c>
      <c r="P1232" s="42"/>
    </row>
    <row r="1233" spans="2:17" ht="30" hidden="1">
      <c r="B1233" s="2" t="str">
        <f t="shared" si="1067"/>
        <v>b</v>
      </c>
      <c r="C1233" s="256" t="s">
        <v>0</v>
      </c>
      <c r="D1233" s="257" t="s">
        <v>16</v>
      </c>
      <c r="E1233" s="238">
        <v>0</v>
      </c>
      <c r="F1233" s="238">
        <v>0</v>
      </c>
      <c r="G1233" s="238">
        <v>0</v>
      </c>
      <c r="H1233" s="238">
        <v>0</v>
      </c>
      <c r="I1233" s="238">
        <v>0</v>
      </c>
      <c r="J1233" s="268">
        <v>0</v>
      </c>
      <c r="K1233" s="289">
        <v>0</v>
      </c>
      <c r="L1233" s="278">
        <f t="shared" si="1068"/>
        <v>0</v>
      </c>
      <c r="M1233" s="238">
        <f t="shared" si="1065"/>
        <v>0</v>
      </c>
      <c r="N1233" s="268">
        <v>0</v>
      </c>
      <c r="O1233" s="238">
        <f t="shared" si="1069"/>
        <v>0</v>
      </c>
      <c r="P1233" s="42"/>
    </row>
    <row r="1234" spans="2:17" ht="15.75" hidden="1">
      <c r="B1234" s="2" t="str">
        <f t="shared" si="1067"/>
        <v>b</v>
      </c>
      <c r="C1234" s="243" t="s">
        <v>0</v>
      </c>
      <c r="D1234" s="244" t="s">
        <v>17</v>
      </c>
      <c r="E1234" s="230">
        <v>0</v>
      </c>
      <c r="F1234" s="230">
        <v>0</v>
      </c>
      <c r="G1234" s="230">
        <v>0</v>
      </c>
      <c r="H1234" s="230">
        <v>0</v>
      </c>
      <c r="I1234" s="230">
        <v>0</v>
      </c>
      <c r="J1234" s="266">
        <v>0</v>
      </c>
      <c r="K1234" s="287">
        <v>0</v>
      </c>
      <c r="L1234" s="278">
        <f t="shared" si="1068"/>
        <v>0</v>
      </c>
      <c r="M1234" s="230">
        <f t="shared" si="1065"/>
        <v>0</v>
      </c>
      <c r="N1234" s="266">
        <v>0</v>
      </c>
      <c r="O1234" s="230">
        <f t="shared" si="1069"/>
        <v>0</v>
      </c>
      <c r="P1234" s="42"/>
    </row>
    <row r="1235" spans="2:17" ht="15.75" hidden="1">
      <c r="B1235" s="2" t="str">
        <f t="shared" si="1067"/>
        <v>b</v>
      </c>
      <c r="C1235" s="243" t="s">
        <v>0</v>
      </c>
      <c r="D1235" s="244" t="s">
        <v>18</v>
      </c>
      <c r="E1235" s="230">
        <v>0</v>
      </c>
      <c r="F1235" s="230">
        <v>0</v>
      </c>
      <c r="G1235" s="230">
        <v>0</v>
      </c>
      <c r="H1235" s="230">
        <v>0</v>
      </c>
      <c r="I1235" s="230">
        <v>0</v>
      </c>
      <c r="J1235" s="266">
        <v>0</v>
      </c>
      <c r="K1235" s="287">
        <v>0</v>
      </c>
      <c r="L1235" s="278">
        <f t="shared" si="1068"/>
        <v>0</v>
      </c>
      <c r="M1235" s="230">
        <f t="shared" si="1065"/>
        <v>0</v>
      </c>
      <c r="N1235" s="266">
        <v>0</v>
      </c>
      <c r="O1235" s="230">
        <f t="shared" si="1069"/>
        <v>0</v>
      </c>
      <c r="P1235" s="42"/>
    </row>
    <row r="1236" spans="2:17" ht="15.75" hidden="1">
      <c r="B1236" s="2" t="str">
        <f t="shared" si="1067"/>
        <v>b</v>
      </c>
      <c r="C1236" s="243" t="s">
        <v>0</v>
      </c>
      <c r="D1236" s="244" t="s">
        <v>19</v>
      </c>
      <c r="E1236" s="230">
        <v>0</v>
      </c>
      <c r="F1236" s="230">
        <v>0</v>
      </c>
      <c r="G1236" s="230">
        <v>0</v>
      </c>
      <c r="H1236" s="230">
        <v>0</v>
      </c>
      <c r="I1236" s="230">
        <v>0</v>
      </c>
      <c r="J1236" s="266">
        <v>0</v>
      </c>
      <c r="K1236" s="287">
        <v>0</v>
      </c>
      <c r="L1236" s="278">
        <f t="shared" si="1068"/>
        <v>0</v>
      </c>
      <c r="M1236" s="230">
        <f t="shared" si="1065"/>
        <v>0</v>
      </c>
      <c r="N1236" s="266">
        <v>0</v>
      </c>
      <c r="O1236" s="230">
        <f t="shared" si="1069"/>
        <v>0</v>
      </c>
      <c r="P1236" s="42"/>
    </row>
    <row r="1237" spans="2:17" ht="54" hidden="1">
      <c r="B1237" s="2" t="str">
        <f t="shared" si="1067"/>
        <v>a</v>
      </c>
      <c r="C1237" s="222" t="s">
        <v>159</v>
      </c>
      <c r="D1237" s="223" t="s">
        <v>160</v>
      </c>
      <c r="E1237" s="224">
        <f t="shared" ref="E1237" si="1076">E1253+E1269+E1285+E1301+E1317+E1333+E1349+E1397+E1445+E1461+E1477</f>
        <v>200365</v>
      </c>
      <c r="F1237" s="224">
        <f t="shared" ref="F1237:G1237" si="1077">F1253+F1269+F1285+F1301+F1317+F1333+F1349+F1397+F1445+F1461+F1477</f>
        <v>200183.80000000002</v>
      </c>
      <c r="G1237" s="224">
        <f t="shared" si="1077"/>
        <v>161287.35801000003</v>
      </c>
      <c r="H1237" s="224">
        <f t="shared" ref="H1237:I1252" si="1078">H1253+H1269+H1285+H1301+H1317+H1333+H1349+H1397+H1445+H1461+H1477</f>
        <v>215905</v>
      </c>
      <c r="I1237" s="224">
        <f t="shared" si="1078"/>
        <v>236670</v>
      </c>
      <c r="J1237" s="264">
        <f t="shared" ref="J1237:K1252" si="1079">J1253+J1269+J1285+J1301+J1317+J1333+J1349+J1397+J1445+J1461+J1477</f>
        <v>225404</v>
      </c>
      <c r="K1237" s="285">
        <f t="shared" si="1079"/>
        <v>231504</v>
      </c>
      <c r="L1237" s="278">
        <f t="shared" si="1068"/>
        <v>6100</v>
      </c>
      <c r="M1237" s="224">
        <f t="shared" si="1065"/>
        <v>-11266</v>
      </c>
      <c r="N1237" s="264">
        <f t="shared" ref="N1237:N1252" si="1080">N1253+N1269+N1285+N1301+N1317+N1333+N1349+N1397+N1445+N1461+N1477</f>
        <v>274584</v>
      </c>
      <c r="O1237" s="224">
        <f t="shared" si="1069"/>
        <v>49180</v>
      </c>
      <c r="P1237" s="43"/>
      <c r="Q1237" s="271"/>
    </row>
    <row r="1238" spans="2:17" ht="15.75" hidden="1">
      <c r="B1238" s="2" t="str">
        <f t="shared" si="1067"/>
        <v>b</v>
      </c>
      <c r="C1238" s="252" t="s">
        <v>0</v>
      </c>
      <c r="D1238" s="253" t="s">
        <v>5</v>
      </c>
      <c r="E1238" s="227">
        <f t="shared" ref="E1238" si="1081">E1254+E1270+E1286+E1302+E1318+E1334+E1350+E1398+E1446+E1462+E1478</f>
        <v>0</v>
      </c>
      <c r="F1238" s="227">
        <f t="shared" ref="F1238:G1238" si="1082">F1254+F1270+F1286+F1302+F1318+F1334+F1350+F1398+F1446+F1462+F1478</f>
        <v>0</v>
      </c>
      <c r="G1238" s="227">
        <f t="shared" si="1082"/>
        <v>0</v>
      </c>
      <c r="H1238" s="227">
        <f t="shared" si="1078"/>
        <v>0</v>
      </c>
      <c r="I1238" s="227">
        <f t="shared" si="1078"/>
        <v>0</v>
      </c>
      <c r="J1238" s="265">
        <f t="shared" si="1079"/>
        <v>0</v>
      </c>
      <c r="K1238" s="286">
        <f t="shared" si="1079"/>
        <v>0</v>
      </c>
      <c r="L1238" s="278">
        <f t="shared" si="1068"/>
        <v>0</v>
      </c>
      <c r="M1238" s="227">
        <f t="shared" si="1065"/>
        <v>0</v>
      </c>
      <c r="N1238" s="265">
        <f t="shared" si="1080"/>
        <v>0</v>
      </c>
      <c r="O1238" s="227">
        <f t="shared" si="1069"/>
        <v>0</v>
      </c>
      <c r="P1238" s="42"/>
    </row>
    <row r="1239" spans="2:17" ht="18" hidden="1">
      <c r="B1239" s="2" t="str">
        <f t="shared" si="1067"/>
        <v>a</v>
      </c>
      <c r="C1239" s="225" t="s">
        <v>0</v>
      </c>
      <c r="D1239" s="226" t="s">
        <v>6</v>
      </c>
      <c r="E1239" s="227">
        <f t="shared" ref="E1239" si="1083">E1255+E1271+E1287+E1303+E1319+E1335+E1351+E1399+E1447+E1463+E1479</f>
        <v>3505</v>
      </c>
      <c r="F1239" s="227">
        <f t="shared" ref="F1239:G1239" si="1084">F1255+F1271+F1287+F1303+F1319+F1335+F1351+F1399+F1447+F1463+F1479</f>
        <v>3505</v>
      </c>
      <c r="G1239" s="227">
        <f t="shared" si="1084"/>
        <v>3505</v>
      </c>
      <c r="H1239" s="227">
        <f t="shared" si="1078"/>
        <v>3505</v>
      </c>
      <c r="I1239" s="227">
        <f t="shared" si="1078"/>
        <v>3446</v>
      </c>
      <c r="J1239" s="265">
        <f t="shared" si="1079"/>
        <v>7500</v>
      </c>
      <c r="K1239" s="286">
        <f t="shared" si="1079"/>
        <v>7500</v>
      </c>
      <c r="L1239" s="278">
        <f t="shared" si="1068"/>
        <v>0</v>
      </c>
      <c r="M1239" s="227">
        <f t="shared" si="1065"/>
        <v>4054</v>
      </c>
      <c r="N1239" s="265">
        <f t="shared" si="1080"/>
        <v>7500</v>
      </c>
      <c r="O1239" s="227">
        <f t="shared" si="1069"/>
        <v>0</v>
      </c>
      <c r="P1239" s="43"/>
      <c r="Q1239" s="271"/>
    </row>
    <row r="1240" spans="2:17" ht="18" hidden="1">
      <c r="B1240" s="2" t="str">
        <f t="shared" si="1067"/>
        <v>a</v>
      </c>
      <c r="C1240" s="228" t="s">
        <v>0</v>
      </c>
      <c r="D1240" s="229" t="s">
        <v>7</v>
      </c>
      <c r="E1240" s="230">
        <f t="shared" ref="E1240" si="1085">E1256+E1272+E1288+E1304+E1320+E1336+E1352+E1400+E1448+E1464+E1480</f>
        <v>200232</v>
      </c>
      <c r="F1240" s="230">
        <f t="shared" ref="F1240:G1240" si="1086">F1256+F1272+F1288+F1304+F1320+F1336+F1352+F1400+F1448+F1464+F1480</f>
        <v>200027.2</v>
      </c>
      <c r="G1240" s="230">
        <f t="shared" si="1086"/>
        <v>161225.06299000001</v>
      </c>
      <c r="H1240" s="230">
        <f t="shared" si="1078"/>
        <v>215820</v>
      </c>
      <c r="I1240" s="230">
        <f t="shared" si="1078"/>
        <v>236585</v>
      </c>
      <c r="J1240" s="266">
        <f t="shared" si="1079"/>
        <v>225319</v>
      </c>
      <c r="K1240" s="287">
        <f t="shared" si="1079"/>
        <v>231419</v>
      </c>
      <c r="L1240" s="278">
        <f t="shared" si="1068"/>
        <v>6100</v>
      </c>
      <c r="M1240" s="230">
        <f t="shared" si="1065"/>
        <v>-11266</v>
      </c>
      <c r="N1240" s="266">
        <f t="shared" si="1080"/>
        <v>273104</v>
      </c>
      <c r="O1240" s="230">
        <f t="shared" si="1069"/>
        <v>47785</v>
      </c>
      <c r="P1240" s="43"/>
      <c r="Q1240" s="271"/>
    </row>
    <row r="1241" spans="2:17" ht="15.75" hidden="1">
      <c r="B1241" s="2" t="str">
        <f t="shared" si="1067"/>
        <v>b</v>
      </c>
      <c r="C1241" s="240" t="s">
        <v>0</v>
      </c>
      <c r="D1241" s="241" t="s">
        <v>8</v>
      </c>
      <c r="E1241" s="233">
        <f t="shared" ref="E1241" si="1087">E1257+E1273+E1289+E1305+E1321+E1337+E1353+E1401+E1449+E1465+E1481</f>
        <v>0</v>
      </c>
      <c r="F1241" s="233">
        <f t="shared" ref="F1241:G1241" si="1088">F1257+F1273+F1289+F1305+F1321+F1337+F1353+F1401+F1449+F1465+F1481</f>
        <v>0</v>
      </c>
      <c r="G1241" s="233">
        <f t="shared" si="1088"/>
        <v>0</v>
      </c>
      <c r="H1241" s="233">
        <f t="shared" si="1078"/>
        <v>0</v>
      </c>
      <c r="I1241" s="233">
        <f t="shared" si="1078"/>
        <v>0</v>
      </c>
      <c r="J1241" s="267">
        <f t="shared" si="1079"/>
        <v>0</v>
      </c>
      <c r="K1241" s="288">
        <f t="shared" si="1079"/>
        <v>0</v>
      </c>
      <c r="L1241" s="278">
        <f t="shared" si="1068"/>
        <v>0</v>
      </c>
      <c r="M1241" s="233">
        <f t="shared" si="1065"/>
        <v>0</v>
      </c>
      <c r="N1241" s="267">
        <f t="shared" si="1080"/>
        <v>0</v>
      </c>
      <c r="O1241" s="233">
        <f t="shared" si="1069"/>
        <v>0</v>
      </c>
      <c r="P1241" s="42"/>
    </row>
    <row r="1242" spans="2:17" ht="18" hidden="1">
      <c r="B1242" s="2" t="str">
        <f t="shared" si="1067"/>
        <v>a</v>
      </c>
      <c r="C1242" s="231" t="s">
        <v>0</v>
      </c>
      <c r="D1242" s="232" t="s">
        <v>9</v>
      </c>
      <c r="E1242" s="233">
        <f t="shared" ref="E1242" si="1089">E1258+E1274+E1290+E1306+E1322+E1338+E1354+E1402+E1450+E1466+E1482</f>
        <v>38668</v>
      </c>
      <c r="F1242" s="233">
        <f t="shared" ref="F1242:G1242" si="1090">F1258+F1274+F1290+F1306+F1322+F1338+F1354+F1402+F1450+F1466+F1482</f>
        <v>39232.205000000002</v>
      </c>
      <c r="G1242" s="233">
        <f t="shared" si="1090"/>
        <v>29188.163670000002</v>
      </c>
      <c r="H1242" s="233">
        <f t="shared" si="1078"/>
        <v>41138</v>
      </c>
      <c r="I1242" s="233">
        <f t="shared" si="1078"/>
        <v>71450</v>
      </c>
      <c r="J1242" s="267">
        <f t="shared" si="1079"/>
        <v>90714</v>
      </c>
      <c r="K1242" s="288">
        <f t="shared" si="1079"/>
        <v>96814</v>
      </c>
      <c r="L1242" s="278">
        <f t="shared" si="1068"/>
        <v>6100</v>
      </c>
      <c r="M1242" s="233">
        <f t="shared" si="1065"/>
        <v>19264</v>
      </c>
      <c r="N1242" s="267">
        <f t="shared" si="1080"/>
        <v>113912</v>
      </c>
      <c r="O1242" s="233">
        <f t="shared" si="1069"/>
        <v>23198</v>
      </c>
      <c r="P1242" s="43"/>
      <c r="Q1242" s="271"/>
    </row>
    <row r="1243" spans="2:17" ht="15.75" hidden="1">
      <c r="B1243" s="2" t="str">
        <f t="shared" si="1067"/>
        <v>b</v>
      </c>
      <c r="C1243" s="240" t="s">
        <v>0</v>
      </c>
      <c r="D1243" s="241" t="s">
        <v>10</v>
      </c>
      <c r="E1243" s="233">
        <f t="shared" ref="E1243" si="1091">E1259+E1275+E1291+E1307+E1323+E1339+E1355+E1403+E1451+E1467+E1483</f>
        <v>0</v>
      </c>
      <c r="F1243" s="233">
        <f t="shared" ref="F1243:G1243" si="1092">F1259+F1275+F1291+F1307+F1323+F1339+F1355+F1403+F1451+F1467+F1483</f>
        <v>0</v>
      </c>
      <c r="G1243" s="233">
        <f t="shared" si="1092"/>
        <v>0</v>
      </c>
      <c r="H1243" s="233">
        <f t="shared" si="1078"/>
        <v>0</v>
      </c>
      <c r="I1243" s="233">
        <f t="shared" si="1078"/>
        <v>0</v>
      </c>
      <c r="J1243" s="267">
        <f t="shared" si="1079"/>
        <v>0</v>
      </c>
      <c r="K1243" s="288">
        <f t="shared" si="1079"/>
        <v>0</v>
      </c>
      <c r="L1243" s="278">
        <f t="shared" si="1068"/>
        <v>0</v>
      </c>
      <c r="M1243" s="233">
        <f t="shared" si="1065"/>
        <v>0</v>
      </c>
      <c r="N1243" s="267">
        <f t="shared" si="1080"/>
        <v>0</v>
      </c>
      <c r="O1243" s="233">
        <f t="shared" si="1069"/>
        <v>0</v>
      </c>
      <c r="P1243" s="42"/>
    </row>
    <row r="1244" spans="2:17" ht="15.75" hidden="1">
      <c r="B1244" s="2" t="str">
        <f t="shared" si="1067"/>
        <v>b</v>
      </c>
      <c r="C1244" s="240" t="s">
        <v>0</v>
      </c>
      <c r="D1244" s="241" t="s">
        <v>11</v>
      </c>
      <c r="E1244" s="233">
        <f t="shared" ref="E1244" si="1093">E1260+E1276+E1292+E1308+E1324+E1340+E1356+E1404+E1452+E1468+E1484</f>
        <v>0</v>
      </c>
      <c r="F1244" s="233">
        <f t="shared" ref="F1244:G1244" si="1094">F1260+F1276+F1292+F1308+F1324+F1340+F1356+F1404+F1452+F1468+F1484</f>
        <v>0</v>
      </c>
      <c r="G1244" s="233">
        <f t="shared" si="1094"/>
        <v>0</v>
      </c>
      <c r="H1244" s="233">
        <f t="shared" si="1078"/>
        <v>0</v>
      </c>
      <c r="I1244" s="233">
        <f t="shared" si="1078"/>
        <v>0</v>
      </c>
      <c r="J1244" s="267">
        <f t="shared" si="1079"/>
        <v>0</v>
      </c>
      <c r="K1244" s="288">
        <f t="shared" si="1079"/>
        <v>0</v>
      </c>
      <c r="L1244" s="278">
        <f t="shared" si="1068"/>
        <v>0</v>
      </c>
      <c r="M1244" s="233">
        <f t="shared" si="1065"/>
        <v>0</v>
      </c>
      <c r="N1244" s="267">
        <f t="shared" si="1080"/>
        <v>0</v>
      </c>
      <c r="O1244" s="233">
        <f t="shared" si="1069"/>
        <v>0</v>
      </c>
      <c r="P1244" s="42"/>
    </row>
    <row r="1245" spans="2:17" ht="15.75" hidden="1">
      <c r="B1245" s="2" t="str">
        <f t="shared" si="1067"/>
        <v>a</v>
      </c>
      <c r="C1245" s="240" t="s">
        <v>0</v>
      </c>
      <c r="D1245" s="241" t="s">
        <v>12</v>
      </c>
      <c r="E1245" s="233">
        <f t="shared" ref="E1245" si="1095">E1261+E1277+E1293+E1309+E1325+E1341+E1357+E1405+E1453+E1469+E1485</f>
        <v>0</v>
      </c>
      <c r="F1245" s="233">
        <f t="shared" ref="F1245:G1245" si="1096">F1261+F1277+F1293+F1309+F1325+F1341+F1357+F1405+F1453+F1469+F1485</f>
        <v>0</v>
      </c>
      <c r="G1245" s="233">
        <f t="shared" si="1096"/>
        <v>0</v>
      </c>
      <c r="H1245" s="233">
        <f t="shared" si="1078"/>
        <v>0</v>
      </c>
      <c r="I1245" s="233">
        <f t="shared" si="1078"/>
        <v>0</v>
      </c>
      <c r="J1245" s="267">
        <f t="shared" si="1079"/>
        <v>0</v>
      </c>
      <c r="K1245" s="288">
        <f t="shared" si="1079"/>
        <v>0</v>
      </c>
      <c r="L1245" s="278">
        <f t="shared" si="1068"/>
        <v>0</v>
      </c>
      <c r="M1245" s="233">
        <f t="shared" si="1065"/>
        <v>0</v>
      </c>
      <c r="N1245" s="267">
        <f t="shared" si="1080"/>
        <v>550</v>
      </c>
      <c r="O1245" s="233">
        <f t="shared" si="1069"/>
        <v>550</v>
      </c>
      <c r="P1245" s="42"/>
      <c r="Q1245" s="271"/>
    </row>
    <row r="1246" spans="2:17" ht="18" hidden="1">
      <c r="B1246" s="2" t="str">
        <f t="shared" si="1067"/>
        <v>a</v>
      </c>
      <c r="C1246" s="231" t="s">
        <v>0</v>
      </c>
      <c r="D1246" s="232" t="s">
        <v>13</v>
      </c>
      <c r="E1246" s="233">
        <f t="shared" ref="E1246" si="1097">E1262+E1278+E1294+E1310+E1326+E1342+E1358+E1406+E1454+E1470+E1486</f>
        <v>160847</v>
      </c>
      <c r="F1246" s="233">
        <f t="shared" ref="F1246:G1246" si="1098">F1262+F1278+F1294+F1310+F1326+F1342+F1358+F1406+F1454+F1470+F1486</f>
        <v>159877.48500000002</v>
      </c>
      <c r="G1246" s="233">
        <f t="shared" si="1098"/>
        <v>131452.38112000001</v>
      </c>
      <c r="H1246" s="233">
        <f t="shared" si="1078"/>
        <v>174084</v>
      </c>
      <c r="I1246" s="233">
        <f t="shared" si="1078"/>
        <v>159135</v>
      </c>
      <c r="J1246" s="267">
        <f t="shared" si="1079"/>
        <v>131028</v>
      </c>
      <c r="K1246" s="288">
        <f t="shared" si="1079"/>
        <v>131028</v>
      </c>
      <c r="L1246" s="278">
        <f t="shared" si="1068"/>
        <v>0</v>
      </c>
      <c r="M1246" s="233">
        <f t="shared" si="1065"/>
        <v>-28107</v>
      </c>
      <c r="N1246" s="267">
        <f t="shared" si="1080"/>
        <v>155065</v>
      </c>
      <c r="O1246" s="233">
        <f t="shared" si="1069"/>
        <v>24037</v>
      </c>
      <c r="P1246" s="43"/>
      <c r="Q1246" s="271"/>
    </row>
    <row r="1247" spans="2:17" ht="18" hidden="1">
      <c r="B1247" s="2" t="str">
        <f t="shared" si="1067"/>
        <v>a</v>
      </c>
      <c r="C1247" s="231" t="s">
        <v>0</v>
      </c>
      <c r="D1247" s="232" t="s">
        <v>14</v>
      </c>
      <c r="E1247" s="233">
        <f t="shared" ref="E1247" si="1099">E1263+E1279+E1295+E1311+E1327+E1343+E1359+E1407+E1455+E1471+E1487</f>
        <v>717</v>
      </c>
      <c r="F1247" s="233">
        <f t="shared" ref="F1247:G1247" si="1100">F1263+F1279+F1295+F1311+F1327+F1343+F1359+F1407+F1455+F1471+F1487</f>
        <v>917.51</v>
      </c>
      <c r="G1247" s="233">
        <f t="shared" si="1100"/>
        <v>584.51819999999998</v>
      </c>
      <c r="H1247" s="233">
        <f t="shared" si="1078"/>
        <v>598</v>
      </c>
      <c r="I1247" s="233">
        <f t="shared" si="1078"/>
        <v>6000</v>
      </c>
      <c r="J1247" s="267">
        <f t="shared" si="1079"/>
        <v>3577</v>
      </c>
      <c r="K1247" s="288">
        <f t="shared" si="1079"/>
        <v>3577</v>
      </c>
      <c r="L1247" s="278">
        <f t="shared" si="1068"/>
        <v>0</v>
      </c>
      <c r="M1247" s="233">
        <f t="shared" si="1065"/>
        <v>-2423</v>
      </c>
      <c r="N1247" s="267">
        <f t="shared" si="1080"/>
        <v>3577</v>
      </c>
      <c r="O1247" s="233">
        <f t="shared" si="1069"/>
        <v>0</v>
      </c>
      <c r="P1247" s="43"/>
      <c r="Q1247" s="271"/>
    </row>
    <row r="1248" spans="2:17" ht="36" hidden="1">
      <c r="B1248" s="2" t="str">
        <f t="shared" si="1067"/>
        <v>a</v>
      </c>
      <c r="C1248" s="236" t="s">
        <v>0</v>
      </c>
      <c r="D1248" s="237" t="s">
        <v>15</v>
      </c>
      <c r="E1248" s="238">
        <f t="shared" ref="E1248" si="1101">E1264+E1280+E1296+E1312+E1328+E1344+E1360+E1408+E1456+E1472+E1488</f>
        <v>717</v>
      </c>
      <c r="F1248" s="238">
        <f t="shared" ref="F1248:G1248" si="1102">F1264+F1280+F1296+F1312+F1328+F1344+F1360+F1408+F1456+F1472+F1488</f>
        <v>917.51</v>
      </c>
      <c r="G1248" s="238">
        <f t="shared" si="1102"/>
        <v>584.51819999999998</v>
      </c>
      <c r="H1248" s="238">
        <f t="shared" si="1078"/>
        <v>598</v>
      </c>
      <c r="I1248" s="238">
        <f t="shared" si="1078"/>
        <v>6000</v>
      </c>
      <c r="J1248" s="268">
        <f t="shared" si="1079"/>
        <v>3577</v>
      </c>
      <c r="K1248" s="289">
        <f t="shared" si="1079"/>
        <v>3577</v>
      </c>
      <c r="L1248" s="278">
        <f t="shared" si="1068"/>
        <v>0</v>
      </c>
      <c r="M1248" s="238">
        <f t="shared" si="1065"/>
        <v>-2423</v>
      </c>
      <c r="N1248" s="268">
        <f t="shared" si="1080"/>
        <v>3577</v>
      </c>
      <c r="O1248" s="238">
        <f t="shared" si="1069"/>
        <v>0</v>
      </c>
      <c r="P1248" s="43"/>
      <c r="Q1248" s="271"/>
    </row>
    <row r="1249" spans="2:17" ht="30" hidden="1">
      <c r="B1249" s="2" t="str">
        <f t="shared" si="1067"/>
        <v>b</v>
      </c>
      <c r="C1249" s="256" t="s">
        <v>0</v>
      </c>
      <c r="D1249" s="257" t="s">
        <v>16</v>
      </c>
      <c r="E1249" s="238">
        <f t="shared" ref="E1249" si="1103">E1265+E1281+E1297+E1313+E1329+E1345+E1361+E1409+E1457+E1473+E1489</f>
        <v>0</v>
      </c>
      <c r="F1249" s="238">
        <f t="shared" ref="F1249:G1249" si="1104">F1265+F1281+F1297+F1313+F1329+F1345+F1361+F1409+F1457+F1473+F1489</f>
        <v>0</v>
      </c>
      <c r="G1249" s="238">
        <f t="shared" si="1104"/>
        <v>0</v>
      </c>
      <c r="H1249" s="238">
        <f t="shared" si="1078"/>
        <v>0</v>
      </c>
      <c r="I1249" s="238">
        <f t="shared" si="1078"/>
        <v>0</v>
      </c>
      <c r="J1249" s="268">
        <f t="shared" si="1079"/>
        <v>0</v>
      </c>
      <c r="K1249" s="289">
        <f t="shared" si="1079"/>
        <v>0</v>
      </c>
      <c r="L1249" s="278">
        <f t="shared" si="1068"/>
        <v>0</v>
      </c>
      <c r="M1249" s="238">
        <f t="shared" si="1065"/>
        <v>0</v>
      </c>
      <c r="N1249" s="268">
        <f t="shared" si="1080"/>
        <v>0</v>
      </c>
      <c r="O1249" s="238">
        <f t="shared" si="1069"/>
        <v>0</v>
      </c>
      <c r="P1249" s="42"/>
    </row>
    <row r="1250" spans="2:17" ht="18" hidden="1">
      <c r="B1250" s="2" t="str">
        <f t="shared" si="1067"/>
        <v>a</v>
      </c>
      <c r="C1250" s="228" t="s">
        <v>0</v>
      </c>
      <c r="D1250" s="229" t="s">
        <v>17</v>
      </c>
      <c r="E1250" s="230">
        <f t="shared" ref="E1250" si="1105">E1266+E1282+E1298+E1314+E1330+E1346+E1362+E1410+E1458+E1474+E1490</f>
        <v>133</v>
      </c>
      <c r="F1250" s="230">
        <f t="shared" ref="F1250:G1250" si="1106">F1266+F1282+F1298+F1314+F1330+F1346+F1362+F1410+F1458+F1474+F1490</f>
        <v>156.6</v>
      </c>
      <c r="G1250" s="230">
        <f t="shared" si="1106"/>
        <v>62.295020000000001</v>
      </c>
      <c r="H1250" s="230">
        <f t="shared" si="1078"/>
        <v>85</v>
      </c>
      <c r="I1250" s="230">
        <f t="shared" si="1078"/>
        <v>85</v>
      </c>
      <c r="J1250" s="266">
        <f t="shared" si="1079"/>
        <v>85</v>
      </c>
      <c r="K1250" s="287">
        <f t="shared" si="1079"/>
        <v>85</v>
      </c>
      <c r="L1250" s="278">
        <f t="shared" si="1068"/>
        <v>0</v>
      </c>
      <c r="M1250" s="230">
        <f t="shared" si="1065"/>
        <v>0</v>
      </c>
      <c r="N1250" s="266">
        <f t="shared" si="1080"/>
        <v>1480</v>
      </c>
      <c r="O1250" s="230">
        <f t="shared" si="1069"/>
        <v>1395</v>
      </c>
      <c r="P1250" s="43"/>
      <c r="Q1250" s="271"/>
    </row>
    <row r="1251" spans="2:17" ht="15.75" hidden="1">
      <c r="B1251" s="2" t="str">
        <f t="shared" si="1067"/>
        <v>b</v>
      </c>
      <c r="C1251" s="243" t="s">
        <v>0</v>
      </c>
      <c r="D1251" s="244" t="s">
        <v>18</v>
      </c>
      <c r="E1251" s="230">
        <f t="shared" ref="E1251" si="1107">E1267+E1283+E1299+E1315+E1331+E1347+E1363+E1411+E1459+E1475+E1491</f>
        <v>0</v>
      </c>
      <c r="F1251" s="230">
        <f t="shared" ref="F1251:G1251" si="1108">F1267+F1283+F1299+F1315+F1331+F1347+F1363+F1411+F1459+F1475+F1491</f>
        <v>0</v>
      </c>
      <c r="G1251" s="230">
        <f t="shared" si="1108"/>
        <v>0</v>
      </c>
      <c r="H1251" s="230">
        <f t="shared" si="1078"/>
        <v>0</v>
      </c>
      <c r="I1251" s="230">
        <f t="shared" si="1078"/>
        <v>0</v>
      </c>
      <c r="J1251" s="266">
        <f t="shared" si="1079"/>
        <v>0</v>
      </c>
      <c r="K1251" s="287">
        <f t="shared" si="1079"/>
        <v>0</v>
      </c>
      <c r="L1251" s="278">
        <f t="shared" si="1068"/>
        <v>0</v>
      </c>
      <c r="M1251" s="230">
        <f t="shared" si="1065"/>
        <v>0</v>
      </c>
      <c r="N1251" s="266">
        <f t="shared" si="1080"/>
        <v>0</v>
      </c>
      <c r="O1251" s="230">
        <f t="shared" si="1069"/>
        <v>0</v>
      </c>
      <c r="P1251" s="42"/>
    </row>
    <row r="1252" spans="2:17" ht="15.75" hidden="1">
      <c r="B1252" s="2" t="str">
        <f t="shared" si="1067"/>
        <v>b</v>
      </c>
      <c r="C1252" s="243" t="s">
        <v>0</v>
      </c>
      <c r="D1252" s="244" t="s">
        <v>19</v>
      </c>
      <c r="E1252" s="230">
        <f t="shared" ref="E1252" si="1109">E1268+E1284+E1300+E1316+E1332+E1348+E1364+E1412+E1460+E1476+E1492</f>
        <v>0</v>
      </c>
      <c r="F1252" s="230">
        <f t="shared" ref="F1252:G1252" si="1110">F1268+F1284+F1300+F1316+F1332+F1348+F1364+F1412+F1460+F1476+F1492</f>
        <v>0</v>
      </c>
      <c r="G1252" s="230">
        <f t="shared" si="1110"/>
        <v>0</v>
      </c>
      <c r="H1252" s="230">
        <f t="shared" si="1078"/>
        <v>0</v>
      </c>
      <c r="I1252" s="230">
        <f t="shared" si="1078"/>
        <v>0</v>
      </c>
      <c r="J1252" s="266">
        <f t="shared" si="1079"/>
        <v>0</v>
      </c>
      <c r="K1252" s="287">
        <f t="shared" si="1079"/>
        <v>0</v>
      </c>
      <c r="L1252" s="278">
        <f t="shared" si="1068"/>
        <v>0</v>
      </c>
      <c r="M1252" s="230">
        <f t="shared" si="1065"/>
        <v>0</v>
      </c>
      <c r="N1252" s="266">
        <f t="shared" si="1080"/>
        <v>0</v>
      </c>
      <c r="O1252" s="230">
        <f t="shared" si="1069"/>
        <v>0</v>
      </c>
      <c r="P1252" s="42"/>
    </row>
    <row r="1253" spans="2:17" ht="18" hidden="1">
      <c r="B1253" s="2" t="str">
        <f t="shared" si="1067"/>
        <v>a</v>
      </c>
      <c r="C1253" s="222" t="s">
        <v>161</v>
      </c>
      <c r="D1253" s="223" t="s">
        <v>162</v>
      </c>
      <c r="E1253" s="224">
        <f t="shared" ref="E1253" si="1111">E1256+E1266+E1267+E1268</f>
        <v>24000</v>
      </c>
      <c r="F1253" s="224">
        <f t="shared" ref="F1253:I1253" si="1112">F1256+F1266+F1267+F1268</f>
        <v>24077</v>
      </c>
      <c r="G1253" s="224">
        <f t="shared" si="1112"/>
        <v>19685.185879999997</v>
      </c>
      <c r="H1253" s="224">
        <f t="shared" si="1112"/>
        <v>27457</v>
      </c>
      <c r="I1253" s="224">
        <f t="shared" si="1112"/>
        <v>27500</v>
      </c>
      <c r="J1253" s="264">
        <f>J1256+J1266+J1267+J1268</f>
        <v>27500</v>
      </c>
      <c r="K1253" s="248">
        <f>K1256+K1266+K1267+K1268</f>
        <v>27500</v>
      </c>
      <c r="L1253" s="278">
        <f t="shared" si="1068"/>
        <v>0</v>
      </c>
      <c r="M1253" s="224">
        <f t="shared" si="1065"/>
        <v>0</v>
      </c>
      <c r="N1253" s="264">
        <f t="shared" ref="N1253" si="1113">N1256+N1266+N1267+N1268</f>
        <v>27457</v>
      </c>
      <c r="O1253" s="224">
        <f t="shared" si="1069"/>
        <v>-43</v>
      </c>
      <c r="P1253" s="43"/>
      <c r="Q1253" s="271" t="s">
        <v>574</v>
      </c>
    </row>
    <row r="1254" spans="2:17" ht="15.75" hidden="1">
      <c r="B1254" s="2" t="str">
        <f t="shared" si="1067"/>
        <v>b</v>
      </c>
      <c r="C1254" s="252" t="s">
        <v>0</v>
      </c>
      <c r="D1254" s="253" t="s">
        <v>5</v>
      </c>
      <c r="E1254" s="227">
        <v>0</v>
      </c>
      <c r="F1254" s="227">
        <v>0</v>
      </c>
      <c r="G1254" s="227">
        <v>0</v>
      </c>
      <c r="H1254" s="227">
        <v>0</v>
      </c>
      <c r="I1254" s="227">
        <v>0</v>
      </c>
      <c r="J1254" s="265">
        <v>0</v>
      </c>
      <c r="K1254" s="286">
        <v>0</v>
      </c>
      <c r="L1254" s="278">
        <f t="shared" si="1068"/>
        <v>0</v>
      </c>
      <c r="M1254" s="227">
        <f t="shared" si="1065"/>
        <v>0</v>
      </c>
      <c r="N1254" s="265">
        <v>0</v>
      </c>
      <c r="O1254" s="227">
        <f t="shared" si="1069"/>
        <v>0</v>
      </c>
      <c r="P1254" s="42"/>
    </row>
    <row r="1255" spans="2:17" ht="15.75" hidden="1">
      <c r="B1255" s="2" t="str">
        <f t="shared" si="1067"/>
        <v>b</v>
      </c>
      <c r="C1255" s="252" t="s">
        <v>0</v>
      </c>
      <c r="D1255" s="253" t="s">
        <v>6</v>
      </c>
      <c r="E1255" s="227">
        <v>0</v>
      </c>
      <c r="F1255" s="227">
        <v>0</v>
      </c>
      <c r="G1255" s="227">
        <v>0</v>
      </c>
      <c r="H1255" s="227">
        <v>0</v>
      </c>
      <c r="I1255" s="227">
        <v>0</v>
      </c>
      <c r="J1255" s="265">
        <v>0</v>
      </c>
      <c r="K1255" s="286">
        <v>0</v>
      </c>
      <c r="L1255" s="278">
        <f t="shared" si="1068"/>
        <v>0</v>
      </c>
      <c r="M1255" s="227">
        <f t="shared" si="1065"/>
        <v>0</v>
      </c>
      <c r="N1255" s="265">
        <v>0</v>
      </c>
      <c r="O1255" s="227">
        <f t="shared" si="1069"/>
        <v>0</v>
      </c>
      <c r="P1255" s="42"/>
    </row>
    <row r="1256" spans="2:17" ht="18" hidden="1">
      <c r="B1256" s="2" t="str">
        <f t="shared" si="1067"/>
        <v>a</v>
      </c>
      <c r="C1256" s="228" t="s">
        <v>0</v>
      </c>
      <c r="D1256" s="229" t="s">
        <v>7</v>
      </c>
      <c r="E1256" s="230">
        <f t="shared" ref="E1256" si="1114">E1257+E1258+E1259+E1260+E1261+E1262+E1263</f>
        <v>24000</v>
      </c>
      <c r="F1256" s="230">
        <f t="shared" ref="F1256:I1256" si="1115">F1257+F1258+F1259+F1260+F1261+F1262+F1263</f>
        <v>24077</v>
      </c>
      <c r="G1256" s="230">
        <f t="shared" si="1115"/>
        <v>19685.185879999997</v>
      </c>
      <c r="H1256" s="230">
        <f t="shared" si="1115"/>
        <v>27457</v>
      </c>
      <c r="I1256" s="230">
        <f t="shared" si="1115"/>
        <v>27500</v>
      </c>
      <c r="J1256" s="266">
        <f>J1257+J1258+J1259+J1260+J1261+J1262+J1263</f>
        <v>27500</v>
      </c>
      <c r="K1256" s="287">
        <f>K1257+K1258+K1259+K1260+K1261+K1262+K1263</f>
        <v>27500</v>
      </c>
      <c r="L1256" s="278">
        <f t="shared" si="1068"/>
        <v>0</v>
      </c>
      <c r="M1256" s="230">
        <f t="shared" si="1065"/>
        <v>0</v>
      </c>
      <c r="N1256" s="266">
        <f t="shared" ref="N1256" si="1116">N1257+N1258+N1259+N1260+N1261+N1262+N1263</f>
        <v>27457</v>
      </c>
      <c r="O1256" s="230">
        <f t="shared" si="1069"/>
        <v>-43</v>
      </c>
      <c r="P1256" s="43"/>
      <c r="Q1256" s="271"/>
    </row>
    <row r="1257" spans="2:17" ht="15.75" hidden="1">
      <c r="B1257" s="2" t="str">
        <f t="shared" si="1067"/>
        <v>b</v>
      </c>
      <c r="C1257" s="240" t="s">
        <v>0</v>
      </c>
      <c r="D1257" s="241" t="s">
        <v>8</v>
      </c>
      <c r="E1257" s="233">
        <v>0</v>
      </c>
      <c r="F1257" s="233">
        <v>0</v>
      </c>
      <c r="G1257" s="233">
        <v>0</v>
      </c>
      <c r="H1257" s="233">
        <v>0</v>
      </c>
      <c r="I1257" s="233">
        <v>0</v>
      </c>
      <c r="J1257" s="267">
        <v>0</v>
      </c>
      <c r="K1257" s="288">
        <v>0</v>
      </c>
      <c r="L1257" s="278">
        <f t="shared" si="1068"/>
        <v>0</v>
      </c>
      <c r="M1257" s="233">
        <f t="shared" si="1065"/>
        <v>0</v>
      </c>
      <c r="N1257" s="267">
        <v>0</v>
      </c>
      <c r="O1257" s="233">
        <f t="shared" si="1069"/>
        <v>0</v>
      </c>
      <c r="P1257" s="42"/>
    </row>
    <row r="1258" spans="2:17" ht="15.75" hidden="1">
      <c r="B1258" s="2" t="str">
        <f t="shared" si="1067"/>
        <v>b</v>
      </c>
      <c r="C1258" s="240" t="s">
        <v>0</v>
      </c>
      <c r="D1258" s="241" t="s">
        <v>9</v>
      </c>
      <c r="E1258" s="233">
        <v>0</v>
      </c>
      <c r="F1258" s="233">
        <v>0</v>
      </c>
      <c r="G1258" s="233">
        <v>0</v>
      </c>
      <c r="H1258" s="233">
        <v>0</v>
      </c>
      <c r="I1258" s="233">
        <v>0</v>
      </c>
      <c r="J1258" s="267">
        <v>0</v>
      </c>
      <c r="K1258" s="288">
        <v>0</v>
      </c>
      <c r="L1258" s="278">
        <f t="shared" si="1068"/>
        <v>0</v>
      </c>
      <c r="M1258" s="233">
        <f t="shared" si="1065"/>
        <v>0</v>
      </c>
      <c r="N1258" s="267">
        <v>0</v>
      </c>
      <c r="O1258" s="233">
        <f t="shared" si="1069"/>
        <v>0</v>
      </c>
      <c r="P1258" s="42"/>
    </row>
    <row r="1259" spans="2:17" ht="15.75" hidden="1">
      <c r="B1259" s="2" t="str">
        <f t="shared" si="1067"/>
        <v>b</v>
      </c>
      <c r="C1259" s="240" t="s">
        <v>0</v>
      </c>
      <c r="D1259" s="241" t="s">
        <v>10</v>
      </c>
      <c r="E1259" s="233">
        <v>0</v>
      </c>
      <c r="F1259" s="233">
        <v>0</v>
      </c>
      <c r="G1259" s="233">
        <v>0</v>
      </c>
      <c r="H1259" s="233">
        <v>0</v>
      </c>
      <c r="I1259" s="233">
        <v>0</v>
      </c>
      <c r="J1259" s="267">
        <v>0</v>
      </c>
      <c r="K1259" s="288">
        <v>0</v>
      </c>
      <c r="L1259" s="278">
        <f t="shared" si="1068"/>
        <v>0</v>
      </c>
      <c r="M1259" s="233">
        <f t="shared" si="1065"/>
        <v>0</v>
      </c>
      <c r="N1259" s="267">
        <v>0</v>
      </c>
      <c r="O1259" s="233">
        <f t="shared" si="1069"/>
        <v>0</v>
      </c>
      <c r="P1259" s="42"/>
    </row>
    <row r="1260" spans="2:17" ht="15.75" hidden="1">
      <c r="B1260" s="2" t="str">
        <f t="shared" si="1067"/>
        <v>b</v>
      </c>
      <c r="C1260" s="240" t="s">
        <v>0</v>
      </c>
      <c r="D1260" s="241" t="s">
        <v>11</v>
      </c>
      <c r="E1260" s="233">
        <v>0</v>
      </c>
      <c r="F1260" s="233">
        <v>0</v>
      </c>
      <c r="G1260" s="233">
        <v>0</v>
      </c>
      <c r="H1260" s="233">
        <v>0</v>
      </c>
      <c r="I1260" s="233">
        <v>0</v>
      </c>
      <c r="J1260" s="267">
        <v>0</v>
      </c>
      <c r="K1260" s="288">
        <v>0</v>
      </c>
      <c r="L1260" s="278">
        <f t="shared" si="1068"/>
        <v>0</v>
      </c>
      <c r="M1260" s="233">
        <f t="shared" si="1065"/>
        <v>0</v>
      </c>
      <c r="N1260" s="267">
        <v>0</v>
      </c>
      <c r="O1260" s="233">
        <f t="shared" si="1069"/>
        <v>0</v>
      </c>
      <c r="P1260" s="42"/>
    </row>
    <row r="1261" spans="2:17" ht="15.75" hidden="1">
      <c r="B1261" s="2" t="str">
        <f t="shared" si="1067"/>
        <v>b</v>
      </c>
      <c r="C1261" s="240" t="s">
        <v>0</v>
      </c>
      <c r="D1261" s="241" t="s">
        <v>12</v>
      </c>
      <c r="E1261" s="233">
        <v>0</v>
      </c>
      <c r="F1261" s="233">
        <v>0</v>
      </c>
      <c r="G1261" s="233">
        <v>0</v>
      </c>
      <c r="H1261" s="233">
        <v>0</v>
      </c>
      <c r="I1261" s="233">
        <v>0</v>
      </c>
      <c r="J1261" s="267">
        <v>0</v>
      </c>
      <c r="K1261" s="288">
        <v>0</v>
      </c>
      <c r="L1261" s="278">
        <f t="shared" si="1068"/>
        <v>0</v>
      </c>
      <c r="M1261" s="233">
        <f t="shared" si="1065"/>
        <v>0</v>
      </c>
      <c r="N1261" s="267">
        <v>0</v>
      </c>
      <c r="O1261" s="233">
        <f t="shared" si="1069"/>
        <v>0</v>
      </c>
      <c r="P1261" s="42"/>
    </row>
    <row r="1262" spans="2:17" ht="18" hidden="1">
      <c r="B1262" s="2" t="str">
        <f t="shared" si="1067"/>
        <v>a</v>
      </c>
      <c r="C1262" s="231" t="s">
        <v>0</v>
      </c>
      <c r="D1262" s="232" t="s">
        <v>13</v>
      </c>
      <c r="E1262" s="233">
        <v>24000</v>
      </c>
      <c r="F1262" s="233">
        <v>24077</v>
      </c>
      <c r="G1262" s="233">
        <v>19685.185879999997</v>
      </c>
      <c r="H1262" s="233">
        <v>27457</v>
      </c>
      <c r="I1262" s="233">
        <v>27500</v>
      </c>
      <c r="J1262" s="267">
        <f>27500</f>
        <v>27500</v>
      </c>
      <c r="K1262" s="288">
        <f>27500</f>
        <v>27500</v>
      </c>
      <c r="L1262" s="278">
        <f t="shared" si="1068"/>
        <v>0</v>
      </c>
      <c r="M1262" s="233">
        <f t="shared" si="1065"/>
        <v>0</v>
      </c>
      <c r="N1262" s="267">
        <v>27457</v>
      </c>
      <c r="O1262" s="233">
        <f t="shared" si="1069"/>
        <v>-43</v>
      </c>
      <c r="P1262" s="43"/>
      <c r="Q1262" s="271"/>
    </row>
    <row r="1263" spans="2:17" ht="15.75" hidden="1">
      <c r="B1263" s="2" t="str">
        <f t="shared" si="1067"/>
        <v>b</v>
      </c>
      <c r="C1263" s="240" t="s">
        <v>0</v>
      </c>
      <c r="D1263" s="241" t="s">
        <v>14</v>
      </c>
      <c r="E1263" s="233">
        <f t="shared" ref="E1263" si="1117">E1264+E1265</f>
        <v>0</v>
      </c>
      <c r="F1263" s="233">
        <f t="shared" ref="F1263:I1263" si="1118">F1264+F1265</f>
        <v>0</v>
      </c>
      <c r="G1263" s="233">
        <f t="shared" si="1118"/>
        <v>0</v>
      </c>
      <c r="H1263" s="233">
        <f t="shared" si="1118"/>
        <v>0</v>
      </c>
      <c r="I1263" s="233">
        <f t="shared" si="1118"/>
        <v>0</v>
      </c>
      <c r="J1263" s="267">
        <f>J1264+J1265</f>
        <v>0</v>
      </c>
      <c r="K1263" s="288">
        <f>K1264+K1265</f>
        <v>0</v>
      </c>
      <c r="L1263" s="278">
        <f t="shared" si="1068"/>
        <v>0</v>
      </c>
      <c r="M1263" s="233">
        <f t="shared" si="1065"/>
        <v>0</v>
      </c>
      <c r="N1263" s="267">
        <f t="shared" ref="N1263" si="1119">N1264+N1265</f>
        <v>0</v>
      </c>
      <c r="O1263" s="233">
        <f t="shared" si="1069"/>
        <v>0</v>
      </c>
      <c r="P1263" s="42"/>
    </row>
    <row r="1264" spans="2:17" ht="30" hidden="1">
      <c r="B1264" s="2" t="str">
        <f t="shared" si="1067"/>
        <v>b</v>
      </c>
      <c r="C1264" s="256" t="s">
        <v>0</v>
      </c>
      <c r="D1264" s="257" t="s">
        <v>15</v>
      </c>
      <c r="E1264" s="238">
        <v>0</v>
      </c>
      <c r="F1264" s="238">
        <v>0</v>
      </c>
      <c r="G1264" s="238">
        <v>0</v>
      </c>
      <c r="H1264" s="238">
        <v>0</v>
      </c>
      <c r="I1264" s="238">
        <v>0</v>
      </c>
      <c r="J1264" s="268">
        <v>0</v>
      </c>
      <c r="K1264" s="289">
        <v>0</v>
      </c>
      <c r="L1264" s="278">
        <f t="shared" si="1068"/>
        <v>0</v>
      </c>
      <c r="M1264" s="238">
        <f t="shared" si="1065"/>
        <v>0</v>
      </c>
      <c r="N1264" s="268">
        <v>0</v>
      </c>
      <c r="O1264" s="238">
        <f t="shared" si="1069"/>
        <v>0</v>
      </c>
      <c r="P1264" s="42"/>
    </row>
    <row r="1265" spans="2:17" ht="30" hidden="1">
      <c r="B1265" s="2" t="str">
        <f t="shared" si="1067"/>
        <v>b</v>
      </c>
      <c r="C1265" s="256" t="s">
        <v>0</v>
      </c>
      <c r="D1265" s="257" t="s">
        <v>16</v>
      </c>
      <c r="E1265" s="238">
        <v>0</v>
      </c>
      <c r="F1265" s="238">
        <v>0</v>
      </c>
      <c r="G1265" s="238">
        <v>0</v>
      </c>
      <c r="H1265" s="238">
        <v>0</v>
      </c>
      <c r="I1265" s="238">
        <v>0</v>
      </c>
      <c r="J1265" s="268">
        <v>0</v>
      </c>
      <c r="K1265" s="289">
        <v>0</v>
      </c>
      <c r="L1265" s="278">
        <f t="shared" si="1068"/>
        <v>0</v>
      </c>
      <c r="M1265" s="238">
        <f t="shared" si="1065"/>
        <v>0</v>
      </c>
      <c r="N1265" s="268">
        <v>0</v>
      </c>
      <c r="O1265" s="238">
        <f t="shared" si="1069"/>
        <v>0</v>
      </c>
      <c r="P1265" s="42"/>
    </row>
    <row r="1266" spans="2:17" ht="15.75" hidden="1">
      <c r="B1266" s="2" t="str">
        <f t="shared" si="1067"/>
        <v>b</v>
      </c>
      <c r="C1266" s="243" t="s">
        <v>0</v>
      </c>
      <c r="D1266" s="244" t="s">
        <v>17</v>
      </c>
      <c r="E1266" s="230">
        <v>0</v>
      </c>
      <c r="F1266" s="230">
        <v>0</v>
      </c>
      <c r="G1266" s="230">
        <v>0</v>
      </c>
      <c r="H1266" s="230">
        <v>0</v>
      </c>
      <c r="I1266" s="230">
        <v>0</v>
      </c>
      <c r="J1266" s="266">
        <v>0</v>
      </c>
      <c r="K1266" s="287">
        <v>0</v>
      </c>
      <c r="L1266" s="278">
        <f t="shared" si="1068"/>
        <v>0</v>
      </c>
      <c r="M1266" s="230">
        <f t="shared" si="1065"/>
        <v>0</v>
      </c>
      <c r="N1266" s="266">
        <v>0</v>
      </c>
      <c r="O1266" s="230">
        <f t="shared" si="1069"/>
        <v>0</v>
      </c>
      <c r="P1266" s="42"/>
    </row>
    <row r="1267" spans="2:17" ht="15.75" hidden="1">
      <c r="B1267" s="2" t="str">
        <f t="shared" si="1067"/>
        <v>b</v>
      </c>
      <c r="C1267" s="243" t="s">
        <v>0</v>
      </c>
      <c r="D1267" s="244" t="s">
        <v>18</v>
      </c>
      <c r="E1267" s="230">
        <v>0</v>
      </c>
      <c r="F1267" s="230">
        <v>0</v>
      </c>
      <c r="G1267" s="230">
        <v>0</v>
      </c>
      <c r="H1267" s="230">
        <v>0</v>
      </c>
      <c r="I1267" s="230">
        <v>0</v>
      </c>
      <c r="J1267" s="266">
        <v>0</v>
      </c>
      <c r="K1267" s="287">
        <v>0</v>
      </c>
      <c r="L1267" s="278">
        <f t="shared" si="1068"/>
        <v>0</v>
      </c>
      <c r="M1267" s="230">
        <f t="shared" si="1065"/>
        <v>0</v>
      </c>
      <c r="N1267" s="266">
        <v>0</v>
      </c>
      <c r="O1267" s="230">
        <f t="shared" si="1069"/>
        <v>0</v>
      </c>
      <c r="P1267" s="42"/>
    </row>
    <row r="1268" spans="2:17" ht="15.75" hidden="1">
      <c r="B1268" s="2" t="str">
        <f t="shared" si="1067"/>
        <v>b</v>
      </c>
      <c r="C1268" s="243" t="s">
        <v>0</v>
      </c>
      <c r="D1268" s="244" t="s">
        <v>19</v>
      </c>
      <c r="E1268" s="230">
        <v>0</v>
      </c>
      <c r="F1268" s="230">
        <v>0</v>
      </c>
      <c r="G1268" s="230">
        <v>0</v>
      </c>
      <c r="H1268" s="230">
        <v>0</v>
      </c>
      <c r="I1268" s="230">
        <v>0</v>
      </c>
      <c r="J1268" s="266">
        <v>0</v>
      </c>
      <c r="K1268" s="287">
        <v>0</v>
      </c>
      <c r="L1268" s="278">
        <f t="shared" si="1068"/>
        <v>0</v>
      </c>
      <c r="M1268" s="230">
        <f t="shared" si="1065"/>
        <v>0</v>
      </c>
      <c r="N1268" s="266">
        <v>0</v>
      </c>
      <c r="O1268" s="230">
        <f t="shared" si="1069"/>
        <v>0</v>
      </c>
      <c r="P1268" s="42"/>
    </row>
    <row r="1269" spans="2:17" ht="18" hidden="1">
      <c r="B1269" s="2" t="str">
        <f t="shared" si="1067"/>
        <v>a</v>
      </c>
      <c r="C1269" s="222" t="s">
        <v>163</v>
      </c>
      <c r="D1269" s="223" t="s">
        <v>164</v>
      </c>
      <c r="E1269" s="224">
        <f t="shared" ref="E1269" si="1120">E1272+E1282+E1283+E1284</f>
        <v>13500</v>
      </c>
      <c r="F1269" s="224">
        <f t="shared" ref="F1269:I1269" si="1121">F1272+F1282+F1283+F1284</f>
        <v>13500</v>
      </c>
      <c r="G1269" s="224">
        <f t="shared" si="1121"/>
        <v>13480.83489</v>
      </c>
      <c r="H1269" s="224">
        <f t="shared" si="1121"/>
        <v>15000</v>
      </c>
      <c r="I1269" s="224">
        <f t="shared" si="1121"/>
        <v>15000</v>
      </c>
      <c r="J1269" s="264">
        <f>J1272+J1282+J1283+J1284</f>
        <v>15000</v>
      </c>
      <c r="K1269" s="285">
        <f>K1272+K1282+K1283+K1284</f>
        <v>15000</v>
      </c>
      <c r="L1269" s="278">
        <f t="shared" si="1068"/>
        <v>0</v>
      </c>
      <c r="M1269" s="224">
        <f t="shared" si="1065"/>
        <v>0</v>
      </c>
      <c r="N1269" s="264">
        <f t="shared" ref="N1269" si="1122">N1272+N1282+N1283+N1284</f>
        <v>15000</v>
      </c>
      <c r="O1269" s="224">
        <f t="shared" si="1069"/>
        <v>0</v>
      </c>
      <c r="P1269" s="43"/>
      <c r="Q1269" s="271" t="s">
        <v>574</v>
      </c>
    </row>
    <row r="1270" spans="2:17" ht="15.75" hidden="1">
      <c r="B1270" s="2" t="str">
        <f t="shared" si="1067"/>
        <v>b</v>
      </c>
      <c r="C1270" s="252" t="s">
        <v>0</v>
      </c>
      <c r="D1270" s="253" t="s">
        <v>5</v>
      </c>
      <c r="E1270" s="227">
        <v>0</v>
      </c>
      <c r="F1270" s="227">
        <v>0</v>
      </c>
      <c r="G1270" s="227">
        <v>0</v>
      </c>
      <c r="H1270" s="227">
        <v>0</v>
      </c>
      <c r="I1270" s="227">
        <v>0</v>
      </c>
      <c r="J1270" s="265">
        <v>0</v>
      </c>
      <c r="K1270" s="286">
        <v>0</v>
      </c>
      <c r="L1270" s="278">
        <f t="shared" si="1068"/>
        <v>0</v>
      </c>
      <c r="M1270" s="227">
        <f t="shared" si="1065"/>
        <v>0</v>
      </c>
      <c r="N1270" s="265">
        <v>0</v>
      </c>
      <c r="O1270" s="227">
        <f t="shared" si="1069"/>
        <v>0</v>
      </c>
      <c r="P1270" s="42"/>
    </row>
    <row r="1271" spans="2:17" ht="15.75" hidden="1">
      <c r="B1271" s="2" t="str">
        <f t="shared" si="1067"/>
        <v>b</v>
      </c>
      <c r="C1271" s="252" t="s">
        <v>0</v>
      </c>
      <c r="D1271" s="253" t="s">
        <v>6</v>
      </c>
      <c r="E1271" s="227">
        <v>0</v>
      </c>
      <c r="F1271" s="227">
        <v>0</v>
      </c>
      <c r="G1271" s="227">
        <v>0</v>
      </c>
      <c r="H1271" s="227">
        <v>0</v>
      </c>
      <c r="I1271" s="227">
        <v>0</v>
      </c>
      <c r="J1271" s="265">
        <v>0</v>
      </c>
      <c r="K1271" s="286">
        <v>0</v>
      </c>
      <c r="L1271" s="278">
        <f t="shared" si="1068"/>
        <v>0</v>
      </c>
      <c r="M1271" s="227">
        <f t="shared" si="1065"/>
        <v>0</v>
      </c>
      <c r="N1271" s="265">
        <v>0</v>
      </c>
      <c r="O1271" s="227">
        <f t="shared" si="1069"/>
        <v>0</v>
      </c>
      <c r="P1271" s="42"/>
    </row>
    <row r="1272" spans="2:17" ht="18" hidden="1">
      <c r="B1272" s="2" t="str">
        <f t="shared" si="1067"/>
        <v>a</v>
      </c>
      <c r="C1272" s="228" t="s">
        <v>0</v>
      </c>
      <c r="D1272" s="229" t="s">
        <v>7</v>
      </c>
      <c r="E1272" s="230">
        <f t="shared" ref="E1272" si="1123">E1273+E1274+E1275+E1276+E1277+E1278+E1279</f>
        <v>13500</v>
      </c>
      <c r="F1272" s="230">
        <f t="shared" ref="F1272:I1272" si="1124">F1273+F1274+F1275+F1276+F1277+F1278+F1279</f>
        <v>13500</v>
      </c>
      <c r="G1272" s="230">
        <f t="shared" si="1124"/>
        <v>13480.83489</v>
      </c>
      <c r="H1272" s="230">
        <f t="shared" si="1124"/>
        <v>15000</v>
      </c>
      <c r="I1272" s="230">
        <f t="shared" si="1124"/>
        <v>15000</v>
      </c>
      <c r="J1272" s="266">
        <f>J1273+J1274+J1275+J1276+J1277+J1278+J1279</f>
        <v>15000</v>
      </c>
      <c r="K1272" s="287">
        <f>K1273+K1274+K1275+K1276+K1277+K1278+K1279</f>
        <v>15000</v>
      </c>
      <c r="L1272" s="278">
        <f t="shared" si="1068"/>
        <v>0</v>
      </c>
      <c r="M1272" s="230">
        <f t="shared" si="1065"/>
        <v>0</v>
      </c>
      <c r="N1272" s="266">
        <f t="shared" ref="N1272" si="1125">N1273+N1274+N1275+N1276+N1277+N1278+N1279</f>
        <v>15000</v>
      </c>
      <c r="O1272" s="230">
        <f t="shared" si="1069"/>
        <v>0</v>
      </c>
      <c r="P1272" s="43"/>
      <c r="Q1272" s="271"/>
    </row>
    <row r="1273" spans="2:17" ht="15.75" hidden="1">
      <c r="B1273" s="2" t="str">
        <f t="shared" si="1067"/>
        <v>b</v>
      </c>
      <c r="C1273" s="240" t="s">
        <v>0</v>
      </c>
      <c r="D1273" s="241" t="s">
        <v>8</v>
      </c>
      <c r="E1273" s="233">
        <v>0</v>
      </c>
      <c r="F1273" s="233">
        <v>0</v>
      </c>
      <c r="G1273" s="233">
        <v>0</v>
      </c>
      <c r="H1273" s="233">
        <v>0</v>
      </c>
      <c r="I1273" s="233">
        <v>0</v>
      </c>
      <c r="J1273" s="267">
        <v>0</v>
      </c>
      <c r="K1273" s="288">
        <v>0</v>
      </c>
      <c r="L1273" s="278">
        <f t="shared" si="1068"/>
        <v>0</v>
      </c>
      <c r="M1273" s="233">
        <f t="shared" si="1065"/>
        <v>0</v>
      </c>
      <c r="N1273" s="267">
        <v>0</v>
      </c>
      <c r="O1273" s="233">
        <f t="shared" si="1069"/>
        <v>0</v>
      </c>
      <c r="P1273" s="42"/>
    </row>
    <row r="1274" spans="2:17" ht="18" hidden="1">
      <c r="B1274" s="2" t="str">
        <f t="shared" si="1067"/>
        <v>a</v>
      </c>
      <c r="C1274" s="231" t="s">
        <v>0</v>
      </c>
      <c r="D1274" s="232" t="s">
        <v>9</v>
      </c>
      <c r="E1274" s="233">
        <v>200</v>
      </c>
      <c r="F1274" s="233">
        <v>204</v>
      </c>
      <c r="G1274" s="233">
        <v>187</v>
      </c>
      <c r="H1274" s="233">
        <v>204</v>
      </c>
      <c r="I1274" s="233">
        <v>204</v>
      </c>
      <c r="J1274" s="267">
        <v>204</v>
      </c>
      <c r="K1274" s="288">
        <v>204</v>
      </c>
      <c r="L1274" s="278">
        <f t="shared" si="1068"/>
        <v>0</v>
      </c>
      <c r="M1274" s="233">
        <f t="shared" si="1065"/>
        <v>0</v>
      </c>
      <c r="N1274" s="267">
        <v>204</v>
      </c>
      <c r="O1274" s="233">
        <f t="shared" si="1069"/>
        <v>0</v>
      </c>
      <c r="P1274" s="43"/>
      <c r="Q1274" s="271"/>
    </row>
    <row r="1275" spans="2:17" ht="15.75" hidden="1">
      <c r="B1275" s="2" t="str">
        <f t="shared" si="1067"/>
        <v>b</v>
      </c>
      <c r="C1275" s="240" t="s">
        <v>0</v>
      </c>
      <c r="D1275" s="241" t="s">
        <v>10</v>
      </c>
      <c r="E1275" s="233">
        <v>0</v>
      </c>
      <c r="F1275" s="233">
        <v>0</v>
      </c>
      <c r="G1275" s="233">
        <v>0</v>
      </c>
      <c r="H1275" s="233">
        <v>0</v>
      </c>
      <c r="I1275" s="233">
        <v>0</v>
      </c>
      <c r="J1275" s="267">
        <v>0</v>
      </c>
      <c r="K1275" s="288">
        <v>0</v>
      </c>
      <c r="L1275" s="278">
        <f t="shared" si="1068"/>
        <v>0</v>
      </c>
      <c r="M1275" s="233">
        <f t="shared" si="1065"/>
        <v>0</v>
      </c>
      <c r="N1275" s="267">
        <v>0</v>
      </c>
      <c r="O1275" s="233">
        <f t="shared" si="1069"/>
        <v>0</v>
      </c>
      <c r="P1275" s="42"/>
    </row>
    <row r="1276" spans="2:17" ht="15.75" hidden="1">
      <c r="B1276" s="2" t="str">
        <f t="shared" si="1067"/>
        <v>b</v>
      </c>
      <c r="C1276" s="240" t="s">
        <v>0</v>
      </c>
      <c r="D1276" s="241" t="s">
        <v>11</v>
      </c>
      <c r="E1276" s="233">
        <v>0</v>
      </c>
      <c r="F1276" s="233">
        <v>0</v>
      </c>
      <c r="G1276" s="233">
        <v>0</v>
      </c>
      <c r="H1276" s="233">
        <v>0</v>
      </c>
      <c r="I1276" s="233">
        <v>0</v>
      </c>
      <c r="J1276" s="267">
        <v>0</v>
      </c>
      <c r="K1276" s="288">
        <v>0</v>
      </c>
      <c r="L1276" s="278">
        <f t="shared" si="1068"/>
        <v>0</v>
      </c>
      <c r="M1276" s="233">
        <f t="shared" si="1065"/>
        <v>0</v>
      </c>
      <c r="N1276" s="267">
        <v>0</v>
      </c>
      <c r="O1276" s="233">
        <f t="shared" si="1069"/>
        <v>0</v>
      </c>
      <c r="P1276" s="42"/>
    </row>
    <row r="1277" spans="2:17" ht="15.75" hidden="1">
      <c r="B1277" s="2" t="str">
        <f t="shared" si="1067"/>
        <v>b</v>
      </c>
      <c r="C1277" s="240" t="s">
        <v>0</v>
      </c>
      <c r="D1277" s="241" t="s">
        <v>12</v>
      </c>
      <c r="E1277" s="233">
        <v>0</v>
      </c>
      <c r="F1277" s="233">
        <v>0</v>
      </c>
      <c r="G1277" s="233">
        <v>0</v>
      </c>
      <c r="H1277" s="233">
        <v>0</v>
      </c>
      <c r="I1277" s="233">
        <v>0</v>
      </c>
      <c r="J1277" s="267">
        <v>0</v>
      </c>
      <c r="K1277" s="288">
        <v>0</v>
      </c>
      <c r="L1277" s="278">
        <f t="shared" si="1068"/>
        <v>0</v>
      </c>
      <c r="M1277" s="233">
        <f t="shared" si="1065"/>
        <v>0</v>
      </c>
      <c r="N1277" s="267">
        <v>0</v>
      </c>
      <c r="O1277" s="233">
        <f t="shared" si="1069"/>
        <v>0</v>
      </c>
      <c r="P1277" s="42"/>
    </row>
    <row r="1278" spans="2:17" ht="18" hidden="1">
      <c r="B1278" s="2" t="str">
        <f t="shared" si="1067"/>
        <v>a</v>
      </c>
      <c r="C1278" s="231" t="s">
        <v>0</v>
      </c>
      <c r="D1278" s="232" t="s">
        <v>13</v>
      </c>
      <c r="E1278" s="233">
        <v>13300</v>
      </c>
      <c r="F1278" s="233">
        <v>13296</v>
      </c>
      <c r="G1278" s="233">
        <v>13293.83489</v>
      </c>
      <c r="H1278" s="233">
        <v>14796</v>
      </c>
      <c r="I1278" s="233">
        <v>14796</v>
      </c>
      <c r="J1278" s="267">
        <f>14796</f>
        <v>14796</v>
      </c>
      <c r="K1278" s="288">
        <f>14796</f>
        <v>14796</v>
      </c>
      <c r="L1278" s="278">
        <f t="shared" si="1068"/>
        <v>0</v>
      </c>
      <c r="M1278" s="233">
        <f t="shared" si="1065"/>
        <v>0</v>
      </c>
      <c r="N1278" s="267">
        <v>14796</v>
      </c>
      <c r="O1278" s="233">
        <f t="shared" si="1069"/>
        <v>0</v>
      </c>
      <c r="P1278" s="43"/>
      <c r="Q1278" s="271"/>
    </row>
    <row r="1279" spans="2:17" ht="15.75" hidden="1">
      <c r="B1279" s="2" t="str">
        <f t="shared" si="1067"/>
        <v>b</v>
      </c>
      <c r="C1279" s="240" t="s">
        <v>0</v>
      </c>
      <c r="D1279" s="241" t="s">
        <v>14</v>
      </c>
      <c r="E1279" s="233">
        <f t="shared" ref="E1279" si="1126">E1280+E1281</f>
        <v>0</v>
      </c>
      <c r="F1279" s="233">
        <f t="shared" ref="F1279:I1279" si="1127">F1280+F1281</f>
        <v>0</v>
      </c>
      <c r="G1279" s="233">
        <f t="shared" si="1127"/>
        <v>0</v>
      </c>
      <c r="H1279" s="233">
        <f t="shared" si="1127"/>
        <v>0</v>
      </c>
      <c r="I1279" s="233">
        <f t="shared" si="1127"/>
        <v>0</v>
      </c>
      <c r="J1279" s="267">
        <f>J1280+J1281</f>
        <v>0</v>
      </c>
      <c r="K1279" s="288">
        <f>K1280+K1281</f>
        <v>0</v>
      </c>
      <c r="L1279" s="278">
        <f t="shared" si="1068"/>
        <v>0</v>
      </c>
      <c r="M1279" s="233">
        <f t="shared" si="1065"/>
        <v>0</v>
      </c>
      <c r="N1279" s="267">
        <f t="shared" ref="N1279" si="1128">N1280+N1281</f>
        <v>0</v>
      </c>
      <c r="O1279" s="233">
        <f t="shared" si="1069"/>
        <v>0</v>
      </c>
      <c r="P1279" s="42"/>
    </row>
    <row r="1280" spans="2:17" ht="30" hidden="1">
      <c r="B1280" s="2" t="str">
        <f t="shared" si="1067"/>
        <v>b</v>
      </c>
      <c r="C1280" s="256" t="s">
        <v>0</v>
      </c>
      <c r="D1280" s="257" t="s">
        <v>15</v>
      </c>
      <c r="E1280" s="238">
        <v>0</v>
      </c>
      <c r="F1280" s="238">
        <v>0</v>
      </c>
      <c r="G1280" s="238">
        <v>0</v>
      </c>
      <c r="H1280" s="238">
        <v>0</v>
      </c>
      <c r="I1280" s="238">
        <v>0</v>
      </c>
      <c r="J1280" s="268">
        <v>0</v>
      </c>
      <c r="K1280" s="289">
        <v>0</v>
      </c>
      <c r="L1280" s="278">
        <f t="shared" si="1068"/>
        <v>0</v>
      </c>
      <c r="M1280" s="238">
        <f t="shared" si="1065"/>
        <v>0</v>
      </c>
      <c r="N1280" s="268">
        <v>0</v>
      </c>
      <c r="O1280" s="238">
        <f t="shared" si="1069"/>
        <v>0</v>
      </c>
      <c r="P1280" s="42"/>
    </row>
    <row r="1281" spans="2:17" ht="30" hidden="1">
      <c r="B1281" s="2" t="str">
        <f t="shared" si="1067"/>
        <v>b</v>
      </c>
      <c r="C1281" s="256" t="s">
        <v>0</v>
      </c>
      <c r="D1281" s="257" t="s">
        <v>16</v>
      </c>
      <c r="E1281" s="238">
        <v>0</v>
      </c>
      <c r="F1281" s="238">
        <v>0</v>
      </c>
      <c r="G1281" s="238">
        <v>0</v>
      </c>
      <c r="H1281" s="238">
        <v>0</v>
      </c>
      <c r="I1281" s="238">
        <v>0</v>
      </c>
      <c r="J1281" s="268">
        <v>0</v>
      </c>
      <c r="K1281" s="289">
        <v>0</v>
      </c>
      <c r="L1281" s="278">
        <f t="shared" si="1068"/>
        <v>0</v>
      </c>
      <c r="M1281" s="238">
        <f t="shared" si="1065"/>
        <v>0</v>
      </c>
      <c r="N1281" s="268">
        <v>0</v>
      </c>
      <c r="O1281" s="238">
        <f t="shared" si="1069"/>
        <v>0</v>
      </c>
      <c r="P1281" s="42"/>
    </row>
    <row r="1282" spans="2:17" ht="15.75" hidden="1">
      <c r="B1282" s="2" t="str">
        <f t="shared" si="1067"/>
        <v>b</v>
      </c>
      <c r="C1282" s="243" t="s">
        <v>0</v>
      </c>
      <c r="D1282" s="244" t="s">
        <v>17</v>
      </c>
      <c r="E1282" s="230">
        <v>0</v>
      </c>
      <c r="F1282" s="230">
        <v>0</v>
      </c>
      <c r="G1282" s="230">
        <v>0</v>
      </c>
      <c r="H1282" s="230">
        <v>0</v>
      </c>
      <c r="I1282" s="230">
        <v>0</v>
      </c>
      <c r="J1282" s="266">
        <v>0</v>
      </c>
      <c r="K1282" s="287">
        <v>0</v>
      </c>
      <c r="L1282" s="278">
        <f t="shared" si="1068"/>
        <v>0</v>
      </c>
      <c r="M1282" s="230">
        <f t="shared" si="1065"/>
        <v>0</v>
      </c>
      <c r="N1282" s="266">
        <v>0</v>
      </c>
      <c r="O1282" s="230">
        <f t="shared" si="1069"/>
        <v>0</v>
      </c>
      <c r="P1282" s="42"/>
    </row>
    <row r="1283" spans="2:17" ht="15.75" hidden="1">
      <c r="B1283" s="2" t="str">
        <f t="shared" si="1067"/>
        <v>b</v>
      </c>
      <c r="C1283" s="243" t="s">
        <v>0</v>
      </c>
      <c r="D1283" s="244" t="s">
        <v>18</v>
      </c>
      <c r="E1283" s="230">
        <v>0</v>
      </c>
      <c r="F1283" s="230">
        <v>0</v>
      </c>
      <c r="G1283" s="230">
        <v>0</v>
      </c>
      <c r="H1283" s="230">
        <v>0</v>
      </c>
      <c r="I1283" s="230">
        <v>0</v>
      </c>
      <c r="J1283" s="266">
        <v>0</v>
      </c>
      <c r="K1283" s="287">
        <v>0</v>
      </c>
      <c r="L1283" s="278">
        <f t="shared" si="1068"/>
        <v>0</v>
      </c>
      <c r="M1283" s="230">
        <f t="shared" si="1065"/>
        <v>0</v>
      </c>
      <c r="N1283" s="266">
        <v>0</v>
      </c>
      <c r="O1283" s="230">
        <f t="shared" si="1069"/>
        <v>0</v>
      </c>
      <c r="P1283" s="42"/>
    </row>
    <row r="1284" spans="2:17" ht="15.75" hidden="1">
      <c r="B1284" s="2" t="str">
        <f t="shared" si="1067"/>
        <v>b</v>
      </c>
      <c r="C1284" s="243" t="s">
        <v>0</v>
      </c>
      <c r="D1284" s="244" t="s">
        <v>19</v>
      </c>
      <c r="E1284" s="230">
        <v>0</v>
      </c>
      <c r="F1284" s="230">
        <v>0</v>
      </c>
      <c r="G1284" s="230">
        <v>0</v>
      </c>
      <c r="H1284" s="230">
        <v>0</v>
      </c>
      <c r="I1284" s="230">
        <v>0</v>
      </c>
      <c r="J1284" s="266">
        <v>0</v>
      </c>
      <c r="K1284" s="287">
        <v>0</v>
      </c>
      <c r="L1284" s="278">
        <f t="shared" si="1068"/>
        <v>0</v>
      </c>
      <c r="M1284" s="230">
        <f t="shared" si="1065"/>
        <v>0</v>
      </c>
      <c r="N1284" s="266">
        <v>0</v>
      </c>
      <c r="O1284" s="230">
        <f t="shared" si="1069"/>
        <v>0</v>
      </c>
      <c r="P1284" s="42"/>
    </row>
    <row r="1285" spans="2:17" ht="36" hidden="1">
      <c r="B1285" s="2" t="str">
        <f t="shared" si="1067"/>
        <v>a</v>
      </c>
      <c r="C1285" s="222" t="s">
        <v>165</v>
      </c>
      <c r="D1285" s="223" t="s">
        <v>166</v>
      </c>
      <c r="E1285" s="224">
        <f t="shared" ref="E1285" si="1129">E1288+E1298+E1299+E1300</f>
        <v>2000</v>
      </c>
      <c r="F1285" s="224">
        <f t="shared" ref="F1285:I1285" si="1130">F1288+F1298+F1299+F1300</f>
        <v>2000</v>
      </c>
      <c r="G1285" s="224">
        <f t="shared" si="1130"/>
        <v>1666.66</v>
      </c>
      <c r="H1285" s="224">
        <f t="shared" si="1130"/>
        <v>2000</v>
      </c>
      <c r="I1285" s="224">
        <f t="shared" si="1130"/>
        <v>2000</v>
      </c>
      <c r="J1285" s="264">
        <f>J1288+J1298+J1299+J1300</f>
        <v>2000</v>
      </c>
      <c r="K1285" s="285">
        <f>K1288+K1298+K1299+K1300</f>
        <v>2000</v>
      </c>
      <c r="L1285" s="278">
        <f t="shared" si="1068"/>
        <v>0</v>
      </c>
      <c r="M1285" s="224">
        <f t="shared" ref="M1285:M1348" si="1131">J1285-I1285</f>
        <v>0</v>
      </c>
      <c r="N1285" s="264">
        <f t="shared" ref="N1285" si="1132">N1288+N1298+N1299+N1300</f>
        <v>2000</v>
      </c>
      <c r="O1285" s="224">
        <f t="shared" si="1069"/>
        <v>0</v>
      </c>
      <c r="P1285" s="43"/>
      <c r="Q1285" s="271" t="s">
        <v>574</v>
      </c>
    </row>
    <row r="1286" spans="2:17" ht="15.75" hidden="1">
      <c r="B1286" s="2" t="str">
        <f t="shared" ref="B1286:B1349" si="1133">IF((E1286+F1286+G1286+I1286++J1286+M1286+N1286)&gt;0,"a","b")</f>
        <v>b</v>
      </c>
      <c r="C1286" s="252" t="s">
        <v>0</v>
      </c>
      <c r="D1286" s="253" t="s">
        <v>5</v>
      </c>
      <c r="E1286" s="227">
        <v>0</v>
      </c>
      <c r="F1286" s="227">
        <v>0</v>
      </c>
      <c r="G1286" s="227">
        <v>0</v>
      </c>
      <c r="H1286" s="227">
        <v>0</v>
      </c>
      <c r="I1286" s="227">
        <v>0</v>
      </c>
      <c r="J1286" s="265">
        <v>0</v>
      </c>
      <c r="K1286" s="286">
        <v>0</v>
      </c>
      <c r="L1286" s="278">
        <f t="shared" ref="L1286:L1349" si="1134">K1286-J1286</f>
        <v>0</v>
      </c>
      <c r="M1286" s="227">
        <f t="shared" si="1131"/>
        <v>0</v>
      </c>
      <c r="N1286" s="265">
        <v>0</v>
      </c>
      <c r="O1286" s="227">
        <f t="shared" ref="O1286:O1349" si="1135">N1286-J1286</f>
        <v>0</v>
      </c>
      <c r="P1286" s="42"/>
    </row>
    <row r="1287" spans="2:17" ht="15.75" hidden="1">
      <c r="B1287" s="2" t="str">
        <f t="shared" si="1133"/>
        <v>b</v>
      </c>
      <c r="C1287" s="252" t="s">
        <v>0</v>
      </c>
      <c r="D1287" s="253" t="s">
        <v>6</v>
      </c>
      <c r="E1287" s="227">
        <v>0</v>
      </c>
      <c r="F1287" s="227">
        <v>0</v>
      </c>
      <c r="G1287" s="227">
        <v>0</v>
      </c>
      <c r="H1287" s="227">
        <v>0</v>
      </c>
      <c r="I1287" s="227">
        <v>0</v>
      </c>
      <c r="J1287" s="265">
        <v>0</v>
      </c>
      <c r="K1287" s="286">
        <v>0</v>
      </c>
      <c r="L1287" s="278">
        <f t="shared" si="1134"/>
        <v>0</v>
      </c>
      <c r="M1287" s="227">
        <f t="shared" si="1131"/>
        <v>0</v>
      </c>
      <c r="N1287" s="265">
        <v>0</v>
      </c>
      <c r="O1287" s="227">
        <f t="shared" si="1135"/>
        <v>0</v>
      </c>
      <c r="P1287" s="42"/>
    </row>
    <row r="1288" spans="2:17" ht="18" hidden="1">
      <c r="B1288" s="2" t="str">
        <f t="shared" si="1133"/>
        <v>a</v>
      </c>
      <c r="C1288" s="228" t="s">
        <v>0</v>
      </c>
      <c r="D1288" s="229" t="s">
        <v>7</v>
      </c>
      <c r="E1288" s="230">
        <f t="shared" ref="E1288" si="1136">E1289+E1290+E1291+E1292+E1293+E1294+E1295</f>
        <v>2000</v>
      </c>
      <c r="F1288" s="230">
        <f t="shared" ref="F1288:I1288" si="1137">F1289+F1290+F1291+F1292+F1293+F1294+F1295</f>
        <v>2000</v>
      </c>
      <c r="G1288" s="230">
        <f t="shared" si="1137"/>
        <v>1666.66</v>
      </c>
      <c r="H1288" s="230">
        <f t="shared" si="1137"/>
        <v>2000</v>
      </c>
      <c r="I1288" s="230">
        <f t="shared" si="1137"/>
        <v>2000</v>
      </c>
      <c r="J1288" s="266">
        <f>J1289+J1290+J1291+J1292+J1293+J1294+J1295</f>
        <v>2000</v>
      </c>
      <c r="K1288" s="287">
        <f>K1289+K1290+K1291+K1292+K1293+K1294+K1295</f>
        <v>2000</v>
      </c>
      <c r="L1288" s="278">
        <f t="shared" si="1134"/>
        <v>0</v>
      </c>
      <c r="M1288" s="230">
        <f t="shared" si="1131"/>
        <v>0</v>
      </c>
      <c r="N1288" s="266">
        <f t="shared" ref="N1288" si="1138">N1289+N1290+N1291+N1292+N1293+N1294+N1295</f>
        <v>2000</v>
      </c>
      <c r="O1288" s="230">
        <f t="shared" si="1135"/>
        <v>0</v>
      </c>
      <c r="P1288" s="43"/>
      <c r="Q1288" s="271"/>
    </row>
    <row r="1289" spans="2:17" ht="15.75" hidden="1">
      <c r="B1289" s="2" t="str">
        <f t="shared" si="1133"/>
        <v>b</v>
      </c>
      <c r="C1289" s="240" t="s">
        <v>0</v>
      </c>
      <c r="D1289" s="241" t="s">
        <v>8</v>
      </c>
      <c r="E1289" s="233">
        <v>0</v>
      </c>
      <c r="F1289" s="233">
        <v>0</v>
      </c>
      <c r="G1289" s="233">
        <v>0</v>
      </c>
      <c r="H1289" s="233">
        <v>0</v>
      </c>
      <c r="I1289" s="233">
        <v>0</v>
      </c>
      <c r="J1289" s="267">
        <v>0</v>
      </c>
      <c r="K1289" s="288">
        <v>0</v>
      </c>
      <c r="L1289" s="278">
        <f t="shared" si="1134"/>
        <v>0</v>
      </c>
      <c r="M1289" s="233">
        <f t="shared" si="1131"/>
        <v>0</v>
      </c>
      <c r="N1289" s="267">
        <v>0</v>
      </c>
      <c r="O1289" s="233">
        <f t="shared" si="1135"/>
        <v>0</v>
      </c>
      <c r="P1289" s="42"/>
    </row>
    <row r="1290" spans="2:17" ht="15.75" hidden="1">
      <c r="B1290" s="2" t="str">
        <f t="shared" si="1133"/>
        <v>b</v>
      </c>
      <c r="C1290" s="240" t="s">
        <v>0</v>
      </c>
      <c r="D1290" s="241" t="s">
        <v>9</v>
      </c>
      <c r="E1290" s="233">
        <v>0</v>
      </c>
      <c r="F1290" s="233">
        <v>0</v>
      </c>
      <c r="G1290" s="233">
        <v>0</v>
      </c>
      <c r="H1290" s="233">
        <v>0</v>
      </c>
      <c r="I1290" s="233">
        <v>0</v>
      </c>
      <c r="J1290" s="267">
        <v>0</v>
      </c>
      <c r="K1290" s="288">
        <v>0</v>
      </c>
      <c r="L1290" s="278">
        <f t="shared" si="1134"/>
        <v>0</v>
      </c>
      <c r="M1290" s="233">
        <f t="shared" si="1131"/>
        <v>0</v>
      </c>
      <c r="N1290" s="267">
        <v>0</v>
      </c>
      <c r="O1290" s="233">
        <f t="shared" si="1135"/>
        <v>0</v>
      </c>
      <c r="P1290" s="42"/>
    </row>
    <row r="1291" spans="2:17" ht="15.75" hidden="1">
      <c r="B1291" s="2" t="str">
        <f t="shared" si="1133"/>
        <v>b</v>
      </c>
      <c r="C1291" s="240" t="s">
        <v>0</v>
      </c>
      <c r="D1291" s="241" t="s">
        <v>10</v>
      </c>
      <c r="E1291" s="233">
        <v>0</v>
      </c>
      <c r="F1291" s="233">
        <v>0</v>
      </c>
      <c r="G1291" s="233">
        <v>0</v>
      </c>
      <c r="H1291" s="233">
        <v>0</v>
      </c>
      <c r="I1291" s="233">
        <v>0</v>
      </c>
      <c r="J1291" s="267">
        <v>0</v>
      </c>
      <c r="K1291" s="288">
        <v>0</v>
      </c>
      <c r="L1291" s="278">
        <f t="shared" si="1134"/>
        <v>0</v>
      </c>
      <c r="M1291" s="233">
        <f t="shared" si="1131"/>
        <v>0</v>
      </c>
      <c r="N1291" s="267">
        <v>0</v>
      </c>
      <c r="O1291" s="233">
        <f t="shared" si="1135"/>
        <v>0</v>
      </c>
      <c r="P1291" s="42"/>
    </row>
    <row r="1292" spans="2:17" ht="15.75" hidden="1">
      <c r="B1292" s="2" t="str">
        <f t="shared" si="1133"/>
        <v>b</v>
      </c>
      <c r="C1292" s="240" t="s">
        <v>0</v>
      </c>
      <c r="D1292" s="241" t="s">
        <v>11</v>
      </c>
      <c r="E1292" s="233">
        <v>0</v>
      </c>
      <c r="F1292" s="233">
        <v>0</v>
      </c>
      <c r="G1292" s="233">
        <v>0</v>
      </c>
      <c r="H1292" s="233">
        <v>0</v>
      </c>
      <c r="I1292" s="233">
        <v>0</v>
      </c>
      <c r="J1292" s="267">
        <v>0</v>
      </c>
      <c r="K1292" s="288">
        <v>0</v>
      </c>
      <c r="L1292" s="278">
        <f t="shared" si="1134"/>
        <v>0</v>
      </c>
      <c r="M1292" s="233">
        <f t="shared" si="1131"/>
        <v>0</v>
      </c>
      <c r="N1292" s="267">
        <v>0</v>
      </c>
      <c r="O1292" s="233">
        <f t="shared" si="1135"/>
        <v>0</v>
      </c>
      <c r="P1292" s="42"/>
    </row>
    <row r="1293" spans="2:17" ht="15.75" hidden="1">
      <c r="B1293" s="2" t="str">
        <f t="shared" si="1133"/>
        <v>b</v>
      </c>
      <c r="C1293" s="240" t="s">
        <v>0</v>
      </c>
      <c r="D1293" s="241" t="s">
        <v>12</v>
      </c>
      <c r="E1293" s="233">
        <v>0</v>
      </c>
      <c r="F1293" s="233">
        <v>0</v>
      </c>
      <c r="G1293" s="233">
        <v>0</v>
      </c>
      <c r="H1293" s="233">
        <v>0</v>
      </c>
      <c r="I1293" s="233">
        <v>0</v>
      </c>
      <c r="J1293" s="267">
        <v>0</v>
      </c>
      <c r="K1293" s="288">
        <v>0</v>
      </c>
      <c r="L1293" s="278">
        <f t="shared" si="1134"/>
        <v>0</v>
      </c>
      <c r="M1293" s="233">
        <f t="shared" si="1131"/>
        <v>0</v>
      </c>
      <c r="N1293" s="267">
        <v>0</v>
      </c>
      <c r="O1293" s="233">
        <f t="shared" si="1135"/>
        <v>0</v>
      </c>
      <c r="P1293" s="42"/>
    </row>
    <row r="1294" spans="2:17" ht="18" hidden="1">
      <c r="B1294" s="2" t="str">
        <f t="shared" si="1133"/>
        <v>a</v>
      </c>
      <c r="C1294" s="231" t="s">
        <v>0</v>
      </c>
      <c r="D1294" s="232" t="s">
        <v>13</v>
      </c>
      <c r="E1294" s="233">
        <v>2000</v>
      </c>
      <c r="F1294" s="233">
        <v>2000</v>
      </c>
      <c r="G1294" s="233">
        <v>1666.66</v>
      </c>
      <c r="H1294" s="233">
        <v>2000</v>
      </c>
      <c r="I1294" s="233">
        <v>2000</v>
      </c>
      <c r="J1294" s="267">
        <v>2000</v>
      </c>
      <c r="K1294" s="288">
        <v>2000</v>
      </c>
      <c r="L1294" s="278">
        <f t="shared" si="1134"/>
        <v>0</v>
      </c>
      <c r="M1294" s="233">
        <f t="shared" si="1131"/>
        <v>0</v>
      </c>
      <c r="N1294" s="267">
        <v>2000</v>
      </c>
      <c r="O1294" s="233">
        <f t="shared" si="1135"/>
        <v>0</v>
      </c>
      <c r="P1294" s="43"/>
      <c r="Q1294" s="271"/>
    </row>
    <row r="1295" spans="2:17" ht="15.75" hidden="1">
      <c r="B1295" s="2" t="str">
        <f t="shared" si="1133"/>
        <v>b</v>
      </c>
      <c r="C1295" s="240" t="s">
        <v>0</v>
      </c>
      <c r="D1295" s="241" t="s">
        <v>14</v>
      </c>
      <c r="E1295" s="233">
        <f t="shared" ref="E1295" si="1139">E1296+E1297</f>
        <v>0</v>
      </c>
      <c r="F1295" s="233">
        <f t="shared" ref="F1295:I1295" si="1140">F1296+F1297</f>
        <v>0</v>
      </c>
      <c r="G1295" s="233">
        <f t="shared" si="1140"/>
        <v>0</v>
      </c>
      <c r="H1295" s="233">
        <f t="shared" si="1140"/>
        <v>0</v>
      </c>
      <c r="I1295" s="233">
        <f t="shared" si="1140"/>
        <v>0</v>
      </c>
      <c r="J1295" s="267">
        <f>J1296+J1297</f>
        <v>0</v>
      </c>
      <c r="K1295" s="288">
        <f>K1296+K1297</f>
        <v>0</v>
      </c>
      <c r="L1295" s="278">
        <f t="shared" si="1134"/>
        <v>0</v>
      </c>
      <c r="M1295" s="233">
        <f t="shared" si="1131"/>
        <v>0</v>
      </c>
      <c r="N1295" s="267">
        <f t="shared" ref="N1295" si="1141">N1296+N1297</f>
        <v>0</v>
      </c>
      <c r="O1295" s="233">
        <f t="shared" si="1135"/>
        <v>0</v>
      </c>
      <c r="P1295" s="42"/>
    </row>
    <row r="1296" spans="2:17" ht="30" hidden="1">
      <c r="B1296" s="2" t="str">
        <f t="shared" si="1133"/>
        <v>b</v>
      </c>
      <c r="C1296" s="256" t="s">
        <v>0</v>
      </c>
      <c r="D1296" s="257" t="s">
        <v>15</v>
      </c>
      <c r="E1296" s="238">
        <v>0</v>
      </c>
      <c r="F1296" s="238">
        <v>0</v>
      </c>
      <c r="G1296" s="238">
        <v>0</v>
      </c>
      <c r="H1296" s="238">
        <v>0</v>
      </c>
      <c r="I1296" s="238">
        <v>0</v>
      </c>
      <c r="J1296" s="268">
        <v>0</v>
      </c>
      <c r="K1296" s="289">
        <v>0</v>
      </c>
      <c r="L1296" s="278">
        <f t="shared" si="1134"/>
        <v>0</v>
      </c>
      <c r="M1296" s="238">
        <f t="shared" si="1131"/>
        <v>0</v>
      </c>
      <c r="N1296" s="268">
        <v>0</v>
      </c>
      <c r="O1296" s="238">
        <f t="shared" si="1135"/>
        <v>0</v>
      </c>
      <c r="P1296" s="42"/>
    </row>
    <row r="1297" spans="2:17" ht="30" hidden="1">
      <c r="B1297" s="2" t="str">
        <f t="shared" si="1133"/>
        <v>b</v>
      </c>
      <c r="C1297" s="256" t="s">
        <v>0</v>
      </c>
      <c r="D1297" s="257" t="s">
        <v>16</v>
      </c>
      <c r="E1297" s="238">
        <v>0</v>
      </c>
      <c r="F1297" s="238">
        <v>0</v>
      </c>
      <c r="G1297" s="238">
        <v>0</v>
      </c>
      <c r="H1297" s="238">
        <v>0</v>
      </c>
      <c r="I1297" s="238">
        <v>0</v>
      </c>
      <c r="J1297" s="268">
        <v>0</v>
      </c>
      <c r="K1297" s="289">
        <v>0</v>
      </c>
      <c r="L1297" s="278">
        <f t="shared" si="1134"/>
        <v>0</v>
      </c>
      <c r="M1297" s="238">
        <f t="shared" si="1131"/>
        <v>0</v>
      </c>
      <c r="N1297" s="268">
        <v>0</v>
      </c>
      <c r="O1297" s="238">
        <f t="shared" si="1135"/>
        <v>0</v>
      </c>
      <c r="P1297" s="42"/>
    </row>
    <row r="1298" spans="2:17" ht="15.75" hidden="1">
      <c r="B1298" s="2" t="str">
        <f t="shared" si="1133"/>
        <v>b</v>
      </c>
      <c r="C1298" s="243" t="s">
        <v>0</v>
      </c>
      <c r="D1298" s="244" t="s">
        <v>17</v>
      </c>
      <c r="E1298" s="230">
        <v>0</v>
      </c>
      <c r="F1298" s="230">
        <v>0</v>
      </c>
      <c r="G1298" s="230">
        <v>0</v>
      </c>
      <c r="H1298" s="230">
        <v>0</v>
      </c>
      <c r="I1298" s="230">
        <v>0</v>
      </c>
      <c r="J1298" s="266">
        <v>0</v>
      </c>
      <c r="K1298" s="287">
        <v>0</v>
      </c>
      <c r="L1298" s="278">
        <f t="shared" si="1134"/>
        <v>0</v>
      </c>
      <c r="M1298" s="230">
        <f t="shared" si="1131"/>
        <v>0</v>
      </c>
      <c r="N1298" s="266">
        <v>0</v>
      </c>
      <c r="O1298" s="230">
        <f t="shared" si="1135"/>
        <v>0</v>
      </c>
      <c r="P1298" s="42"/>
    </row>
    <row r="1299" spans="2:17" ht="15.75" hidden="1">
      <c r="B1299" s="2" t="str">
        <f t="shared" si="1133"/>
        <v>b</v>
      </c>
      <c r="C1299" s="243" t="s">
        <v>0</v>
      </c>
      <c r="D1299" s="244" t="s">
        <v>18</v>
      </c>
      <c r="E1299" s="230">
        <v>0</v>
      </c>
      <c r="F1299" s="230">
        <v>0</v>
      </c>
      <c r="G1299" s="230">
        <v>0</v>
      </c>
      <c r="H1299" s="230">
        <v>0</v>
      </c>
      <c r="I1299" s="230">
        <v>0</v>
      </c>
      <c r="J1299" s="266">
        <v>0</v>
      </c>
      <c r="K1299" s="287">
        <v>0</v>
      </c>
      <c r="L1299" s="278">
        <f t="shared" si="1134"/>
        <v>0</v>
      </c>
      <c r="M1299" s="230">
        <f t="shared" si="1131"/>
        <v>0</v>
      </c>
      <c r="N1299" s="266">
        <v>0</v>
      </c>
      <c r="O1299" s="230">
        <f t="shared" si="1135"/>
        <v>0</v>
      </c>
      <c r="P1299" s="42"/>
    </row>
    <row r="1300" spans="2:17" ht="15.75" hidden="1">
      <c r="B1300" s="2" t="str">
        <f t="shared" si="1133"/>
        <v>b</v>
      </c>
      <c r="C1300" s="243" t="s">
        <v>0</v>
      </c>
      <c r="D1300" s="244" t="s">
        <v>19</v>
      </c>
      <c r="E1300" s="230">
        <v>0</v>
      </c>
      <c r="F1300" s="230">
        <v>0</v>
      </c>
      <c r="G1300" s="230">
        <v>0</v>
      </c>
      <c r="H1300" s="230">
        <v>0</v>
      </c>
      <c r="I1300" s="230">
        <v>0</v>
      </c>
      <c r="J1300" s="266">
        <v>0</v>
      </c>
      <c r="K1300" s="287">
        <v>0</v>
      </c>
      <c r="L1300" s="278">
        <f t="shared" si="1134"/>
        <v>0</v>
      </c>
      <c r="M1300" s="230">
        <f t="shared" si="1131"/>
        <v>0</v>
      </c>
      <c r="N1300" s="266">
        <v>0</v>
      </c>
      <c r="O1300" s="230">
        <f t="shared" si="1135"/>
        <v>0</v>
      </c>
      <c r="P1300" s="42"/>
    </row>
    <row r="1301" spans="2:17" ht="36" hidden="1">
      <c r="B1301" s="2" t="str">
        <f t="shared" si="1133"/>
        <v>a</v>
      </c>
      <c r="C1301" s="222" t="s">
        <v>167</v>
      </c>
      <c r="D1301" s="223" t="s">
        <v>168</v>
      </c>
      <c r="E1301" s="224">
        <f t="shared" ref="E1301" si="1142">E1304+E1314+E1315+E1316</f>
        <v>36340</v>
      </c>
      <c r="F1301" s="224">
        <f t="shared" ref="F1301:I1301" si="1143">F1304+F1314+F1315+F1316</f>
        <v>36290</v>
      </c>
      <c r="G1301" s="224">
        <f t="shared" si="1143"/>
        <v>31710.756650000003</v>
      </c>
      <c r="H1301" s="224">
        <f t="shared" si="1143"/>
        <v>36638</v>
      </c>
      <c r="I1301" s="224">
        <f t="shared" si="1143"/>
        <v>36640</v>
      </c>
      <c r="J1301" s="264">
        <f>J1304+J1314+J1315+J1316</f>
        <v>38640</v>
      </c>
      <c r="K1301" s="248">
        <f>K1304+K1314+K1315+K1316</f>
        <v>38640</v>
      </c>
      <c r="L1301" s="278">
        <f t="shared" si="1134"/>
        <v>0</v>
      </c>
      <c r="M1301" s="224">
        <f t="shared" si="1131"/>
        <v>2000</v>
      </c>
      <c r="N1301" s="264">
        <f t="shared" ref="N1301" si="1144">N1304+N1314+N1315+N1316</f>
        <v>36640</v>
      </c>
      <c r="O1301" s="224">
        <f t="shared" si="1135"/>
        <v>-2000</v>
      </c>
      <c r="P1301" s="43"/>
      <c r="Q1301" s="271" t="s">
        <v>574</v>
      </c>
    </row>
    <row r="1302" spans="2:17" ht="15.75" hidden="1">
      <c r="B1302" s="2" t="str">
        <f t="shared" si="1133"/>
        <v>b</v>
      </c>
      <c r="C1302" s="252" t="s">
        <v>0</v>
      </c>
      <c r="D1302" s="253" t="s">
        <v>5</v>
      </c>
      <c r="E1302" s="227">
        <v>0</v>
      </c>
      <c r="F1302" s="227">
        <v>0</v>
      </c>
      <c r="G1302" s="227">
        <v>0</v>
      </c>
      <c r="H1302" s="227">
        <v>0</v>
      </c>
      <c r="I1302" s="227">
        <v>0</v>
      </c>
      <c r="J1302" s="265">
        <v>0</v>
      </c>
      <c r="K1302" s="286">
        <v>0</v>
      </c>
      <c r="L1302" s="278">
        <f t="shared" si="1134"/>
        <v>0</v>
      </c>
      <c r="M1302" s="227">
        <f t="shared" si="1131"/>
        <v>0</v>
      </c>
      <c r="N1302" s="265">
        <v>0</v>
      </c>
      <c r="O1302" s="227">
        <f t="shared" si="1135"/>
        <v>0</v>
      </c>
      <c r="P1302" s="42"/>
    </row>
    <row r="1303" spans="2:17" ht="15.75" hidden="1">
      <c r="B1303" s="2" t="str">
        <f t="shared" si="1133"/>
        <v>b</v>
      </c>
      <c r="C1303" s="252" t="s">
        <v>0</v>
      </c>
      <c r="D1303" s="253" t="s">
        <v>6</v>
      </c>
      <c r="E1303" s="227">
        <v>0</v>
      </c>
      <c r="F1303" s="227">
        <v>0</v>
      </c>
      <c r="G1303" s="227">
        <v>0</v>
      </c>
      <c r="H1303" s="227">
        <v>0</v>
      </c>
      <c r="I1303" s="227">
        <v>0</v>
      </c>
      <c r="J1303" s="265">
        <v>0</v>
      </c>
      <c r="K1303" s="286">
        <v>0</v>
      </c>
      <c r="L1303" s="278">
        <f t="shared" si="1134"/>
        <v>0</v>
      </c>
      <c r="M1303" s="227">
        <f t="shared" si="1131"/>
        <v>0</v>
      </c>
      <c r="N1303" s="265">
        <v>0</v>
      </c>
      <c r="O1303" s="227">
        <f t="shared" si="1135"/>
        <v>0</v>
      </c>
      <c r="P1303" s="42"/>
    </row>
    <row r="1304" spans="2:17" ht="18" hidden="1">
      <c r="B1304" s="2" t="str">
        <f t="shared" si="1133"/>
        <v>a</v>
      </c>
      <c r="C1304" s="228" t="s">
        <v>0</v>
      </c>
      <c r="D1304" s="229" t="s">
        <v>7</v>
      </c>
      <c r="E1304" s="230">
        <f t="shared" ref="E1304" si="1145">E1305+E1306+E1307+E1308+E1309+E1310+E1311</f>
        <v>36340</v>
      </c>
      <c r="F1304" s="230">
        <f t="shared" ref="F1304:I1304" si="1146">F1305+F1306+F1307+F1308+F1309+F1310+F1311</f>
        <v>36290</v>
      </c>
      <c r="G1304" s="230">
        <f t="shared" si="1146"/>
        <v>31710.756650000003</v>
      </c>
      <c r="H1304" s="230">
        <f t="shared" si="1146"/>
        <v>36638</v>
      </c>
      <c r="I1304" s="230">
        <f t="shared" si="1146"/>
        <v>36640</v>
      </c>
      <c r="J1304" s="266">
        <f>J1305+J1306+J1307+J1308+J1309+J1310+J1311</f>
        <v>38640</v>
      </c>
      <c r="K1304" s="287">
        <f>K1305+K1306+K1307+K1308+K1309+K1310+K1311</f>
        <v>38640</v>
      </c>
      <c r="L1304" s="278">
        <f t="shared" si="1134"/>
        <v>0</v>
      </c>
      <c r="M1304" s="230">
        <f t="shared" si="1131"/>
        <v>2000</v>
      </c>
      <c r="N1304" s="266">
        <f t="shared" ref="N1304" si="1147">N1305+N1306+N1307+N1308+N1309+N1310+N1311</f>
        <v>36640</v>
      </c>
      <c r="O1304" s="230">
        <f t="shared" si="1135"/>
        <v>-2000</v>
      </c>
      <c r="P1304" s="43"/>
      <c r="Q1304" s="271"/>
    </row>
    <row r="1305" spans="2:17" ht="15.75" hidden="1">
      <c r="B1305" s="2" t="str">
        <f t="shared" si="1133"/>
        <v>b</v>
      </c>
      <c r="C1305" s="240" t="s">
        <v>0</v>
      </c>
      <c r="D1305" s="241" t="s">
        <v>8</v>
      </c>
      <c r="E1305" s="233">
        <v>0</v>
      </c>
      <c r="F1305" s="233">
        <v>0</v>
      </c>
      <c r="G1305" s="233">
        <v>0</v>
      </c>
      <c r="H1305" s="233">
        <v>0</v>
      </c>
      <c r="I1305" s="233">
        <v>0</v>
      </c>
      <c r="J1305" s="267">
        <v>0</v>
      </c>
      <c r="K1305" s="288">
        <v>0</v>
      </c>
      <c r="L1305" s="278">
        <f t="shared" si="1134"/>
        <v>0</v>
      </c>
      <c r="M1305" s="233">
        <f t="shared" si="1131"/>
        <v>0</v>
      </c>
      <c r="N1305" s="267">
        <v>0</v>
      </c>
      <c r="O1305" s="233">
        <f t="shared" si="1135"/>
        <v>0</v>
      </c>
      <c r="P1305" s="42"/>
    </row>
    <row r="1306" spans="2:17" ht="18" hidden="1">
      <c r="B1306" s="2" t="str">
        <f t="shared" si="1133"/>
        <v>a</v>
      </c>
      <c r="C1306" s="231" t="s">
        <v>0</v>
      </c>
      <c r="D1306" s="232" t="s">
        <v>9</v>
      </c>
      <c r="E1306" s="233">
        <v>36</v>
      </c>
      <c r="F1306" s="233">
        <v>36</v>
      </c>
      <c r="G1306" s="233">
        <v>33</v>
      </c>
      <c r="H1306" s="233">
        <v>36</v>
      </c>
      <c r="I1306" s="233">
        <v>36</v>
      </c>
      <c r="J1306" s="267">
        <v>36</v>
      </c>
      <c r="K1306" s="288">
        <v>36</v>
      </c>
      <c r="L1306" s="278">
        <f t="shared" si="1134"/>
        <v>0</v>
      </c>
      <c r="M1306" s="233">
        <f t="shared" si="1131"/>
        <v>0</v>
      </c>
      <c r="N1306" s="267">
        <v>36</v>
      </c>
      <c r="O1306" s="233">
        <f t="shared" si="1135"/>
        <v>0</v>
      </c>
      <c r="P1306" s="43"/>
      <c r="Q1306" s="271"/>
    </row>
    <row r="1307" spans="2:17" ht="15.75" hidden="1">
      <c r="B1307" s="2" t="str">
        <f t="shared" si="1133"/>
        <v>b</v>
      </c>
      <c r="C1307" s="240" t="s">
        <v>0</v>
      </c>
      <c r="D1307" s="241" t="s">
        <v>10</v>
      </c>
      <c r="E1307" s="233">
        <v>0</v>
      </c>
      <c r="F1307" s="233">
        <v>0</v>
      </c>
      <c r="G1307" s="233">
        <v>0</v>
      </c>
      <c r="H1307" s="233">
        <v>0</v>
      </c>
      <c r="I1307" s="233">
        <v>0</v>
      </c>
      <c r="J1307" s="267">
        <v>0</v>
      </c>
      <c r="K1307" s="288">
        <v>0</v>
      </c>
      <c r="L1307" s="278">
        <f t="shared" si="1134"/>
        <v>0</v>
      </c>
      <c r="M1307" s="233">
        <f t="shared" si="1131"/>
        <v>0</v>
      </c>
      <c r="N1307" s="267">
        <v>0</v>
      </c>
      <c r="O1307" s="233">
        <f t="shared" si="1135"/>
        <v>0</v>
      </c>
      <c r="P1307" s="42"/>
    </row>
    <row r="1308" spans="2:17" ht="15.75" hidden="1">
      <c r="B1308" s="2" t="str">
        <f t="shared" si="1133"/>
        <v>b</v>
      </c>
      <c r="C1308" s="240" t="s">
        <v>0</v>
      </c>
      <c r="D1308" s="241" t="s">
        <v>11</v>
      </c>
      <c r="E1308" s="233">
        <v>0</v>
      </c>
      <c r="F1308" s="233">
        <v>0</v>
      </c>
      <c r="G1308" s="233">
        <v>0</v>
      </c>
      <c r="H1308" s="233">
        <v>0</v>
      </c>
      <c r="I1308" s="233">
        <v>0</v>
      </c>
      <c r="J1308" s="267">
        <v>0</v>
      </c>
      <c r="K1308" s="288">
        <v>0</v>
      </c>
      <c r="L1308" s="278">
        <f t="shared" si="1134"/>
        <v>0</v>
      </c>
      <c r="M1308" s="233">
        <f t="shared" si="1131"/>
        <v>0</v>
      </c>
      <c r="N1308" s="267">
        <v>0</v>
      </c>
      <c r="O1308" s="233">
        <f t="shared" si="1135"/>
        <v>0</v>
      </c>
      <c r="P1308" s="42"/>
    </row>
    <row r="1309" spans="2:17" ht="15.75" hidden="1">
      <c r="B1309" s="2" t="str">
        <f t="shared" si="1133"/>
        <v>b</v>
      </c>
      <c r="C1309" s="240" t="s">
        <v>0</v>
      </c>
      <c r="D1309" s="241" t="s">
        <v>12</v>
      </c>
      <c r="E1309" s="233">
        <v>0</v>
      </c>
      <c r="F1309" s="233">
        <v>0</v>
      </c>
      <c r="G1309" s="233">
        <v>0</v>
      </c>
      <c r="H1309" s="233">
        <v>0</v>
      </c>
      <c r="I1309" s="233">
        <v>0</v>
      </c>
      <c r="J1309" s="267">
        <v>0</v>
      </c>
      <c r="K1309" s="288">
        <v>0</v>
      </c>
      <c r="L1309" s="278">
        <f t="shared" si="1134"/>
        <v>0</v>
      </c>
      <c r="M1309" s="233">
        <f t="shared" si="1131"/>
        <v>0</v>
      </c>
      <c r="N1309" s="267">
        <v>0</v>
      </c>
      <c r="O1309" s="233">
        <f t="shared" si="1135"/>
        <v>0</v>
      </c>
      <c r="P1309" s="42"/>
    </row>
    <row r="1310" spans="2:17" ht="18" hidden="1">
      <c r="B1310" s="2" t="str">
        <f t="shared" si="1133"/>
        <v>a</v>
      </c>
      <c r="C1310" s="231" t="s">
        <v>0</v>
      </c>
      <c r="D1310" s="232" t="s">
        <v>13</v>
      </c>
      <c r="E1310" s="233">
        <v>36304</v>
      </c>
      <c r="F1310" s="233">
        <v>36254</v>
      </c>
      <c r="G1310" s="233">
        <v>31677.756650000003</v>
      </c>
      <c r="H1310" s="233">
        <v>36602</v>
      </c>
      <c r="I1310" s="233">
        <v>36604</v>
      </c>
      <c r="J1310" s="267">
        <f>36604+2000</f>
        <v>38604</v>
      </c>
      <c r="K1310" s="288">
        <f>36604+2000</f>
        <v>38604</v>
      </c>
      <c r="L1310" s="278">
        <f t="shared" si="1134"/>
        <v>0</v>
      </c>
      <c r="M1310" s="233">
        <f t="shared" si="1131"/>
        <v>2000</v>
      </c>
      <c r="N1310" s="267">
        <v>36604</v>
      </c>
      <c r="O1310" s="233">
        <f t="shared" si="1135"/>
        <v>-2000</v>
      </c>
      <c r="P1310" s="43"/>
      <c r="Q1310" s="271"/>
    </row>
    <row r="1311" spans="2:17" ht="15.75" hidden="1">
      <c r="B1311" s="2" t="str">
        <f t="shared" si="1133"/>
        <v>b</v>
      </c>
      <c r="C1311" s="240" t="s">
        <v>0</v>
      </c>
      <c r="D1311" s="241" t="s">
        <v>14</v>
      </c>
      <c r="E1311" s="233">
        <f t="shared" ref="E1311" si="1148">E1312+E1313</f>
        <v>0</v>
      </c>
      <c r="F1311" s="233">
        <f t="shared" ref="F1311:I1311" si="1149">F1312+F1313</f>
        <v>0</v>
      </c>
      <c r="G1311" s="233">
        <f t="shared" si="1149"/>
        <v>0</v>
      </c>
      <c r="H1311" s="233">
        <f t="shared" si="1149"/>
        <v>0</v>
      </c>
      <c r="I1311" s="233">
        <f t="shared" si="1149"/>
        <v>0</v>
      </c>
      <c r="J1311" s="267">
        <f>J1312+J1313</f>
        <v>0</v>
      </c>
      <c r="K1311" s="288">
        <f>K1312+K1313</f>
        <v>0</v>
      </c>
      <c r="L1311" s="278">
        <f t="shared" si="1134"/>
        <v>0</v>
      </c>
      <c r="M1311" s="233">
        <f t="shared" si="1131"/>
        <v>0</v>
      </c>
      <c r="N1311" s="267">
        <f t="shared" ref="N1311" si="1150">N1312+N1313</f>
        <v>0</v>
      </c>
      <c r="O1311" s="233">
        <f t="shared" si="1135"/>
        <v>0</v>
      </c>
      <c r="P1311" s="42"/>
    </row>
    <row r="1312" spans="2:17" ht="30" hidden="1">
      <c r="B1312" s="2" t="str">
        <f t="shared" si="1133"/>
        <v>b</v>
      </c>
      <c r="C1312" s="256" t="s">
        <v>0</v>
      </c>
      <c r="D1312" s="257" t="s">
        <v>15</v>
      </c>
      <c r="E1312" s="238">
        <v>0</v>
      </c>
      <c r="F1312" s="238">
        <v>0</v>
      </c>
      <c r="G1312" s="238">
        <v>0</v>
      </c>
      <c r="H1312" s="238">
        <v>0</v>
      </c>
      <c r="I1312" s="238">
        <v>0</v>
      </c>
      <c r="J1312" s="268">
        <v>0</v>
      </c>
      <c r="K1312" s="289">
        <v>0</v>
      </c>
      <c r="L1312" s="278">
        <f t="shared" si="1134"/>
        <v>0</v>
      </c>
      <c r="M1312" s="238">
        <f t="shared" si="1131"/>
        <v>0</v>
      </c>
      <c r="N1312" s="268">
        <v>0</v>
      </c>
      <c r="O1312" s="238">
        <f t="shared" si="1135"/>
        <v>0</v>
      </c>
      <c r="P1312" s="42"/>
    </row>
    <row r="1313" spans="2:17" ht="30" hidden="1">
      <c r="B1313" s="2" t="str">
        <f t="shared" si="1133"/>
        <v>b</v>
      </c>
      <c r="C1313" s="256" t="s">
        <v>0</v>
      </c>
      <c r="D1313" s="257" t="s">
        <v>16</v>
      </c>
      <c r="E1313" s="238">
        <v>0</v>
      </c>
      <c r="F1313" s="238">
        <v>0</v>
      </c>
      <c r="G1313" s="238">
        <v>0</v>
      </c>
      <c r="H1313" s="238">
        <v>0</v>
      </c>
      <c r="I1313" s="238">
        <v>0</v>
      </c>
      <c r="J1313" s="268">
        <v>0</v>
      </c>
      <c r="K1313" s="289">
        <v>0</v>
      </c>
      <c r="L1313" s="278">
        <f t="shared" si="1134"/>
        <v>0</v>
      </c>
      <c r="M1313" s="238">
        <f t="shared" si="1131"/>
        <v>0</v>
      </c>
      <c r="N1313" s="268">
        <v>0</v>
      </c>
      <c r="O1313" s="238">
        <f t="shared" si="1135"/>
        <v>0</v>
      </c>
      <c r="P1313" s="42"/>
    </row>
    <row r="1314" spans="2:17" ht="15.75" hidden="1">
      <c r="B1314" s="2" t="str">
        <f t="shared" si="1133"/>
        <v>b</v>
      </c>
      <c r="C1314" s="243" t="s">
        <v>0</v>
      </c>
      <c r="D1314" s="244" t="s">
        <v>17</v>
      </c>
      <c r="E1314" s="230">
        <v>0</v>
      </c>
      <c r="F1314" s="230">
        <v>0</v>
      </c>
      <c r="G1314" s="230">
        <v>0</v>
      </c>
      <c r="H1314" s="230">
        <v>0</v>
      </c>
      <c r="I1314" s="230">
        <v>0</v>
      </c>
      <c r="J1314" s="266">
        <v>0</v>
      </c>
      <c r="K1314" s="287">
        <v>0</v>
      </c>
      <c r="L1314" s="278">
        <f t="shared" si="1134"/>
        <v>0</v>
      </c>
      <c r="M1314" s="230">
        <f t="shared" si="1131"/>
        <v>0</v>
      </c>
      <c r="N1314" s="266">
        <v>0</v>
      </c>
      <c r="O1314" s="230">
        <f t="shared" si="1135"/>
        <v>0</v>
      </c>
      <c r="P1314" s="42"/>
    </row>
    <row r="1315" spans="2:17" ht="15.75" hidden="1">
      <c r="B1315" s="2" t="str">
        <f t="shared" si="1133"/>
        <v>b</v>
      </c>
      <c r="C1315" s="243" t="s">
        <v>0</v>
      </c>
      <c r="D1315" s="244" t="s">
        <v>18</v>
      </c>
      <c r="E1315" s="230">
        <v>0</v>
      </c>
      <c r="F1315" s="230">
        <v>0</v>
      </c>
      <c r="G1315" s="230">
        <v>0</v>
      </c>
      <c r="H1315" s="230">
        <v>0</v>
      </c>
      <c r="I1315" s="230">
        <v>0</v>
      </c>
      <c r="J1315" s="266">
        <v>0</v>
      </c>
      <c r="K1315" s="287">
        <v>0</v>
      </c>
      <c r="L1315" s="278">
        <f t="shared" si="1134"/>
        <v>0</v>
      </c>
      <c r="M1315" s="230">
        <f t="shared" si="1131"/>
        <v>0</v>
      </c>
      <c r="N1315" s="266">
        <v>0</v>
      </c>
      <c r="O1315" s="230">
        <f t="shared" si="1135"/>
        <v>0</v>
      </c>
      <c r="P1315" s="42"/>
    </row>
    <row r="1316" spans="2:17" ht="15.75" hidden="1">
      <c r="B1316" s="2" t="str">
        <f t="shared" si="1133"/>
        <v>b</v>
      </c>
      <c r="C1316" s="243" t="s">
        <v>0</v>
      </c>
      <c r="D1316" s="244" t="s">
        <v>19</v>
      </c>
      <c r="E1316" s="230">
        <v>0</v>
      </c>
      <c r="F1316" s="230">
        <v>0</v>
      </c>
      <c r="G1316" s="230">
        <v>0</v>
      </c>
      <c r="H1316" s="230">
        <v>0</v>
      </c>
      <c r="I1316" s="230">
        <v>0</v>
      </c>
      <c r="J1316" s="266">
        <v>0</v>
      </c>
      <c r="K1316" s="287">
        <v>0</v>
      </c>
      <c r="L1316" s="278">
        <f t="shared" si="1134"/>
        <v>0</v>
      </c>
      <c r="M1316" s="230">
        <f t="shared" si="1131"/>
        <v>0</v>
      </c>
      <c r="N1316" s="266">
        <v>0</v>
      </c>
      <c r="O1316" s="230">
        <f t="shared" si="1135"/>
        <v>0</v>
      </c>
      <c r="P1316" s="42"/>
    </row>
    <row r="1317" spans="2:17" ht="36" hidden="1">
      <c r="B1317" s="2" t="str">
        <f t="shared" si="1133"/>
        <v>a</v>
      </c>
      <c r="C1317" s="222" t="s">
        <v>169</v>
      </c>
      <c r="D1317" s="223" t="s">
        <v>170</v>
      </c>
      <c r="E1317" s="224">
        <f t="shared" ref="E1317" si="1151">E1320+E1330+E1331+E1332</f>
        <v>3000</v>
      </c>
      <c r="F1317" s="224">
        <f t="shared" ref="F1317:I1317" si="1152">F1320+F1330+F1331+F1332</f>
        <v>3000</v>
      </c>
      <c r="G1317" s="224">
        <f t="shared" si="1152"/>
        <v>2834.6281800000002</v>
      </c>
      <c r="H1317" s="224">
        <f t="shared" si="1152"/>
        <v>3730</v>
      </c>
      <c r="I1317" s="224">
        <f t="shared" si="1152"/>
        <v>3600</v>
      </c>
      <c r="J1317" s="264">
        <f>J1320+J1330+J1331+J1332</f>
        <v>2300</v>
      </c>
      <c r="K1317" s="285">
        <f>K1320+K1330+K1331+K1332</f>
        <v>2300</v>
      </c>
      <c r="L1317" s="278">
        <f t="shared" si="1134"/>
        <v>0</v>
      </c>
      <c r="M1317" s="224">
        <f t="shared" si="1131"/>
        <v>-1300</v>
      </c>
      <c r="N1317" s="264">
        <f t="shared" ref="N1317" si="1153">N1320+N1330+N1331+N1332</f>
        <v>3730</v>
      </c>
      <c r="O1317" s="224">
        <f t="shared" si="1135"/>
        <v>1430</v>
      </c>
      <c r="P1317" s="43" t="s">
        <v>429</v>
      </c>
      <c r="Q1317" s="271" t="s">
        <v>574</v>
      </c>
    </row>
    <row r="1318" spans="2:17" ht="15.75" hidden="1">
      <c r="B1318" s="2" t="str">
        <f t="shared" si="1133"/>
        <v>b</v>
      </c>
      <c r="C1318" s="252" t="s">
        <v>0</v>
      </c>
      <c r="D1318" s="253" t="s">
        <v>5</v>
      </c>
      <c r="E1318" s="227">
        <v>0</v>
      </c>
      <c r="F1318" s="227">
        <v>0</v>
      </c>
      <c r="G1318" s="227">
        <v>0</v>
      </c>
      <c r="H1318" s="227">
        <v>0</v>
      </c>
      <c r="I1318" s="227">
        <v>0</v>
      </c>
      <c r="J1318" s="265">
        <v>0</v>
      </c>
      <c r="K1318" s="286">
        <v>0</v>
      </c>
      <c r="L1318" s="278">
        <f t="shared" si="1134"/>
        <v>0</v>
      </c>
      <c r="M1318" s="227">
        <f t="shared" si="1131"/>
        <v>0</v>
      </c>
      <c r="N1318" s="265">
        <v>0</v>
      </c>
      <c r="O1318" s="227">
        <f t="shared" si="1135"/>
        <v>0</v>
      </c>
      <c r="P1318" s="42"/>
    </row>
    <row r="1319" spans="2:17" ht="15.75" hidden="1">
      <c r="B1319" s="2" t="str">
        <f t="shared" si="1133"/>
        <v>b</v>
      </c>
      <c r="C1319" s="252" t="s">
        <v>0</v>
      </c>
      <c r="D1319" s="253" t="s">
        <v>6</v>
      </c>
      <c r="E1319" s="227">
        <v>0</v>
      </c>
      <c r="F1319" s="227">
        <v>0</v>
      </c>
      <c r="G1319" s="227">
        <v>0</v>
      </c>
      <c r="H1319" s="227">
        <v>0</v>
      </c>
      <c r="I1319" s="227">
        <v>0</v>
      </c>
      <c r="J1319" s="265">
        <v>0</v>
      </c>
      <c r="K1319" s="286">
        <v>0</v>
      </c>
      <c r="L1319" s="278">
        <f t="shared" si="1134"/>
        <v>0</v>
      </c>
      <c r="M1319" s="227">
        <f t="shared" si="1131"/>
        <v>0</v>
      </c>
      <c r="N1319" s="265">
        <v>0</v>
      </c>
      <c r="O1319" s="227">
        <f t="shared" si="1135"/>
        <v>0</v>
      </c>
      <c r="P1319" s="42"/>
    </row>
    <row r="1320" spans="2:17" ht="18" hidden="1">
      <c r="B1320" s="2" t="str">
        <f t="shared" si="1133"/>
        <v>a</v>
      </c>
      <c r="C1320" s="228" t="s">
        <v>0</v>
      </c>
      <c r="D1320" s="229" t="s">
        <v>7</v>
      </c>
      <c r="E1320" s="230">
        <f t="shared" ref="E1320" si="1154">E1321+E1322+E1323+E1324+E1325+E1326+E1327</f>
        <v>3000</v>
      </c>
      <c r="F1320" s="230">
        <f t="shared" ref="F1320:I1320" si="1155">F1321+F1322+F1323+F1324+F1325+F1326+F1327</f>
        <v>3000</v>
      </c>
      <c r="G1320" s="230">
        <f t="shared" si="1155"/>
        <v>2834.6281800000002</v>
      </c>
      <c r="H1320" s="230">
        <f t="shared" si="1155"/>
        <v>3730</v>
      </c>
      <c r="I1320" s="230">
        <f t="shared" si="1155"/>
        <v>3600</v>
      </c>
      <c r="J1320" s="266">
        <f>J1321+J1322+J1323+J1324+J1325+J1326+J1327</f>
        <v>2300</v>
      </c>
      <c r="K1320" s="287">
        <f>K1321+K1322+K1323+K1324+K1325+K1326+K1327</f>
        <v>2300</v>
      </c>
      <c r="L1320" s="278">
        <f t="shared" si="1134"/>
        <v>0</v>
      </c>
      <c r="M1320" s="230">
        <f t="shared" si="1131"/>
        <v>-1300</v>
      </c>
      <c r="N1320" s="266">
        <f t="shared" ref="N1320" si="1156">N1321+N1322+N1323+N1324+N1325+N1326+N1327</f>
        <v>3730</v>
      </c>
      <c r="O1320" s="230">
        <f t="shared" si="1135"/>
        <v>1430</v>
      </c>
      <c r="P1320" s="43"/>
      <c r="Q1320" s="271"/>
    </row>
    <row r="1321" spans="2:17" ht="15.75" hidden="1">
      <c r="B1321" s="2" t="str">
        <f t="shared" si="1133"/>
        <v>b</v>
      </c>
      <c r="C1321" s="240" t="s">
        <v>0</v>
      </c>
      <c r="D1321" s="241" t="s">
        <v>8</v>
      </c>
      <c r="E1321" s="233">
        <v>0</v>
      </c>
      <c r="F1321" s="233">
        <v>0</v>
      </c>
      <c r="G1321" s="233">
        <v>0</v>
      </c>
      <c r="H1321" s="233">
        <v>0</v>
      </c>
      <c r="I1321" s="233">
        <v>0</v>
      </c>
      <c r="J1321" s="267">
        <v>0</v>
      </c>
      <c r="K1321" s="288">
        <v>0</v>
      </c>
      <c r="L1321" s="278">
        <f t="shared" si="1134"/>
        <v>0</v>
      </c>
      <c r="M1321" s="233">
        <f t="shared" si="1131"/>
        <v>0</v>
      </c>
      <c r="N1321" s="267">
        <v>0</v>
      </c>
      <c r="O1321" s="233">
        <f t="shared" si="1135"/>
        <v>0</v>
      </c>
      <c r="P1321" s="42"/>
    </row>
    <row r="1322" spans="2:17" ht="18" hidden="1">
      <c r="B1322" s="2" t="str">
        <f t="shared" si="1133"/>
        <v>a</v>
      </c>
      <c r="C1322" s="231" t="s">
        <v>0</v>
      </c>
      <c r="D1322" s="232" t="s">
        <v>9</v>
      </c>
      <c r="E1322" s="233">
        <v>286</v>
      </c>
      <c r="F1322" s="233">
        <v>288.13499999999999</v>
      </c>
      <c r="G1322" s="233">
        <v>264.29677000000004</v>
      </c>
      <c r="H1322" s="233">
        <v>286</v>
      </c>
      <c r="I1322" s="233">
        <v>290</v>
      </c>
      <c r="J1322" s="267">
        <v>286</v>
      </c>
      <c r="K1322" s="288">
        <v>286</v>
      </c>
      <c r="L1322" s="278">
        <f t="shared" si="1134"/>
        <v>0</v>
      </c>
      <c r="M1322" s="233">
        <f t="shared" si="1131"/>
        <v>-4</v>
      </c>
      <c r="N1322" s="267">
        <v>286</v>
      </c>
      <c r="O1322" s="233">
        <f t="shared" si="1135"/>
        <v>0</v>
      </c>
      <c r="P1322" s="43"/>
      <c r="Q1322" s="271"/>
    </row>
    <row r="1323" spans="2:17" ht="15.75" hidden="1">
      <c r="B1323" s="2" t="str">
        <f t="shared" si="1133"/>
        <v>b</v>
      </c>
      <c r="C1323" s="240" t="s">
        <v>0</v>
      </c>
      <c r="D1323" s="241" t="s">
        <v>10</v>
      </c>
      <c r="E1323" s="233">
        <v>0</v>
      </c>
      <c r="F1323" s="233">
        <v>0</v>
      </c>
      <c r="G1323" s="233">
        <v>0</v>
      </c>
      <c r="H1323" s="233">
        <v>0</v>
      </c>
      <c r="I1323" s="233">
        <v>0</v>
      </c>
      <c r="J1323" s="267">
        <v>0</v>
      </c>
      <c r="K1323" s="288">
        <v>0</v>
      </c>
      <c r="L1323" s="278">
        <f t="shared" si="1134"/>
        <v>0</v>
      </c>
      <c r="M1323" s="233">
        <f t="shared" si="1131"/>
        <v>0</v>
      </c>
      <c r="N1323" s="267">
        <v>0</v>
      </c>
      <c r="O1323" s="233">
        <f t="shared" si="1135"/>
        <v>0</v>
      </c>
      <c r="P1323" s="42"/>
    </row>
    <row r="1324" spans="2:17" ht="15.75" hidden="1">
      <c r="B1324" s="2" t="str">
        <f t="shared" si="1133"/>
        <v>b</v>
      </c>
      <c r="C1324" s="240" t="s">
        <v>0</v>
      </c>
      <c r="D1324" s="241" t="s">
        <v>11</v>
      </c>
      <c r="E1324" s="233">
        <v>0</v>
      </c>
      <c r="F1324" s="233">
        <v>0</v>
      </c>
      <c r="G1324" s="233">
        <v>0</v>
      </c>
      <c r="H1324" s="233">
        <v>0</v>
      </c>
      <c r="I1324" s="233">
        <v>0</v>
      </c>
      <c r="J1324" s="267">
        <v>0</v>
      </c>
      <c r="K1324" s="288">
        <v>0</v>
      </c>
      <c r="L1324" s="278">
        <f t="shared" si="1134"/>
        <v>0</v>
      </c>
      <c r="M1324" s="233">
        <f t="shared" si="1131"/>
        <v>0</v>
      </c>
      <c r="N1324" s="267">
        <v>0</v>
      </c>
      <c r="O1324" s="233">
        <f t="shared" si="1135"/>
        <v>0</v>
      </c>
      <c r="P1324" s="42"/>
    </row>
    <row r="1325" spans="2:17" ht="15.75" hidden="1">
      <c r="B1325" s="2" t="str">
        <f t="shared" si="1133"/>
        <v>b</v>
      </c>
      <c r="C1325" s="240" t="s">
        <v>0</v>
      </c>
      <c r="D1325" s="241" t="s">
        <v>12</v>
      </c>
      <c r="E1325" s="233">
        <v>0</v>
      </c>
      <c r="F1325" s="233">
        <v>0</v>
      </c>
      <c r="G1325" s="233">
        <v>0</v>
      </c>
      <c r="H1325" s="233">
        <v>0</v>
      </c>
      <c r="I1325" s="233">
        <v>0</v>
      </c>
      <c r="J1325" s="267">
        <v>0</v>
      </c>
      <c r="K1325" s="288">
        <v>0</v>
      </c>
      <c r="L1325" s="278">
        <f t="shared" si="1134"/>
        <v>0</v>
      </c>
      <c r="M1325" s="233">
        <f t="shared" si="1131"/>
        <v>0</v>
      </c>
      <c r="N1325" s="267">
        <v>0</v>
      </c>
      <c r="O1325" s="233">
        <f t="shared" si="1135"/>
        <v>0</v>
      </c>
      <c r="P1325" s="42"/>
    </row>
    <row r="1326" spans="2:17" ht="18" hidden="1">
      <c r="B1326" s="2" t="str">
        <f t="shared" si="1133"/>
        <v>a</v>
      </c>
      <c r="C1326" s="231" t="s">
        <v>0</v>
      </c>
      <c r="D1326" s="232" t="s">
        <v>13</v>
      </c>
      <c r="E1326" s="233">
        <v>2714</v>
      </c>
      <c r="F1326" s="233">
        <v>2711.8649999999998</v>
      </c>
      <c r="G1326" s="233">
        <v>2570.3314100000002</v>
      </c>
      <c r="H1326" s="233">
        <v>3444</v>
      </c>
      <c r="I1326" s="233">
        <v>3310</v>
      </c>
      <c r="J1326" s="267">
        <f>370+500+1144</f>
        <v>2014</v>
      </c>
      <c r="K1326" s="288">
        <f>370+500+1144</f>
        <v>2014</v>
      </c>
      <c r="L1326" s="278">
        <f t="shared" si="1134"/>
        <v>0</v>
      </c>
      <c r="M1326" s="233">
        <f t="shared" si="1131"/>
        <v>-1296</v>
      </c>
      <c r="N1326" s="267">
        <v>3444</v>
      </c>
      <c r="O1326" s="233">
        <f t="shared" si="1135"/>
        <v>1430</v>
      </c>
      <c r="P1326" s="43"/>
      <c r="Q1326" s="271"/>
    </row>
    <row r="1327" spans="2:17" ht="15.75" hidden="1">
      <c r="B1327" s="2" t="str">
        <f t="shared" si="1133"/>
        <v>b</v>
      </c>
      <c r="C1327" s="240" t="s">
        <v>0</v>
      </c>
      <c r="D1327" s="241" t="s">
        <v>14</v>
      </c>
      <c r="E1327" s="233">
        <f t="shared" ref="E1327" si="1157">E1328+E1329</f>
        <v>0</v>
      </c>
      <c r="F1327" s="233">
        <f t="shared" ref="F1327:I1327" si="1158">F1328+F1329</f>
        <v>0</v>
      </c>
      <c r="G1327" s="233">
        <f t="shared" si="1158"/>
        <v>0</v>
      </c>
      <c r="H1327" s="233">
        <f t="shared" si="1158"/>
        <v>0</v>
      </c>
      <c r="I1327" s="233">
        <f t="shared" si="1158"/>
        <v>0</v>
      </c>
      <c r="J1327" s="267">
        <f>J1328+J1329</f>
        <v>0</v>
      </c>
      <c r="K1327" s="288">
        <f>K1328+K1329</f>
        <v>0</v>
      </c>
      <c r="L1327" s="278">
        <f t="shared" si="1134"/>
        <v>0</v>
      </c>
      <c r="M1327" s="233">
        <f t="shared" si="1131"/>
        <v>0</v>
      </c>
      <c r="N1327" s="267">
        <f t="shared" ref="N1327" si="1159">N1328+N1329</f>
        <v>0</v>
      </c>
      <c r="O1327" s="233">
        <f t="shared" si="1135"/>
        <v>0</v>
      </c>
      <c r="P1327" s="42"/>
    </row>
    <row r="1328" spans="2:17" ht="30" hidden="1">
      <c r="B1328" s="2" t="str">
        <f t="shared" si="1133"/>
        <v>b</v>
      </c>
      <c r="C1328" s="256" t="s">
        <v>0</v>
      </c>
      <c r="D1328" s="257" t="s">
        <v>15</v>
      </c>
      <c r="E1328" s="238">
        <v>0</v>
      </c>
      <c r="F1328" s="238">
        <v>0</v>
      </c>
      <c r="G1328" s="238">
        <v>0</v>
      </c>
      <c r="H1328" s="238">
        <v>0</v>
      </c>
      <c r="I1328" s="238">
        <v>0</v>
      </c>
      <c r="J1328" s="268">
        <v>0</v>
      </c>
      <c r="K1328" s="289">
        <v>0</v>
      </c>
      <c r="L1328" s="278">
        <f t="shared" si="1134"/>
        <v>0</v>
      </c>
      <c r="M1328" s="238">
        <f t="shared" si="1131"/>
        <v>0</v>
      </c>
      <c r="N1328" s="268">
        <v>0</v>
      </c>
      <c r="O1328" s="238">
        <f t="shared" si="1135"/>
        <v>0</v>
      </c>
      <c r="P1328" s="42"/>
    </row>
    <row r="1329" spans="2:17" ht="30" hidden="1">
      <c r="B1329" s="2" t="str">
        <f t="shared" si="1133"/>
        <v>b</v>
      </c>
      <c r="C1329" s="256" t="s">
        <v>0</v>
      </c>
      <c r="D1329" s="257" t="s">
        <v>16</v>
      </c>
      <c r="E1329" s="238">
        <v>0</v>
      </c>
      <c r="F1329" s="238">
        <v>0</v>
      </c>
      <c r="G1329" s="238">
        <v>0</v>
      </c>
      <c r="H1329" s="238">
        <v>0</v>
      </c>
      <c r="I1329" s="238">
        <v>0</v>
      </c>
      <c r="J1329" s="268">
        <v>0</v>
      </c>
      <c r="K1329" s="289">
        <v>0</v>
      </c>
      <c r="L1329" s="278">
        <f t="shared" si="1134"/>
        <v>0</v>
      </c>
      <c r="M1329" s="238">
        <f t="shared" si="1131"/>
        <v>0</v>
      </c>
      <c r="N1329" s="268">
        <v>0</v>
      </c>
      <c r="O1329" s="238">
        <f t="shared" si="1135"/>
        <v>0</v>
      </c>
      <c r="P1329" s="42"/>
    </row>
    <row r="1330" spans="2:17" ht="15.75" hidden="1">
      <c r="B1330" s="2" t="str">
        <f t="shared" si="1133"/>
        <v>b</v>
      </c>
      <c r="C1330" s="243" t="s">
        <v>0</v>
      </c>
      <c r="D1330" s="244" t="s">
        <v>17</v>
      </c>
      <c r="E1330" s="230">
        <v>0</v>
      </c>
      <c r="F1330" s="230">
        <v>0</v>
      </c>
      <c r="G1330" s="230">
        <v>0</v>
      </c>
      <c r="H1330" s="230">
        <v>0</v>
      </c>
      <c r="I1330" s="230">
        <v>0</v>
      </c>
      <c r="J1330" s="266">
        <v>0</v>
      </c>
      <c r="K1330" s="287">
        <v>0</v>
      </c>
      <c r="L1330" s="278">
        <f t="shared" si="1134"/>
        <v>0</v>
      </c>
      <c r="M1330" s="230">
        <f t="shared" si="1131"/>
        <v>0</v>
      </c>
      <c r="N1330" s="266">
        <v>0</v>
      </c>
      <c r="O1330" s="230">
        <f t="shared" si="1135"/>
        <v>0</v>
      </c>
      <c r="P1330" s="42"/>
    </row>
    <row r="1331" spans="2:17" ht="15.75" hidden="1">
      <c r="B1331" s="2" t="str">
        <f t="shared" si="1133"/>
        <v>b</v>
      </c>
      <c r="C1331" s="243" t="s">
        <v>0</v>
      </c>
      <c r="D1331" s="244" t="s">
        <v>18</v>
      </c>
      <c r="E1331" s="230">
        <v>0</v>
      </c>
      <c r="F1331" s="230">
        <v>0</v>
      </c>
      <c r="G1331" s="230">
        <v>0</v>
      </c>
      <c r="H1331" s="230">
        <v>0</v>
      </c>
      <c r="I1331" s="230">
        <v>0</v>
      </c>
      <c r="J1331" s="266">
        <v>0</v>
      </c>
      <c r="K1331" s="287">
        <v>0</v>
      </c>
      <c r="L1331" s="278">
        <f t="shared" si="1134"/>
        <v>0</v>
      </c>
      <c r="M1331" s="230">
        <f t="shared" si="1131"/>
        <v>0</v>
      </c>
      <c r="N1331" s="266">
        <v>0</v>
      </c>
      <c r="O1331" s="230">
        <f t="shared" si="1135"/>
        <v>0</v>
      </c>
      <c r="P1331" s="42"/>
    </row>
    <row r="1332" spans="2:17" ht="15.75" hidden="1">
      <c r="B1332" s="2" t="str">
        <f t="shared" si="1133"/>
        <v>b</v>
      </c>
      <c r="C1332" s="243" t="s">
        <v>0</v>
      </c>
      <c r="D1332" s="244" t="s">
        <v>19</v>
      </c>
      <c r="E1332" s="230">
        <v>0</v>
      </c>
      <c r="F1332" s="230">
        <v>0</v>
      </c>
      <c r="G1332" s="230">
        <v>0</v>
      </c>
      <c r="H1332" s="230">
        <v>0</v>
      </c>
      <c r="I1332" s="230">
        <v>0</v>
      </c>
      <c r="J1332" s="266">
        <v>0</v>
      </c>
      <c r="K1332" s="287">
        <v>0</v>
      </c>
      <c r="L1332" s="278">
        <f t="shared" si="1134"/>
        <v>0</v>
      </c>
      <c r="M1332" s="230">
        <f t="shared" si="1131"/>
        <v>0</v>
      </c>
      <c r="N1332" s="266">
        <v>0</v>
      </c>
      <c r="O1332" s="230">
        <f t="shared" si="1135"/>
        <v>0</v>
      </c>
      <c r="P1332" s="42"/>
    </row>
    <row r="1333" spans="2:17" ht="72" hidden="1">
      <c r="B1333" s="2" t="str">
        <f t="shared" si="1133"/>
        <v>a</v>
      </c>
      <c r="C1333" s="222" t="s">
        <v>171</v>
      </c>
      <c r="D1333" s="223" t="s">
        <v>172</v>
      </c>
      <c r="E1333" s="224">
        <f t="shared" ref="E1333" si="1160">E1336+E1346+E1347+E1348</f>
        <v>9800</v>
      </c>
      <c r="F1333" s="224">
        <f t="shared" ref="F1333:I1333" si="1161">F1336+F1346+F1347+F1348</f>
        <v>9748.5</v>
      </c>
      <c r="G1333" s="224">
        <f t="shared" si="1161"/>
        <v>8837.5631099999991</v>
      </c>
      <c r="H1333" s="224">
        <f t="shared" si="1161"/>
        <v>11480</v>
      </c>
      <c r="I1333" s="224">
        <f t="shared" si="1161"/>
        <v>11200</v>
      </c>
      <c r="J1333" s="264">
        <f>J1336+J1346+J1347+J1348</f>
        <v>11200</v>
      </c>
      <c r="K1333" s="285">
        <f>K1336+K1346+K1347+K1348</f>
        <v>11200</v>
      </c>
      <c r="L1333" s="278">
        <f t="shared" si="1134"/>
        <v>0</v>
      </c>
      <c r="M1333" s="224">
        <f t="shared" si="1131"/>
        <v>0</v>
      </c>
      <c r="N1333" s="264">
        <f t="shared" ref="N1333" si="1162">N1336+N1346+N1347+N1348</f>
        <v>11480</v>
      </c>
      <c r="O1333" s="224">
        <f t="shared" si="1135"/>
        <v>280</v>
      </c>
      <c r="P1333" s="43"/>
      <c r="Q1333" s="271" t="s">
        <v>574</v>
      </c>
    </row>
    <row r="1334" spans="2:17" ht="15.75" hidden="1">
      <c r="B1334" s="2" t="str">
        <f t="shared" si="1133"/>
        <v>b</v>
      </c>
      <c r="C1334" s="252" t="s">
        <v>0</v>
      </c>
      <c r="D1334" s="253" t="s">
        <v>5</v>
      </c>
      <c r="E1334" s="227">
        <v>0</v>
      </c>
      <c r="F1334" s="227">
        <v>0</v>
      </c>
      <c r="G1334" s="227">
        <v>0</v>
      </c>
      <c r="H1334" s="227">
        <v>0</v>
      </c>
      <c r="I1334" s="227">
        <v>0</v>
      </c>
      <c r="J1334" s="265">
        <v>0</v>
      </c>
      <c r="K1334" s="286">
        <v>0</v>
      </c>
      <c r="L1334" s="278">
        <f t="shared" si="1134"/>
        <v>0</v>
      </c>
      <c r="M1334" s="227">
        <f t="shared" si="1131"/>
        <v>0</v>
      </c>
      <c r="N1334" s="265">
        <v>0</v>
      </c>
      <c r="O1334" s="227">
        <f t="shared" si="1135"/>
        <v>0</v>
      </c>
      <c r="P1334" s="42"/>
    </row>
    <row r="1335" spans="2:17" ht="15.75" hidden="1">
      <c r="B1335" s="2" t="str">
        <f t="shared" si="1133"/>
        <v>b</v>
      </c>
      <c r="C1335" s="252" t="s">
        <v>0</v>
      </c>
      <c r="D1335" s="253" t="s">
        <v>6</v>
      </c>
      <c r="E1335" s="227">
        <v>0</v>
      </c>
      <c r="F1335" s="227">
        <v>0</v>
      </c>
      <c r="G1335" s="227">
        <v>0</v>
      </c>
      <c r="H1335" s="227">
        <v>0</v>
      </c>
      <c r="I1335" s="227">
        <v>0</v>
      </c>
      <c r="J1335" s="265">
        <v>0</v>
      </c>
      <c r="K1335" s="286">
        <v>0</v>
      </c>
      <c r="L1335" s="278">
        <f t="shared" si="1134"/>
        <v>0</v>
      </c>
      <c r="M1335" s="227">
        <f t="shared" si="1131"/>
        <v>0</v>
      </c>
      <c r="N1335" s="265">
        <v>0</v>
      </c>
      <c r="O1335" s="227">
        <f t="shared" si="1135"/>
        <v>0</v>
      </c>
      <c r="P1335" s="42"/>
    </row>
    <row r="1336" spans="2:17" ht="18" hidden="1">
      <c r="B1336" s="2" t="str">
        <f t="shared" si="1133"/>
        <v>a</v>
      </c>
      <c r="C1336" s="228" t="s">
        <v>0</v>
      </c>
      <c r="D1336" s="229" t="s">
        <v>7</v>
      </c>
      <c r="E1336" s="230">
        <f t="shared" ref="E1336" si="1163">E1337+E1338+E1339+E1340+E1341+E1342+E1343</f>
        <v>9800</v>
      </c>
      <c r="F1336" s="230">
        <f t="shared" ref="F1336:I1336" si="1164">F1337+F1338+F1339+F1340+F1341+F1342+F1343</f>
        <v>9748.5</v>
      </c>
      <c r="G1336" s="230">
        <f t="shared" si="1164"/>
        <v>8837.5631099999991</v>
      </c>
      <c r="H1336" s="230">
        <f t="shared" si="1164"/>
        <v>11480</v>
      </c>
      <c r="I1336" s="230">
        <f t="shared" si="1164"/>
        <v>11200</v>
      </c>
      <c r="J1336" s="266">
        <f>J1337+J1338+J1339+J1340+J1341+J1342+J1343</f>
        <v>11200</v>
      </c>
      <c r="K1336" s="287">
        <f>K1337+K1338+K1339+K1340+K1341+K1342+K1343</f>
        <v>11200</v>
      </c>
      <c r="L1336" s="278">
        <f t="shared" si="1134"/>
        <v>0</v>
      </c>
      <c r="M1336" s="230">
        <f t="shared" si="1131"/>
        <v>0</v>
      </c>
      <c r="N1336" s="266">
        <f t="shared" ref="N1336" si="1165">N1337+N1338+N1339+N1340+N1341+N1342+N1343</f>
        <v>11480</v>
      </c>
      <c r="O1336" s="230">
        <f t="shared" si="1135"/>
        <v>280</v>
      </c>
      <c r="P1336" s="43"/>
      <c r="Q1336" s="271"/>
    </row>
    <row r="1337" spans="2:17" ht="15.75" hidden="1">
      <c r="B1337" s="2" t="str">
        <f t="shared" si="1133"/>
        <v>b</v>
      </c>
      <c r="C1337" s="240" t="s">
        <v>0</v>
      </c>
      <c r="D1337" s="241" t="s">
        <v>8</v>
      </c>
      <c r="E1337" s="233">
        <v>0</v>
      </c>
      <c r="F1337" s="233">
        <v>0</v>
      </c>
      <c r="G1337" s="233">
        <v>0</v>
      </c>
      <c r="H1337" s="233">
        <v>0</v>
      </c>
      <c r="I1337" s="233">
        <v>0</v>
      </c>
      <c r="J1337" s="267">
        <v>0</v>
      </c>
      <c r="K1337" s="288">
        <v>0</v>
      </c>
      <c r="L1337" s="278">
        <f t="shared" si="1134"/>
        <v>0</v>
      </c>
      <c r="M1337" s="233">
        <f t="shared" si="1131"/>
        <v>0</v>
      </c>
      <c r="N1337" s="267">
        <v>0</v>
      </c>
      <c r="O1337" s="233">
        <f t="shared" si="1135"/>
        <v>0</v>
      </c>
      <c r="P1337" s="42"/>
    </row>
    <row r="1338" spans="2:17" ht="18" hidden="1">
      <c r="B1338" s="2" t="str">
        <f t="shared" si="1133"/>
        <v>a</v>
      </c>
      <c r="C1338" s="231" t="s">
        <v>0</v>
      </c>
      <c r="D1338" s="232" t="s">
        <v>9</v>
      </c>
      <c r="E1338" s="233">
        <v>216</v>
      </c>
      <c r="F1338" s="233">
        <v>240</v>
      </c>
      <c r="G1338" s="233">
        <v>207.67741000000001</v>
      </c>
      <c r="H1338" s="233">
        <v>300</v>
      </c>
      <c r="I1338" s="233">
        <v>300</v>
      </c>
      <c r="J1338" s="267">
        <v>300</v>
      </c>
      <c r="K1338" s="288">
        <v>300</v>
      </c>
      <c r="L1338" s="278">
        <f t="shared" si="1134"/>
        <v>0</v>
      </c>
      <c r="M1338" s="233">
        <f t="shared" si="1131"/>
        <v>0</v>
      </c>
      <c r="N1338" s="267">
        <v>300</v>
      </c>
      <c r="O1338" s="233">
        <f t="shared" si="1135"/>
        <v>0</v>
      </c>
      <c r="P1338" s="43"/>
      <c r="Q1338" s="271"/>
    </row>
    <row r="1339" spans="2:17" ht="15.75" hidden="1">
      <c r="B1339" s="2" t="str">
        <f t="shared" si="1133"/>
        <v>b</v>
      </c>
      <c r="C1339" s="240" t="s">
        <v>0</v>
      </c>
      <c r="D1339" s="241" t="s">
        <v>10</v>
      </c>
      <c r="E1339" s="233">
        <v>0</v>
      </c>
      <c r="F1339" s="233">
        <v>0</v>
      </c>
      <c r="G1339" s="233">
        <v>0</v>
      </c>
      <c r="H1339" s="233">
        <v>0</v>
      </c>
      <c r="I1339" s="233">
        <v>0</v>
      </c>
      <c r="J1339" s="267">
        <v>0</v>
      </c>
      <c r="K1339" s="288">
        <v>0</v>
      </c>
      <c r="L1339" s="278">
        <f t="shared" si="1134"/>
        <v>0</v>
      </c>
      <c r="M1339" s="233">
        <f t="shared" si="1131"/>
        <v>0</v>
      </c>
      <c r="N1339" s="267">
        <v>0</v>
      </c>
      <c r="O1339" s="233">
        <f t="shared" si="1135"/>
        <v>0</v>
      </c>
      <c r="P1339" s="42"/>
    </row>
    <row r="1340" spans="2:17" ht="15.75" hidden="1">
      <c r="B1340" s="2" t="str">
        <f t="shared" si="1133"/>
        <v>b</v>
      </c>
      <c r="C1340" s="240" t="s">
        <v>0</v>
      </c>
      <c r="D1340" s="241" t="s">
        <v>11</v>
      </c>
      <c r="E1340" s="233">
        <v>0</v>
      </c>
      <c r="F1340" s="233">
        <v>0</v>
      </c>
      <c r="G1340" s="233">
        <v>0</v>
      </c>
      <c r="H1340" s="233">
        <v>0</v>
      </c>
      <c r="I1340" s="233">
        <v>0</v>
      </c>
      <c r="J1340" s="267">
        <v>0</v>
      </c>
      <c r="K1340" s="288">
        <v>0</v>
      </c>
      <c r="L1340" s="278">
        <f t="shared" si="1134"/>
        <v>0</v>
      </c>
      <c r="M1340" s="233">
        <f t="shared" si="1131"/>
        <v>0</v>
      </c>
      <c r="N1340" s="267">
        <v>0</v>
      </c>
      <c r="O1340" s="233">
        <f t="shared" si="1135"/>
        <v>0</v>
      </c>
      <c r="P1340" s="42"/>
    </row>
    <row r="1341" spans="2:17" ht="15.75" hidden="1">
      <c r="B1341" s="2" t="str">
        <f t="shared" si="1133"/>
        <v>b</v>
      </c>
      <c r="C1341" s="240" t="s">
        <v>0</v>
      </c>
      <c r="D1341" s="241" t="s">
        <v>12</v>
      </c>
      <c r="E1341" s="233">
        <v>0</v>
      </c>
      <c r="F1341" s="233">
        <v>0</v>
      </c>
      <c r="G1341" s="233">
        <v>0</v>
      </c>
      <c r="H1341" s="233">
        <v>0</v>
      </c>
      <c r="I1341" s="233">
        <v>0</v>
      </c>
      <c r="J1341" s="267">
        <v>0</v>
      </c>
      <c r="K1341" s="288">
        <v>0</v>
      </c>
      <c r="L1341" s="278">
        <f t="shared" si="1134"/>
        <v>0</v>
      </c>
      <c r="M1341" s="233">
        <f t="shared" si="1131"/>
        <v>0</v>
      </c>
      <c r="N1341" s="267">
        <v>0</v>
      </c>
      <c r="O1341" s="233">
        <f t="shared" si="1135"/>
        <v>0</v>
      </c>
      <c r="P1341" s="42"/>
    </row>
    <row r="1342" spans="2:17" ht="18" hidden="1">
      <c r="B1342" s="2" t="str">
        <f t="shared" si="1133"/>
        <v>a</v>
      </c>
      <c r="C1342" s="231" t="s">
        <v>0</v>
      </c>
      <c r="D1342" s="232" t="s">
        <v>13</v>
      </c>
      <c r="E1342" s="233">
        <v>9584</v>
      </c>
      <c r="F1342" s="233">
        <v>9508.5</v>
      </c>
      <c r="G1342" s="233">
        <v>8629.8856999999989</v>
      </c>
      <c r="H1342" s="233">
        <v>11180</v>
      </c>
      <c r="I1342" s="233">
        <v>10900</v>
      </c>
      <c r="J1342" s="267">
        <v>10900</v>
      </c>
      <c r="K1342" s="288">
        <v>10900</v>
      </c>
      <c r="L1342" s="278">
        <f t="shared" si="1134"/>
        <v>0</v>
      </c>
      <c r="M1342" s="233">
        <f t="shared" si="1131"/>
        <v>0</v>
      </c>
      <c r="N1342" s="267">
        <v>11180</v>
      </c>
      <c r="O1342" s="233">
        <f t="shared" si="1135"/>
        <v>280</v>
      </c>
      <c r="P1342" s="43"/>
      <c r="Q1342" s="271"/>
    </row>
    <row r="1343" spans="2:17" ht="15.75" hidden="1">
      <c r="B1343" s="2" t="str">
        <f t="shared" si="1133"/>
        <v>b</v>
      </c>
      <c r="C1343" s="240" t="s">
        <v>0</v>
      </c>
      <c r="D1343" s="241" t="s">
        <v>14</v>
      </c>
      <c r="E1343" s="233">
        <f t="shared" ref="E1343" si="1166">E1344+E1345</f>
        <v>0</v>
      </c>
      <c r="F1343" s="233">
        <f t="shared" ref="F1343:I1343" si="1167">F1344+F1345</f>
        <v>0</v>
      </c>
      <c r="G1343" s="233">
        <f t="shared" si="1167"/>
        <v>0</v>
      </c>
      <c r="H1343" s="233">
        <f t="shared" si="1167"/>
        <v>0</v>
      </c>
      <c r="I1343" s="233">
        <f t="shared" si="1167"/>
        <v>0</v>
      </c>
      <c r="J1343" s="267">
        <f>J1344+J1345</f>
        <v>0</v>
      </c>
      <c r="K1343" s="288">
        <f>K1344+K1345</f>
        <v>0</v>
      </c>
      <c r="L1343" s="278">
        <f t="shared" si="1134"/>
        <v>0</v>
      </c>
      <c r="M1343" s="233">
        <f t="shared" si="1131"/>
        <v>0</v>
      </c>
      <c r="N1343" s="267">
        <f t="shared" ref="N1343" si="1168">N1344+N1345</f>
        <v>0</v>
      </c>
      <c r="O1343" s="233">
        <f t="shared" si="1135"/>
        <v>0</v>
      </c>
      <c r="P1343" s="42"/>
    </row>
    <row r="1344" spans="2:17" ht="30" hidden="1">
      <c r="B1344" s="2" t="str">
        <f t="shared" si="1133"/>
        <v>b</v>
      </c>
      <c r="C1344" s="256" t="s">
        <v>0</v>
      </c>
      <c r="D1344" s="257" t="s">
        <v>15</v>
      </c>
      <c r="E1344" s="238">
        <v>0</v>
      </c>
      <c r="F1344" s="238">
        <v>0</v>
      </c>
      <c r="G1344" s="238">
        <v>0</v>
      </c>
      <c r="H1344" s="238">
        <v>0</v>
      </c>
      <c r="I1344" s="238">
        <v>0</v>
      </c>
      <c r="J1344" s="268">
        <v>0</v>
      </c>
      <c r="K1344" s="289">
        <v>0</v>
      </c>
      <c r="L1344" s="278">
        <f t="shared" si="1134"/>
        <v>0</v>
      </c>
      <c r="M1344" s="238">
        <f t="shared" si="1131"/>
        <v>0</v>
      </c>
      <c r="N1344" s="268">
        <v>0</v>
      </c>
      <c r="O1344" s="238">
        <f t="shared" si="1135"/>
        <v>0</v>
      </c>
      <c r="P1344" s="42"/>
    </row>
    <row r="1345" spans="2:18" ht="30" hidden="1">
      <c r="B1345" s="2" t="str">
        <f t="shared" si="1133"/>
        <v>b</v>
      </c>
      <c r="C1345" s="256" t="s">
        <v>0</v>
      </c>
      <c r="D1345" s="257" t="s">
        <v>16</v>
      </c>
      <c r="E1345" s="238">
        <v>0</v>
      </c>
      <c r="F1345" s="238">
        <v>0</v>
      </c>
      <c r="G1345" s="238">
        <v>0</v>
      </c>
      <c r="H1345" s="238">
        <v>0</v>
      </c>
      <c r="I1345" s="238">
        <v>0</v>
      </c>
      <c r="J1345" s="268">
        <v>0</v>
      </c>
      <c r="K1345" s="289">
        <v>0</v>
      </c>
      <c r="L1345" s="278">
        <f t="shared" si="1134"/>
        <v>0</v>
      </c>
      <c r="M1345" s="238">
        <f t="shared" si="1131"/>
        <v>0</v>
      </c>
      <c r="N1345" s="268">
        <v>0</v>
      </c>
      <c r="O1345" s="238">
        <f t="shared" si="1135"/>
        <v>0</v>
      </c>
      <c r="P1345" s="42"/>
    </row>
    <row r="1346" spans="2:18" ht="15.75" hidden="1">
      <c r="B1346" s="2" t="str">
        <f t="shared" si="1133"/>
        <v>b</v>
      </c>
      <c r="C1346" s="243" t="s">
        <v>0</v>
      </c>
      <c r="D1346" s="244" t="s">
        <v>17</v>
      </c>
      <c r="E1346" s="230">
        <v>0</v>
      </c>
      <c r="F1346" s="230">
        <v>0</v>
      </c>
      <c r="G1346" s="230">
        <v>0</v>
      </c>
      <c r="H1346" s="230">
        <v>0</v>
      </c>
      <c r="I1346" s="230">
        <v>0</v>
      </c>
      <c r="J1346" s="266">
        <v>0</v>
      </c>
      <c r="K1346" s="287">
        <v>0</v>
      </c>
      <c r="L1346" s="278">
        <f t="shared" si="1134"/>
        <v>0</v>
      </c>
      <c r="M1346" s="230">
        <f t="shared" si="1131"/>
        <v>0</v>
      </c>
      <c r="N1346" s="266">
        <v>0</v>
      </c>
      <c r="O1346" s="230">
        <f t="shared" si="1135"/>
        <v>0</v>
      </c>
      <c r="P1346" s="42"/>
    </row>
    <row r="1347" spans="2:18" ht="15.75" hidden="1">
      <c r="B1347" s="2" t="str">
        <f t="shared" si="1133"/>
        <v>b</v>
      </c>
      <c r="C1347" s="243" t="s">
        <v>0</v>
      </c>
      <c r="D1347" s="244" t="s">
        <v>18</v>
      </c>
      <c r="E1347" s="230">
        <v>0</v>
      </c>
      <c r="F1347" s="230">
        <v>0</v>
      </c>
      <c r="G1347" s="230">
        <v>0</v>
      </c>
      <c r="H1347" s="230">
        <v>0</v>
      </c>
      <c r="I1347" s="230">
        <v>0</v>
      </c>
      <c r="J1347" s="266">
        <v>0</v>
      </c>
      <c r="K1347" s="287">
        <v>0</v>
      </c>
      <c r="L1347" s="278">
        <f t="shared" si="1134"/>
        <v>0</v>
      </c>
      <c r="M1347" s="230">
        <f t="shared" si="1131"/>
        <v>0</v>
      </c>
      <c r="N1347" s="266">
        <v>0</v>
      </c>
      <c r="O1347" s="230">
        <f t="shared" si="1135"/>
        <v>0</v>
      </c>
      <c r="P1347" s="42"/>
    </row>
    <row r="1348" spans="2:18" ht="15.75" hidden="1">
      <c r="B1348" s="2" t="str">
        <f t="shared" si="1133"/>
        <v>b</v>
      </c>
      <c r="C1348" s="243" t="s">
        <v>0</v>
      </c>
      <c r="D1348" s="244" t="s">
        <v>19</v>
      </c>
      <c r="E1348" s="230">
        <v>0</v>
      </c>
      <c r="F1348" s="230">
        <v>0</v>
      </c>
      <c r="G1348" s="230">
        <v>0</v>
      </c>
      <c r="H1348" s="230">
        <v>0</v>
      </c>
      <c r="I1348" s="230">
        <v>0</v>
      </c>
      <c r="J1348" s="266">
        <v>0</v>
      </c>
      <c r="K1348" s="287">
        <v>0</v>
      </c>
      <c r="L1348" s="278">
        <f t="shared" si="1134"/>
        <v>0</v>
      </c>
      <c r="M1348" s="230">
        <f t="shared" si="1131"/>
        <v>0</v>
      </c>
      <c r="N1348" s="266">
        <v>0</v>
      </c>
      <c r="O1348" s="230">
        <f t="shared" si="1135"/>
        <v>0</v>
      </c>
      <c r="P1348" s="42"/>
    </row>
    <row r="1349" spans="2:18" ht="144">
      <c r="B1349" s="2" t="str">
        <f t="shared" si="1133"/>
        <v>a</v>
      </c>
      <c r="C1349" s="222" t="s">
        <v>173</v>
      </c>
      <c r="D1349" s="249" t="s">
        <v>613</v>
      </c>
      <c r="E1349" s="224">
        <f t="shared" ref="E1349" si="1169">E1365+E1381</f>
        <v>44725</v>
      </c>
      <c r="F1349" s="224">
        <f t="shared" ref="F1349:I1349" si="1170">F1365+F1381</f>
        <v>44616.57</v>
      </c>
      <c r="G1349" s="224">
        <f t="shared" si="1170"/>
        <v>32564.58971</v>
      </c>
      <c r="H1349" s="224">
        <f t="shared" si="1170"/>
        <v>46230</v>
      </c>
      <c r="I1349" s="224">
        <f t="shared" si="1170"/>
        <v>82230</v>
      </c>
      <c r="J1349" s="264">
        <f>J1365+J1381</f>
        <v>100000</v>
      </c>
      <c r="K1349" s="285">
        <f>K1365+K1381</f>
        <v>106100</v>
      </c>
      <c r="L1349" s="278">
        <f t="shared" si="1134"/>
        <v>6100</v>
      </c>
      <c r="M1349" s="224">
        <f t="shared" ref="M1349:M1394" si="1171">J1349-I1349</f>
        <v>17770</v>
      </c>
      <c r="N1349" s="264">
        <f t="shared" ref="N1349" si="1172">N1365+N1381</f>
        <v>124343</v>
      </c>
      <c r="O1349" s="247">
        <f t="shared" si="1135"/>
        <v>24343</v>
      </c>
      <c r="P1349" s="43" t="s">
        <v>616</v>
      </c>
      <c r="Q1349" s="273" t="s">
        <v>578</v>
      </c>
      <c r="R1349" s="249" t="s">
        <v>617</v>
      </c>
    </row>
    <row r="1350" spans="2:18" ht="15.75" hidden="1">
      <c r="B1350" s="2" t="str">
        <f t="shared" ref="B1350:B1413" si="1173">IF((E1350+F1350+G1350+I1350++J1350+M1350+N1350)&gt;0,"a","b")</f>
        <v>b</v>
      </c>
      <c r="C1350" s="252" t="s">
        <v>0</v>
      </c>
      <c r="D1350" s="253" t="s">
        <v>5</v>
      </c>
      <c r="E1350" s="227">
        <f t="shared" ref="E1350" si="1174">E1366+E1382</f>
        <v>0</v>
      </c>
      <c r="F1350" s="227">
        <f t="shared" ref="F1350:G1350" si="1175">F1366+F1382</f>
        <v>0</v>
      </c>
      <c r="G1350" s="227">
        <f t="shared" si="1175"/>
        <v>0</v>
      </c>
      <c r="H1350" s="227">
        <f t="shared" ref="H1350:I1364" si="1176">H1366+H1382</f>
        <v>0</v>
      </c>
      <c r="I1350" s="227">
        <f t="shared" si="1176"/>
        <v>0</v>
      </c>
      <c r="J1350" s="265">
        <f t="shared" ref="J1350:K1364" si="1177">J1366+J1382</f>
        <v>0</v>
      </c>
      <c r="K1350" s="286">
        <f t="shared" si="1177"/>
        <v>0</v>
      </c>
      <c r="L1350" s="278">
        <f t="shared" ref="L1350:L1413" si="1178">K1350-J1350</f>
        <v>0</v>
      </c>
      <c r="M1350" s="227">
        <f t="shared" si="1171"/>
        <v>0</v>
      </c>
      <c r="N1350" s="265">
        <f t="shared" ref="N1350" si="1179">N1366+N1382</f>
        <v>0</v>
      </c>
      <c r="O1350" s="227">
        <f t="shared" ref="O1350:O1413" si="1180">N1350-J1350</f>
        <v>0</v>
      </c>
      <c r="P1350" s="42"/>
    </row>
    <row r="1351" spans="2:18" ht="18">
      <c r="B1351" s="2" t="str">
        <f t="shared" si="1173"/>
        <v>a</v>
      </c>
      <c r="C1351" s="225" t="s">
        <v>0</v>
      </c>
      <c r="D1351" s="226" t="s">
        <v>6</v>
      </c>
      <c r="E1351" s="227">
        <f t="shared" ref="E1351" si="1181">E1367+E1383</f>
        <v>3491</v>
      </c>
      <c r="F1351" s="227">
        <f t="shared" ref="F1351:G1351" si="1182">F1367+F1383</f>
        <v>3491</v>
      </c>
      <c r="G1351" s="227">
        <f t="shared" si="1182"/>
        <v>3491</v>
      </c>
      <c r="H1351" s="227">
        <f t="shared" si="1176"/>
        <v>3491</v>
      </c>
      <c r="I1351" s="227">
        <f t="shared" si="1176"/>
        <v>3432</v>
      </c>
      <c r="J1351" s="269">
        <f t="shared" si="1177"/>
        <v>7500</v>
      </c>
      <c r="K1351" s="290">
        <f t="shared" si="1177"/>
        <v>7500</v>
      </c>
      <c r="L1351" s="278">
        <f t="shared" si="1178"/>
        <v>0</v>
      </c>
      <c r="M1351" s="227">
        <f t="shared" si="1171"/>
        <v>4068</v>
      </c>
      <c r="N1351" s="269">
        <f t="shared" ref="N1351" si="1183">N1367+N1383</f>
        <v>7500</v>
      </c>
      <c r="O1351" s="227">
        <f t="shared" si="1180"/>
        <v>0</v>
      </c>
      <c r="P1351" s="255" t="s">
        <v>428</v>
      </c>
      <c r="Q1351" s="271"/>
    </row>
    <row r="1352" spans="2:18" ht="18">
      <c r="B1352" s="2" t="str">
        <f t="shared" si="1173"/>
        <v>a</v>
      </c>
      <c r="C1352" s="228" t="s">
        <v>0</v>
      </c>
      <c r="D1352" s="229" t="s">
        <v>7</v>
      </c>
      <c r="E1352" s="230">
        <f t="shared" ref="E1352" si="1184">E1368+E1384</f>
        <v>44592</v>
      </c>
      <c r="F1352" s="230">
        <f t="shared" ref="F1352:G1352" si="1185">F1368+F1384</f>
        <v>44483.57</v>
      </c>
      <c r="G1352" s="230">
        <f t="shared" si="1185"/>
        <v>32525.894690000001</v>
      </c>
      <c r="H1352" s="230">
        <f t="shared" si="1176"/>
        <v>46145</v>
      </c>
      <c r="I1352" s="230">
        <f t="shared" si="1176"/>
        <v>82145</v>
      </c>
      <c r="J1352" s="266">
        <f t="shared" si="1177"/>
        <v>99915</v>
      </c>
      <c r="K1352" s="287">
        <f t="shared" si="1177"/>
        <v>106015</v>
      </c>
      <c r="L1352" s="278">
        <f t="shared" si="1178"/>
        <v>6100</v>
      </c>
      <c r="M1352" s="230">
        <f t="shared" si="1171"/>
        <v>17770</v>
      </c>
      <c r="N1352" s="266">
        <f t="shared" ref="N1352" si="1186">N1368+N1384</f>
        <v>122863</v>
      </c>
      <c r="O1352" s="230">
        <f t="shared" si="1180"/>
        <v>22948</v>
      </c>
      <c r="P1352" s="43"/>
      <c r="Q1352" s="271"/>
    </row>
    <row r="1353" spans="2:18" ht="15.75" hidden="1">
      <c r="B1353" s="2" t="str">
        <f t="shared" si="1173"/>
        <v>b</v>
      </c>
      <c r="C1353" s="240" t="s">
        <v>0</v>
      </c>
      <c r="D1353" s="241" t="s">
        <v>8</v>
      </c>
      <c r="E1353" s="233">
        <f t="shared" ref="E1353" si="1187">E1369+E1385</f>
        <v>0</v>
      </c>
      <c r="F1353" s="233">
        <f t="shared" ref="F1353:G1353" si="1188">F1369+F1385</f>
        <v>0</v>
      </c>
      <c r="G1353" s="233">
        <f t="shared" si="1188"/>
        <v>0</v>
      </c>
      <c r="H1353" s="233">
        <f t="shared" si="1176"/>
        <v>0</v>
      </c>
      <c r="I1353" s="233">
        <f t="shared" si="1176"/>
        <v>0</v>
      </c>
      <c r="J1353" s="267">
        <f t="shared" si="1177"/>
        <v>0</v>
      </c>
      <c r="K1353" s="288">
        <f t="shared" si="1177"/>
        <v>0</v>
      </c>
      <c r="L1353" s="278">
        <f t="shared" si="1178"/>
        <v>0</v>
      </c>
      <c r="M1353" s="233">
        <f t="shared" si="1171"/>
        <v>0</v>
      </c>
      <c r="N1353" s="267">
        <f t="shared" ref="N1353" si="1189">N1369+N1385</f>
        <v>0</v>
      </c>
      <c r="O1353" s="233">
        <f t="shared" si="1180"/>
        <v>0</v>
      </c>
      <c r="P1353" s="42"/>
    </row>
    <row r="1354" spans="2:18" ht="18">
      <c r="B1354" s="2" t="str">
        <f t="shared" si="1173"/>
        <v>a</v>
      </c>
      <c r="C1354" s="231" t="s">
        <v>0</v>
      </c>
      <c r="D1354" s="232" t="s">
        <v>9</v>
      </c>
      <c r="E1354" s="233">
        <f t="shared" ref="E1354" si="1190">E1370+E1386</f>
        <v>36450</v>
      </c>
      <c r="F1354" s="233">
        <f t="shared" ref="F1354:G1354" si="1191">F1370+F1386</f>
        <v>36341.57</v>
      </c>
      <c r="G1354" s="233">
        <f t="shared" si="1191"/>
        <v>27757.55704</v>
      </c>
      <c r="H1354" s="233">
        <f t="shared" si="1176"/>
        <v>38192</v>
      </c>
      <c r="I1354" s="233">
        <f t="shared" si="1176"/>
        <v>68500</v>
      </c>
      <c r="J1354" s="267">
        <f t="shared" si="1177"/>
        <v>88388</v>
      </c>
      <c r="K1354" s="288">
        <f>K1370+K1386</f>
        <v>94488</v>
      </c>
      <c r="L1354" s="278">
        <f t="shared" si="1178"/>
        <v>6100</v>
      </c>
      <c r="M1354" s="233">
        <f t="shared" si="1171"/>
        <v>19888</v>
      </c>
      <c r="N1354" s="267">
        <f t="shared" ref="N1354" si="1192">N1370+N1386</f>
        <v>110786</v>
      </c>
      <c r="O1354" s="233">
        <f t="shared" si="1180"/>
        <v>22398</v>
      </c>
      <c r="P1354" s="43"/>
      <c r="Q1354" s="271"/>
    </row>
    <row r="1355" spans="2:18" ht="15.75" hidden="1">
      <c r="B1355" s="2" t="str">
        <f t="shared" si="1173"/>
        <v>b</v>
      </c>
      <c r="C1355" s="240" t="s">
        <v>0</v>
      </c>
      <c r="D1355" s="241" t="s">
        <v>10</v>
      </c>
      <c r="E1355" s="233">
        <f t="shared" ref="E1355" si="1193">E1371+E1387</f>
        <v>0</v>
      </c>
      <c r="F1355" s="233">
        <f t="shared" ref="F1355:G1355" si="1194">F1371+F1387</f>
        <v>0</v>
      </c>
      <c r="G1355" s="233">
        <f t="shared" si="1194"/>
        <v>0</v>
      </c>
      <c r="H1355" s="233">
        <f t="shared" si="1176"/>
        <v>0</v>
      </c>
      <c r="I1355" s="233">
        <f t="shared" si="1176"/>
        <v>0</v>
      </c>
      <c r="J1355" s="267">
        <f t="shared" si="1177"/>
        <v>0</v>
      </c>
      <c r="K1355" s="288">
        <f t="shared" si="1177"/>
        <v>0</v>
      </c>
      <c r="L1355" s="278">
        <f t="shared" si="1178"/>
        <v>0</v>
      </c>
      <c r="M1355" s="233">
        <f t="shared" si="1171"/>
        <v>0</v>
      </c>
      <c r="N1355" s="267">
        <f t="shared" ref="N1355" si="1195">N1371+N1387</f>
        <v>0</v>
      </c>
      <c r="O1355" s="233">
        <f t="shared" si="1180"/>
        <v>0</v>
      </c>
      <c r="P1355" s="42"/>
    </row>
    <row r="1356" spans="2:18" ht="15.75" hidden="1">
      <c r="B1356" s="2" t="str">
        <f t="shared" si="1173"/>
        <v>b</v>
      </c>
      <c r="C1356" s="240" t="s">
        <v>0</v>
      </c>
      <c r="D1356" s="241" t="s">
        <v>11</v>
      </c>
      <c r="E1356" s="233">
        <f t="shared" ref="E1356" si="1196">E1372+E1388</f>
        <v>0</v>
      </c>
      <c r="F1356" s="233">
        <f t="shared" ref="F1356:G1356" si="1197">F1372+F1388</f>
        <v>0</v>
      </c>
      <c r="G1356" s="233">
        <f t="shared" si="1197"/>
        <v>0</v>
      </c>
      <c r="H1356" s="233">
        <f t="shared" si="1176"/>
        <v>0</v>
      </c>
      <c r="I1356" s="233">
        <f t="shared" si="1176"/>
        <v>0</v>
      </c>
      <c r="J1356" s="267">
        <f t="shared" si="1177"/>
        <v>0</v>
      </c>
      <c r="K1356" s="288">
        <f t="shared" si="1177"/>
        <v>0</v>
      </c>
      <c r="L1356" s="278">
        <f t="shared" si="1178"/>
        <v>0</v>
      </c>
      <c r="M1356" s="233">
        <f t="shared" si="1171"/>
        <v>0</v>
      </c>
      <c r="N1356" s="267">
        <f t="shared" ref="N1356" si="1198">N1372+N1388</f>
        <v>0</v>
      </c>
      <c r="O1356" s="233">
        <f t="shared" si="1180"/>
        <v>0</v>
      </c>
      <c r="P1356" s="42"/>
    </row>
    <row r="1357" spans="2:18" ht="15.75">
      <c r="B1357" s="2" t="str">
        <f t="shared" si="1173"/>
        <v>a</v>
      </c>
      <c r="C1357" s="240" t="s">
        <v>0</v>
      </c>
      <c r="D1357" s="241" t="s">
        <v>12</v>
      </c>
      <c r="E1357" s="233">
        <f t="shared" ref="E1357" si="1199">E1373+E1389</f>
        <v>0</v>
      </c>
      <c r="F1357" s="233">
        <f t="shared" ref="F1357:G1357" si="1200">F1373+F1389</f>
        <v>0</v>
      </c>
      <c r="G1357" s="233">
        <f t="shared" si="1200"/>
        <v>0</v>
      </c>
      <c r="H1357" s="233">
        <f t="shared" si="1176"/>
        <v>0</v>
      </c>
      <c r="I1357" s="233">
        <f t="shared" si="1176"/>
        <v>0</v>
      </c>
      <c r="J1357" s="267">
        <f t="shared" si="1177"/>
        <v>0</v>
      </c>
      <c r="K1357" s="288">
        <f t="shared" si="1177"/>
        <v>0</v>
      </c>
      <c r="L1357" s="278">
        <f t="shared" si="1178"/>
        <v>0</v>
      </c>
      <c r="M1357" s="233">
        <f t="shared" si="1171"/>
        <v>0</v>
      </c>
      <c r="N1357" s="267">
        <f t="shared" ref="N1357" si="1201">N1373+N1389</f>
        <v>550</v>
      </c>
      <c r="O1357" s="233">
        <f t="shared" si="1180"/>
        <v>550</v>
      </c>
      <c r="P1357" s="42"/>
      <c r="Q1357" s="271"/>
    </row>
    <row r="1358" spans="2:18" ht="18">
      <c r="B1358" s="2" t="str">
        <f t="shared" si="1173"/>
        <v>a</v>
      </c>
      <c r="C1358" s="231" t="s">
        <v>0</v>
      </c>
      <c r="D1358" s="232" t="s">
        <v>13</v>
      </c>
      <c r="E1358" s="233">
        <f t="shared" ref="E1358" si="1202">E1374+E1390</f>
        <v>7425</v>
      </c>
      <c r="F1358" s="233">
        <f t="shared" ref="F1358:G1358" si="1203">F1374+F1390</f>
        <v>7425</v>
      </c>
      <c r="G1358" s="233">
        <f t="shared" si="1203"/>
        <v>4292.82672</v>
      </c>
      <c r="H1358" s="233">
        <f t="shared" si="1176"/>
        <v>7355</v>
      </c>
      <c r="I1358" s="233">
        <f t="shared" si="1176"/>
        <v>7645</v>
      </c>
      <c r="J1358" s="267">
        <f t="shared" si="1177"/>
        <v>7950</v>
      </c>
      <c r="K1358" s="288">
        <f t="shared" si="1177"/>
        <v>7950</v>
      </c>
      <c r="L1358" s="278">
        <f t="shared" si="1178"/>
        <v>0</v>
      </c>
      <c r="M1358" s="233">
        <f t="shared" si="1171"/>
        <v>305</v>
      </c>
      <c r="N1358" s="267">
        <f t="shared" ref="N1358" si="1204">N1374+N1390</f>
        <v>7950</v>
      </c>
      <c r="O1358" s="233">
        <f t="shared" si="1180"/>
        <v>0</v>
      </c>
      <c r="P1358" s="43"/>
      <c r="Q1358" s="271"/>
    </row>
    <row r="1359" spans="2:18" ht="18">
      <c r="B1359" s="2" t="str">
        <f t="shared" si="1173"/>
        <v>a</v>
      </c>
      <c r="C1359" s="231" t="s">
        <v>0</v>
      </c>
      <c r="D1359" s="232" t="s">
        <v>14</v>
      </c>
      <c r="E1359" s="233">
        <f t="shared" ref="E1359" si="1205">E1375+E1391</f>
        <v>717</v>
      </c>
      <c r="F1359" s="233">
        <f t="shared" ref="F1359:G1359" si="1206">F1375+F1391</f>
        <v>717</v>
      </c>
      <c r="G1359" s="233">
        <f t="shared" si="1206"/>
        <v>475.51093000000003</v>
      </c>
      <c r="H1359" s="233">
        <f t="shared" si="1176"/>
        <v>598</v>
      </c>
      <c r="I1359" s="233">
        <f t="shared" si="1176"/>
        <v>6000</v>
      </c>
      <c r="J1359" s="267">
        <f t="shared" si="1177"/>
        <v>3577</v>
      </c>
      <c r="K1359" s="288">
        <f t="shared" si="1177"/>
        <v>3577</v>
      </c>
      <c r="L1359" s="278">
        <f t="shared" si="1178"/>
        <v>0</v>
      </c>
      <c r="M1359" s="233">
        <f t="shared" si="1171"/>
        <v>-2423</v>
      </c>
      <c r="N1359" s="267">
        <f t="shared" ref="N1359" si="1207">N1375+N1391</f>
        <v>3577</v>
      </c>
      <c r="O1359" s="233">
        <f t="shared" si="1180"/>
        <v>0</v>
      </c>
      <c r="P1359" s="43"/>
      <c r="Q1359" s="271"/>
    </row>
    <row r="1360" spans="2:18" ht="36">
      <c r="B1360" s="2" t="str">
        <f t="shared" si="1173"/>
        <v>a</v>
      </c>
      <c r="C1360" s="236" t="s">
        <v>0</v>
      </c>
      <c r="D1360" s="237" t="s">
        <v>15</v>
      </c>
      <c r="E1360" s="238">
        <f t="shared" ref="E1360" si="1208">E1376+E1392</f>
        <v>717</v>
      </c>
      <c r="F1360" s="238">
        <f t="shared" ref="F1360:G1360" si="1209">F1376+F1392</f>
        <v>717</v>
      </c>
      <c r="G1360" s="238">
        <f t="shared" si="1209"/>
        <v>475.51093000000003</v>
      </c>
      <c r="H1360" s="238">
        <f t="shared" si="1176"/>
        <v>598</v>
      </c>
      <c r="I1360" s="238">
        <f t="shared" si="1176"/>
        <v>6000</v>
      </c>
      <c r="J1360" s="268">
        <f t="shared" si="1177"/>
        <v>3577</v>
      </c>
      <c r="K1360" s="289">
        <f t="shared" si="1177"/>
        <v>3577</v>
      </c>
      <c r="L1360" s="278">
        <f t="shared" si="1178"/>
        <v>0</v>
      </c>
      <c r="M1360" s="238">
        <f t="shared" si="1171"/>
        <v>-2423</v>
      </c>
      <c r="N1360" s="268">
        <f t="shared" ref="N1360" si="1210">N1376+N1392</f>
        <v>3577</v>
      </c>
      <c r="O1360" s="238">
        <f t="shared" si="1180"/>
        <v>0</v>
      </c>
      <c r="P1360" s="43"/>
      <c r="Q1360" s="271"/>
    </row>
    <row r="1361" spans="2:17" ht="30" hidden="1">
      <c r="B1361" s="2" t="str">
        <f t="shared" si="1173"/>
        <v>b</v>
      </c>
      <c r="C1361" s="256" t="s">
        <v>0</v>
      </c>
      <c r="D1361" s="257" t="s">
        <v>16</v>
      </c>
      <c r="E1361" s="238">
        <f t="shared" ref="E1361" si="1211">E1377+E1393</f>
        <v>0</v>
      </c>
      <c r="F1361" s="238">
        <f t="shared" ref="F1361:G1361" si="1212">F1377+F1393</f>
        <v>0</v>
      </c>
      <c r="G1361" s="238">
        <f t="shared" si="1212"/>
        <v>0</v>
      </c>
      <c r="H1361" s="238">
        <f t="shared" si="1176"/>
        <v>0</v>
      </c>
      <c r="I1361" s="238">
        <f t="shared" si="1176"/>
        <v>0</v>
      </c>
      <c r="J1361" s="268">
        <f t="shared" si="1177"/>
        <v>0</v>
      </c>
      <c r="K1361" s="289">
        <f t="shared" si="1177"/>
        <v>0</v>
      </c>
      <c r="L1361" s="278">
        <f t="shared" si="1178"/>
        <v>0</v>
      </c>
      <c r="M1361" s="238">
        <f t="shared" si="1171"/>
        <v>0</v>
      </c>
      <c r="N1361" s="268">
        <f t="shared" ref="N1361" si="1213">N1377+N1393</f>
        <v>0</v>
      </c>
      <c r="O1361" s="238">
        <f t="shared" si="1180"/>
        <v>0</v>
      </c>
      <c r="P1361" s="42"/>
    </row>
    <row r="1362" spans="2:17" ht="18">
      <c r="B1362" s="2" t="str">
        <f t="shared" si="1173"/>
        <v>a</v>
      </c>
      <c r="C1362" s="228" t="s">
        <v>0</v>
      </c>
      <c r="D1362" s="229" t="s">
        <v>17</v>
      </c>
      <c r="E1362" s="230">
        <f t="shared" ref="E1362" si="1214">E1378+E1394</f>
        <v>133</v>
      </c>
      <c r="F1362" s="230">
        <f t="shared" ref="F1362:G1362" si="1215">F1378+F1394</f>
        <v>133</v>
      </c>
      <c r="G1362" s="230">
        <f t="shared" si="1215"/>
        <v>38.69502</v>
      </c>
      <c r="H1362" s="230">
        <f t="shared" si="1176"/>
        <v>85</v>
      </c>
      <c r="I1362" s="230">
        <f t="shared" si="1176"/>
        <v>85</v>
      </c>
      <c r="J1362" s="266">
        <f t="shared" si="1177"/>
        <v>85</v>
      </c>
      <c r="K1362" s="287">
        <f t="shared" si="1177"/>
        <v>85</v>
      </c>
      <c r="L1362" s="278">
        <f t="shared" si="1178"/>
        <v>0</v>
      </c>
      <c r="M1362" s="230">
        <f t="shared" si="1171"/>
        <v>0</v>
      </c>
      <c r="N1362" s="266">
        <f t="shared" ref="N1362" si="1216">N1378+N1394</f>
        <v>1480</v>
      </c>
      <c r="O1362" s="230">
        <f t="shared" si="1180"/>
        <v>1395</v>
      </c>
      <c r="P1362" s="43"/>
      <c r="Q1362" s="271"/>
    </row>
    <row r="1363" spans="2:17" ht="15.75" hidden="1">
      <c r="B1363" s="2" t="str">
        <f t="shared" si="1173"/>
        <v>b</v>
      </c>
      <c r="C1363" s="243" t="s">
        <v>0</v>
      </c>
      <c r="D1363" s="244" t="s">
        <v>18</v>
      </c>
      <c r="E1363" s="230">
        <f t="shared" ref="E1363" si="1217">E1379+E1395</f>
        <v>0</v>
      </c>
      <c r="F1363" s="230">
        <f t="shared" ref="F1363:G1363" si="1218">F1379+F1395</f>
        <v>0</v>
      </c>
      <c r="G1363" s="230">
        <f t="shared" si="1218"/>
        <v>0</v>
      </c>
      <c r="H1363" s="230">
        <f t="shared" si="1176"/>
        <v>0</v>
      </c>
      <c r="I1363" s="230">
        <f t="shared" si="1176"/>
        <v>0</v>
      </c>
      <c r="J1363" s="266">
        <f t="shared" si="1177"/>
        <v>0</v>
      </c>
      <c r="K1363" s="287">
        <f t="shared" si="1177"/>
        <v>0</v>
      </c>
      <c r="L1363" s="278">
        <f t="shared" si="1178"/>
        <v>0</v>
      </c>
      <c r="M1363" s="230">
        <f t="shared" si="1171"/>
        <v>0</v>
      </c>
      <c r="N1363" s="266">
        <f t="shared" ref="N1363" si="1219">N1379+N1395</f>
        <v>0</v>
      </c>
      <c r="O1363" s="230">
        <f t="shared" si="1180"/>
        <v>0</v>
      </c>
      <c r="P1363" s="42"/>
    </row>
    <row r="1364" spans="2:17" ht="15.75" hidden="1">
      <c r="B1364" s="2" t="str">
        <f t="shared" si="1173"/>
        <v>b</v>
      </c>
      <c r="C1364" s="243" t="s">
        <v>0</v>
      </c>
      <c r="D1364" s="244" t="s">
        <v>19</v>
      </c>
      <c r="E1364" s="230">
        <f t="shared" ref="E1364" si="1220">E1380+E1396</f>
        <v>0</v>
      </c>
      <c r="F1364" s="230">
        <f t="shared" ref="F1364:G1364" si="1221">F1380+F1396</f>
        <v>0</v>
      </c>
      <c r="G1364" s="230">
        <f t="shared" si="1221"/>
        <v>0</v>
      </c>
      <c r="H1364" s="230">
        <f t="shared" si="1176"/>
        <v>0</v>
      </c>
      <c r="I1364" s="230">
        <f t="shared" si="1176"/>
        <v>0</v>
      </c>
      <c r="J1364" s="266">
        <f t="shared" si="1177"/>
        <v>0</v>
      </c>
      <c r="K1364" s="287">
        <f t="shared" si="1177"/>
        <v>0</v>
      </c>
      <c r="L1364" s="278">
        <f t="shared" si="1178"/>
        <v>0</v>
      </c>
      <c r="M1364" s="230">
        <f t="shared" si="1171"/>
        <v>0</v>
      </c>
      <c r="N1364" s="266">
        <f t="shared" ref="N1364" si="1222">N1380+N1396</f>
        <v>0</v>
      </c>
      <c r="O1364" s="230">
        <f t="shared" si="1180"/>
        <v>0</v>
      </c>
      <c r="P1364" s="42"/>
    </row>
    <row r="1365" spans="2:17" ht="31.5">
      <c r="B1365" s="2" t="str">
        <f t="shared" si="1173"/>
        <v>a</v>
      </c>
      <c r="C1365" s="222" t="s">
        <v>174</v>
      </c>
      <c r="D1365" s="223" t="s">
        <v>175</v>
      </c>
      <c r="E1365" s="224">
        <f t="shared" ref="E1365" si="1223">E1368+E1378+E1379+E1380</f>
        <v>725</v>
      </c>
      <c r="F1365" s="224">
        <f t="shared" ref="F1365:I1365" si="1224">F1368+F1378+F1379+F1380</f>
        <v>725</v>
      </c>
      <c r="G1365" s="224">
        <f t="shared" si="1224"/>
        <v>449.32600000000002</v>
      </c>
      <c r="H1365" s="224">
        <f t="shared" si="1224"/>
        <v>730</v>
      </c>
      <c r="I1365" s="224">
        <f t="shared" si="1224"/>
        <v>730</v>
      </c>
      <c r="J1365" s="264">
        <f>J1368+J1378+J1379+J1380</f>
        <v>0</v>
      </c>
      <c r="K1365" s="285">
        <f>K1368+K1378+K1379+K1380</f>
        <v>0</v>
      </c>
      <c r="L1365" s="278">
        <f t="shared" si="1178"/>
        <v>0</v>
      </c>
      <c r="M1365" s="224">
        <f t="shared" si="1171"/>
        <v>-730</v>
      </c>
      <c r="N1365" s="264">
        <f t="shared" ref="N1365" si="1225">N1368+N1378+N1379+N1380</f>
        <v>0</v>
      </c>
      <c r="O1365" s="224">
        <f t="shared" si="1180"/>
        <v>0</v>
      </c>
      <c r="P1365" s="43"/>
      <c r="Q1365" s="271"/>
    </row>
    <row r="1366" spans="2:17" ht="15.75" hidden="1">
      <c r="B1366" s="2" t="str">
        <f t="shared" si="1173"/>
        <v>b</v>
      </c>
      <c r="C1366" s="252" t="s">
        <v>0</v>
      </c>
      <c r="D1366" s="253" t="s">
        <v>5</v>
      </c>
      <c r="E1366" s="227">
        <v>0</v>
      </c>
      <c r="F1366" s="227">
        <v>0</v>
      </c>
      <c r="G1366" s="227">
        <v>0</v>
      </c>
      <c r="H1366" s="227">
        <v>0</v>
      </c>
      <c r="I1366" s="227">
        <v>0</v>
      </c>
      <c r="J1366" s="265">
        <v>0</v>
      </c>
      <c r="K1366" s="286">
        <v>0</v>
      </c>
      <c r="L1366" s="278">
        <f t="shared" si="1178"/>
        <v>0</v>
      </c>
      <c r="M1366" s="227">
        <f t="shared" si="1171"/>
        <v>0</v>
      </c>
      <c r="N1366" s="265">
        <v>0</v>
      </c>
      <c r="O1366" s="227">
        <f t="shared" si="1180"/>
        <v>0</v>
      </c>
      <c r="P1366" s="42"/>
    </row>
    <row r="1367" spans="2:17" ht="15.75" hidden="1">
      <c r="B1367" s="2" t="str">
        <f t="shared" si="1173"/>
        <v>b</v>
      </c>
      <c r="C1367" s="252" t="s">
        <v>0</v>
      </c>
      <c r="D1367" s="253" t="s">
        <v>6</v>
      </c>
      <c r="E1367" s="227">
        <v>0</v>
      </c>
      <c r="F1367" s="227">
        <v>0</v>
      </c>
      <c r="G1367" s="227">
        <v>0</v>
      </c>
      <c r="H1367" s="227">
        <v>0</v>
      </c>
      <c r="I1367" s="227">
        <v>0</v>
      </c>
      <c r="J1367" s="265">
        <v>0</v>
      </c>
      <c r="K1367" s="286">
        <v>0</v>
      </c>
      <c r="L1367" s="278">
        <f t="shared" si="1178"/>
        <v>0</v>
      </c>
      <c r="M1367" s="227">
        <f t="shared" si="1171"/>
        <v>0</v>
      </c>
      <c r="N1367" s="265">
        <v>0</v>
      </c>
      <c r="O1367" s="227">
        <f t="shared" si="1180"/>
        <v>0</v>
      </c>
      <c r="P1367" s="42"/>
    </row>
    <row r="1368" spans="2:17" ht="18">
      <c r="B1368" s="2" t="str">
        <f t="shared" si="1173"/>
        <v>a</v>
      </c>
      <c r="C1368" s="228" t="s">
        <v>0</v>
      </c>
      <c r="D1368" s="229" t="s">
        <v>7</v>
      </c>
      <c r="E1368" s="230">
        <f t="shared" ref="E1368" si="1226">E1369+E1370+E1371+E1372+E1373+E1374+E1375</f>
        <v>725</v>
      </c>
      <c r="F1368" s="230">
        <f t="shared" ref="F1368:I1368" si="1227">F1369+F1370+F1371+F1372+F1373+F1374+F1375</f>
        <v>725</v>
      </c>
      <c r="G1368" s="230">
        <f t="shared" si="1227"/>
        <v>449.32600000000002</v>
      </c>
      <c r="H1368" s="230">
        <f t="shared" si="1227"/>
        <v>730</v>
      </c>
      <c r="I1368" s="230">
        <f t="shared" si="1227"/>
        <v>730</v>
      </c>
      <c r="J1368" s="266">
        <f>J1369+J1370+J1371+J1372+J1373+J1374+J1375</f>
        <v>0</v>
      </c>
      <c r="K1368" s="287">
        <f>K1369+K1370+K1371+K1372+K1373+K1374+K1375</f>
        <v>0</v>
      </c>
      <c r="L1368" s="278">
        <f t="shared" si="1178"/>
        <v>0</v>
      </c>
      <c r="M1368" s="230">
        <f t="shared" si="1171"/>
        <v>-730</v>
      </c>
      <c r="N1368" s="266">
        <f t="shared" ref="N1368" si="1228">N1369+N1370+N1371+N1372+N1373+N1374+N1375</f>
        <v>0</v>
      </c>
      <c r="O1368" s="230">
        <f t="shared" si="1180"/>
        <v>0</v>
      </c>
      <c r="P1368" s="43"/>
      <c r="Q1368" s="271"/>
    </row>
    <row r="1369" spans="2:17" ht="15.75" hidden="1">
      <c r="B1369" s="2" t="str">
        <f t="shared" si="1173"/>
        <v>b</v>
      </c>
      <c r="C1369" s="240" t="s">
        <v>0</v>
      </c>
      <c r="D1369" s="241" t="s">
        <v>8</v>
      </c>
      <c r="E1369" s="233">
        <v>0</v>
      </c>
      <c r="F1369" s="233">
        <v>0</v>
      </c>
      <c r="G1369" s="233">
        <v>0</v>
      </c>
      <c r="H1369" s="233">
        <v>0</v>
      </c>
      <c r="I1369" s="233">
        <v>0</v>
      </c>
      <c r="J1369" s="267">
        <v>0</v>
      </c>
      <c r="K1369" s="288">
        <v>0</v>
      </c>
      <c r="L1369" s="278">
        <f t="shared" si="1178"/>
        <v>0</v>
      </c>
      <c r="M1369" s="233">
        <f t="shared" si="1171"/>
        <v>0</v>
      </c>
      <c r="N1369" s="267">
        <v>0</v>
      </c>
      <c r="O1369" s="233">
        <f t="shared" si="1180"/>
        <v>0</v>
      </c>
      <c r="P1369" s="42"/>
    </row>
    <row r="1370" spans="2:17" ht="15.75" hidden="1">
      <c r="B1370" s="2" t="str">
        <f t="shared" si="1173"/>
        <v>b</v>
      </c>
      <c r="C1370" s="240" t="s">
        <v>0</v>
      </c>
      <c r="D1370" s="241" t="s">
        <v>9</v>
      </c>
      <c r="E1370" s="233">
        <v>0</v>
      </c>
      <c r="F1370" s="233">
        <v>0</v>
      </c>
      <c r="G1370" s="233">
        <v>0</v>
      </c>
      <c r="H1370" s="233">
        <v>0</v>
      </c>
      <c r="I1370" s="233">
        <v>0</v>
      </c>
      <c r="J1370" s="267">
        <v>0</v>
      </c>
      <c r="K1370" s="288">
        <v>0</v>
      </c>
      <c r="L1370" s="278">
        <f t="shared" si="1178"/>
        <v>0</v>
      </c>
      <c r="M1370" s="233">
        <f t="shared" si="1171"/>
        <v>0</v>
      </c>
      <c r="N1370" s="267">
        <v>0</v>
      </c>
      <c r="O1370" s="233">
        <f t="shared" si="1180"/>
        <v>0</v>
      </c>
      <c r="P1370" s="42"/>
    </row>
    <row r="1371" spans="2:17" ht="15.75" hidden="1">
      <c r="B1371" s="2" t="str">
        <f t="shared" si="1173"/>
        <v>b</v>
      </c>
      <c r="C1371" s="240" t="s">
        <v>0</v>
      </c>
      <c r="D1371" s="241" t="s">
        <v>10</v>
      </c>
      <c r="E1371" s="233">
        <v>0</v>
      </c>
      <c r="F1371" s="233">
        <v>0</v>
      </c>
      <c r="G1371" s="233">
        <v>0</v>
      </c>
      <c r="H1371" s="233">
        <v>0</v>
      </c>
      <c r="I1371" s="233">
        <v>0</v>
      </c>
      <c r="J1371" s="267">
        <v>0</v>
      </c>
      <c r="K1371" s="288">
        <v>0</v>
      </c>
      <c r="L1371" s="278">
        <f t="shared" si="1178"/>
        <v>0</v>
      </c>
      <c r="M1371" s="233">
        <f t="shared" si="1171"/>
        <v>0</v>
      </c>
      <c r="N1371" s="267">
        <v>0</v>
      </c>
      <c r="O1371" s="233">
        <f t="shared" si="1180"/>
        <v>0</v>
      </c>
      <c r="P1371" s="42"/>
    </row>
    <row r="1372" spans="2:17" ht="15.75" hidden="1">
      <c r="B1372" s="2" t="str">
        <f t="shared" si="1173"/>
        <v>b</v>
      </c>
      <c r="C1372" s="240" t="s">
        <v>0</v>
      </c>
      <c r="D1372" s="241" t="s">
        <v>11</v>
      </c>
      <c r="E1372" s="233">
        <v>0</v>
      </c>
      <c r="F1372" s="233">
        <v>0</v>
      </c>
      <c r="G1372" s="233">
        <v>0</v>
      </c>
      <c r="H1372" s="233">
        <v>0</v>
      </c>
      <c r="I1372" s="233">
        <v>0</v>
      </c>
      <c r="J1372" s="267">
        <v>0</v>
      </c>
      <c r="K1372" s="288">
        <v>0</v>
      </c>
      <c r="L1372" s="278">
        <f t="shared" si="1178"/>
        <v>0</v>
      </c>
      <c r="M1372" s="233">
        <f t="shared" si="1171"/>
        <v>0</v>
      </c>
      <c r="N1372" s="267">
        <v>0</v>
      </c>
      <c r="O1372" s="233">
        <f t="shared" si="1180"/>
        <v>0</v>
      </c>
      <c r="P1372" s="42"/>
    </row>
    <row r="1373" spans="2:17" ht="15.75" hidden="1">
      <c r="B1373" s="2" t="str">
        <f t="shared" si="1173"/>
        <v>b</v>
      </c>
      <c r="C1373" s="240" t="s">
        <v>0</v>
      </c>
      <c r="D1373" s="241" t="s">
        <v>12</v>
      </c>
      <c r="E1373" s="233">
        <v>0</v>
      </c>
      <c r="F1373" s="233">
        <v>0</v>
      </c>
      <c r="G1373" s="233">
        <v>0</v>
      </c>
      <c r="H1373" s="233">
        <v>0</v>
      </c>
      <c r="I1373" s="233">
        <v>0</v>
      </c>
      <c r="J1373" s="267">
        <v>0</v>
      </c>
      <c r="K1373" s="288">
        <v>0</v>
      </c>
      <c r="L1373" s="278">
        <f t="shared" si="1178"/>
        <v>0</v>
      </c>
      <c r="M1373" s="233">
        <f t="shared" si="1171"/>
        <v>0</v>
      </c>
      <c r="N1373" s="267">
        <v>0</v>
      </c>
      <c r="O1373" s="233">
        <f t="shared" si="1180"/>
        <v>0</v>
      </c>
      <c r="P1373" s="42"/>
    </row>
    <row r="1374" spans="2:17" ht="18">
      <c r="B1374" s="2" t="str">
        <f t="shared" si="1173"/>
        <v>a</v>
      </c>
      <c r="C1374" s="231" t="s">
        <v>0</v>
      </c>
      <c r="D1374" s="232" t="s">
        <v>13</v>
      </c>
      <c r="E1374" s="233">
        <v>725</v>
      </c>
      <c r="F1374" s="233">
        <v>725</v>
      </c>
      <c r="G1374" s="233">
        <v>449.32600000000002</v>
      </c>
      <c r="H1374" s="233">
        <v>730</v>
      </c>
      <c r="I1374" s="233">
        <v>730</v>
      </c>
      <c r="J1374" s="267">
        <v>0</v>
      </c>
      <c r="K1374" s="288">
        <v>0</v>
      </c>
      <c r="L1374" s="278">
        <f t="shared" si="1178"/>
        <v>0</v>
      </c>
      <c r="M1374" s="233">
        <f t="shared" si="1171"/>
        <v>-730</v>
      </c>
      <c r="N1374" s="267">
        <v>0</v>
      </c>
      <c r="O1374" s="233">
        <f t="shared" si="1180"/>
        <v>0</v>
      </c>
      <c r="P1374" s="43"/>
      <c r="Q1374" s="271"/>
    </row>
    <row r="1375" spans="2:17" ht="15.75" hidden="1">
      <c r="B1375" s="2" t="str">
        <f t="shared" si="1173"/>
        <v>b</v>
      </c>
      <c r="C1375" s="240" t="s">
        <v>0</v>
      </c>
      <c r="D1375" s="241" t="s">
        <v>14</v>
      </c>
      <c r="E1375" s="233">
        <f t="shared" ref="E1375" si="1229">E1376+E1377</f>
        <v>0</v>
      </c>
      <c r="F1375" s="233">
        <f t="shared" ref="F1375:I1375" si="1230">F1376+F1377</f>
        <v>0</v>
      </c>
      <c r="G1375" s="233">
        <f t="shared" si="1230"/>
        <v>0</v>
      </c>
      <c r="H1375" s="233">
        <f t="shared" si="1230"/>
        <v>0</v>
      </c>
      <c r="I1375" s="233">
        <f t="shared" si="1230"/>
        <v>0</v>
      </c>
      <c r="J1375" s="267">
        <f>J1376+J1377</f>
        <v>0</v>
      </c>
      <c r="K1375" s="288">
        <f>K1376+K1377</f>
        <v>0</v>
      </c>
      <c r="L1375" s="278">
        <f t="shared" si="1178"/>
        <v>0</v>
      </c>
      <c r="M1375" s="233">
        <f t="shared" si="1171"/>
        <v>0</v>
      </c>
      <c r="N1375" s="267">
        <f t="shared" ref="N1375" si="1231">N1376+N1377</f>
        <v>0</v>
      </c>
      <c r="O1375" s="233">
        <f t="shared" si="1180"/>
        <v>0</v>
      </c>
      <c r="P1375" s="42"/>
    </row>
    <row r="1376" spans="2:17" ht="30" hidden="1">
      <c r="B1376" s="2" t="str">
        <f t="shared" si="1173"/>
        <v>b</v>
      </c>
      <c r="C1376" s="256" t="s">
        <v>0</v>
      </c>
      <c r="D1376" s="257" t="s">
        <v>15</v>
      </c>
      <c r="E1376" s="238">
        <v>0</v>
      </c>
      <c r="F1376" s="238">
        <v>0</v>
      </c>
      <c r="G1376" s="238">
        <v>0</v>
      </c>
      <c r="H1376" s="238">
        <v>0</v>
      </c>
      <c r="I1376" s="238">
        <v>0</v>
      </c>
      <c r="J1376" s="268">
        <v>0</v>
      </c>
      <c r="K1376" s="289">
        <v>0</v>
      </c>
      <c r="L1376" s="278">
        <f t="shared" si="1178"/>
        <v>0</v>
      </c>
      <c r="M1376" s="238">
        <f t="shared" si="1171"/>
        <v>0</v>
      </c>
      <c r="N1376" s="268">
        <v>0</v>
      </c>
      <c r="O1376" s="238">
        <f t="shared" si="1180"/>
        <v>0</v>
      </c>
      <c r="P1376" s="42"/>
    </row>
    <row r="1377" spans="2:18" ht="30" hidden="1">
      <c r="B1377" s="2" t="str">
        <f t="shared" si="1173"/>
        <v>b</v>
      </c>
      <c r="C1377" s="256" t="s">
        <v>0</v>
      </c>
      <c r="D1377" s="257" t="s">
        <v>16</v>
      </c>
      <c r="E1377" s="238">
        <v>0</v>
      </c>
      <c r="F1377" s="238">
        <v>0</v>
      </c>
      <c r="G1377" s="238">
        <v>0</v>
      </c>
      <c r="H1377" s="238">
        <v>0</v>
      </c>
      <c r="I1377" s="238">
        <v>0</v>
      </c>
      <c r="J1377" s="268">
        <v>0</v>
      </c>
      <c r="K1377" s="289">
        <v>0</v>
      </c>
      <c r="L1377" s="278">
        <f t="shared" si="1178"/>
        <v>0</v>
      </c>
      <c r="M1377" s="238">
        <f t="shared" si="1171"/>
        <v>0</v>
      </c>
      <c r="N1377" s="268">
        <v>0</v>
      </c>
      <c r="O1377" s="238">
        <f t="shared" si="1180"/>
        <v>0</v>
      </c>
      <c r="P1377" s="42"/>
    </row>
    <row r="1378" spans="2:18" ht="15.75" hidden="1">
      <c r="B1378" s="2" t="str">
        <f t="shared" si="1173"/>
        <v>b</v>
      </c>
      <c r="C1378" s="243" t="s">
        <v>0</v>
      </c>
      <c r="D1378" s="244" t="s">
        <v>17</v>
      </c>
      <c r="E1378" s="230">
        <v>0</v>
      </c>
      <c r="F1378" s="230">
        <v>0</v>
      </c>
      <c r="G1378" s="230">
        <v>0</v>
      </c>
      <c r="H1378" s="230">
        <v>0</v>
      </c>
      <c r="I1378" s="230">
        <v>0</v>
      </c>
      <c r="J1378" s="266">
        <v>0</v>
      </c>
      <c r="K1378" s="287">
        <v>0</v>
      </c>
      <c r="L1378" s="278">
        <f t="shared" si="1178"/>
        <v>0</v>
      </c>
      <c r="M1378" s="230">
        <f t="shared" si="1171"/>
        <v>0</v>
      </c>
      <c r="N1378" s="266">
        <v>0</v>
      </c>
      <c r="O1378" s="230">
        <f t="shared" si="1180"/>
        <v>0</v>
      </c>
      <c r="P1378" s="42"/>
    </row>
    <row r="1379" spans="2:18" ht="15.75" hidden="1">
      <c r="B1379" s="2" t="str">
        <f t="shared" si="1173"/>
        <v>b</v>
      </c>
      <c r="C1379" s="243" t="s">
        <v>0</v>
      </c>
      <c r="D1379" s="244" t="s">
        <v>18</v>
      </c>
      <c r="E1379" s="230">
        <v>0</v>
      </c>
      <c r="F1379" s="230">
        <v>0</v>
      </c>
      <c r="G1379" s="230">
        <v>0</v>
      </c>
      <c r="H1379" s="230">
        <v>0</v>
      </c>
      <c r="I1379" s="230">
        <v>0</v>
      </c>
      <c r="J1379" s="266">
        <v>0</v>
      </c>
      <c r="K1379" s="287">
        <v>0</v>
      </c>
      <c r="L1379" s="278">
        <f t="shared" si="1178"/>
        <v>0</v>
      </c>
      <c r="M1379" s="230">
        <f t="shared" si="1171"/>
        <v>0</v>
      </c>
      <c r="N1379" s="266">
        <v>0</v>
      </c>
      <c r="O1379" s="230">
        <f t="shared" si="1180"/>
        <v>0</v>
      </c>
      <c r="P1379" s="42"/>
    </row>
    <row r="1380" spans="2:18" ht="15.75" hidden="1">
      <c r="B1380" s="2" t="str">
        <f t="shared" si="1173"/>
        <v>b</v>
      </c>
      <c r="C1380" s="243" t="s">
        <v>0</v>
      </c>
      <c r="D1380" s="244" t="s">
        <v>19</v>
      </c>
      <c r="E1380" s="230">
        <v>0</v>
      </c>
      <c r="F1380" s="230">
        <v>0</v>
      </c>
      <c r="G1380" s="230">
        <v>0</v>
      </c>
      <c r="H1380" s="230">
        <v>0</v>
      </c>
      <c r="I1380" s="230">
        <v>0</v>
      </c>
      <c r="J1380" s="266">
        <v>0</v>
      </c>
      <c r="K1380" s="287">
        <v>0</v>
      </c>
      <c r="L1380" s="278">
        <f t="shared" si="1178"/>
        <v>0</v>
      </c>
      <c r="M1380" s="230">
        <f t="shared" si="1171"/>
        <v>0</v>
      </c>
      <c r="N1380" s="266">
        <v>0</v>
      </c>
      <c r="O1380" s="230">
        <f t="shared" si="1180"/>
        <v>0</v>
      </c>
      <c r="P1380" s="42"/>
    </row>
    <row r="1381" spans="2:18" ht="54">
      <c r="B1381" s="2" t="str">
        <f t="shared" si="1173"/>
        <v>a</v>
      </c>
      <c r="C1381" s="222" t="s">
        <v>176</v>
      </c>
      <c r="D1381" s="223" t="s">
        <v>177</v>
      </c>
      <c r="E1381" s="224">
        <f t="shared" ref="E1381" si="1232">E1384+E1394+E1395+E1396</f>
        <v>44000</v>
      </c>
      <c r="F1381" s="224">
        <f t="shared" ref="F1381:I1381" si="1233">F1384+F1394+F1395+F1396</f>
        <v>43891.57</v>
      </c>
      <c r="G1381" s="224">
        <f t="shared" si="1233"/>
        <v>32115.263709999999</v>
      </c>
      <c r="H1381" s="224">
        <f t="shared" si="1233"/>
        <v>45500</v>
      </c>
      <c r="I1381" s="224">
        <f t="shared" si="1233"/>
        <v>81500</v>
      </c>
      <c r="J1381" s="264">
        <f>J1384+J1394+J1395+J1396</f>
        <v>100000</v>
      </c>
      <c r="K1381" s="285">
        <f>K1384+K1394+K1395+K1396</f>
        <v>106100</v>
      </c>
      <c r="L1381" s="278">
        <f t="shared" si="1178"/>
        <v>6100</v>
      </c>
      <c r="M1381" s="224">
        <f t="shared" si="1171"/>
        <v>18500</v>
      </c>
      <c r="N1381" s="264">
        <f t="shared" ref="N1381" si="1234">N1384+N1394+N1395+N1396</f>
        <v>124343</v>
      </c>
      <c r="O1381" s="224">
        <f t="shared" si="1180"/>
        <v>24343</v>
      </c>
      <c r="P1381" s="43"/>
      <c r="Q1381" s="273" t="s">
        <v>578</v>
      </c>
    </row>
    <row r="1382" spans="2:18" ht="15.75" hidden="1">
      <c r="B1382" s="2" t="str">
        <f t="shared" si="1173"/>
        <v>b</v>
      </c>
      <c r="C1382" s="252" t="s">
        <v>0</v>
      </c>
      <c r="D1382" s="253" t="s">
        <v>5</v>
      </c>
      <c r="E1382" s="227">
        <v>0</v>
      </c>
      <c r="F1382" s="227">
        <v>0</v>
      </c>
      <c r="G1382" s="227">
        <v>0</v>
      </c>
      <c r="H1382" s="227">
        <v>0</v>
      </c>
      <c r="I1382" s="227">
        <v>0</v>
      </c>
      <c r="J1382" s="265">
        <v>0</v>
      </c>
      <c r="K1382" s="286">
        <v>0</v>
      </c>
      <c r="L1382" s="278">
        <f t="shared" si="1178"/>
        <v>0</v>
      </c>
      <c r="M1382" s="227">
        <f t="shared" si="1171"/>
        <v>0</v>
      </c>
      <c r="N1382" s="265">
        <v>0</v>
      </c>
      <c r="O1382" s="227">
        <f t="shared" si="1180"/>
        <v>0</v>
      </c>
      <c r="P1382" s="42"/>
    </row>
    <row r="1383" spans="2:18" ht="18">
      <c r="B1383" s="2" t="str">
        <f t="shared" si="1173"/>
        <v>a</v>
      </c>
      <c r="C1383" s="225" t="s">
        <v>0</v>
      </c>
      <c r="D1383" s="226" t="s">
        <v>6</v>
      </c>
      <c r="E1383" s="227">
        <v>3491</v>
      </c>
      <c r="F1383" s="227">
        <v>3491</v>
      </c>
      <c r="G1383" s="227">
        <v>3491</v>
      </c>
      <c r="H1383" s="227">
        <v>3491</v>
      </c>
      <c r="I1383" s="227">
        <v>3432</v>
      </c>
      <c r="J1383" s="265">
        <v>7500</v>
      </c>
      <c r="K1383" s="286">
        <v>7500</v>
      </c>
      <c r="L1383" s="278">
        <f t="shared" si="1178"/>
        <v>0</v>
      </c>
      <c r="M1383" s="227">
        <f t="shared" si="1171"/>
        <v>4068</v>
      </c>
      <c r="N1383" s="265">
        <v>7500</v>
      </c>
      <c r="O1383" s="227">
        <f t="shared" si="1180"/>
        <v>0</v>
      </c>
      <c r="P1383" s="43"/>
      <c r="Q1383" s="271"/>
    </row>
    <row r="1384" spans="2:18" ht="18">
      <c r="B1384" s="2" t="str">
        <f t="shared" si="1173"/>
        <v>a</v>
      </c>
      <c r="C1384" s="228" t="s">
        <v>0</v>
      </c>
      <c r="D1384" s="229" t="s">
        <v>7</v>
      </c>
      <c r="E1384" s="230">
        <f t="shared" ref="E1384" si="1235">E1385+E1386+E1387+E1388+E1389+E1390+E1391</f>
        <v>43867</v>
      </c>
      <c r="F1384" s="230">
        <f t="shared" ref="F1384:I1384" si="1236">F1385+F1386+F1387+F1388+F1389+F1390+F1391</f>
        <v>43758.57</v>
      </c>
      <c r="G1384" s="230">
        <f t="shared" si="1236"/>
        <v>32076.56869</v>
      </c>
      <c r="H1384" s="230">
        <f t="shared" si="1236"/>
        <v>45415</v>
      </c>
      <c r="I1384" s="230">
        <f t="shared" si="1236"/>
        <v>81415</v>
      </c>
      <c r="J1384" s="266">
        <f>J1385+J1386+J1387+J1388+J1389+J1390+J1391</f>
        <v>99915</v>
      </c>
      <c r="K1384" s="287">
        <f>K1385+K1386+K1387+K1388+K1389+K1390+K1391</f>
        <v>106015</v>
      </c>
      <c r="L1384" s="278">
        <f t="shared" si="1178"/>
        <v>6100</v>
      </c>
      <c r="M1384" s="230">
        <f t="shared" si="1171"/>
        <v>18500</v>
      </c>
      <c r="N1384" s="266">
        <f t="shared" ref="N1384" si="1237">N1385+N1386+N1387+N1388+N1389+N1390+N1391</f>
        <v>122863</v>
      </c>
      <c r="O1384" s="230">
        <f t="shared" si="1180"/>
        <v>22948</v>
      </c>
      <c r="P1384" s="43"/>
      <c r="Q1384" s="271"/>
      <c r="R1384" s="5">
        <f>100000-J1381</f>
        <v>0</v>
      </c>
    </row>
    <row r="1385" spans="2:18" ht="15.75" hidden="1">
      <c r="B1385" s="2" t="str">
        <f t="shared" si="1173"/>
        <v>b</v>
      </c>
      <c r="C1385" s="240" t="s">
        <v>0</v>
      </c>
      <c r="D1385" s="241" t="s">
        <v>8</v>
      </c>
      <c r="E1385" s="233">
        <v>0</v>
      </c>
      <c r="F1385" s="233">
        <v>0</v>
      </c>
      <c r="G1385" s="233">
        <v>0</v>
      </c>
      <c r="H1385" s="233">
        <v>0</v>
      </c>
      <c r="I1385" s="233">
        <v>0</v>
      </c>
      <c r="J1385" s="267">
        <v>0</v>
      </c>
      <c r="K1385" s="288">
        <v>0</v>
      </c>
      <c r="L1385" s="278">
        <f t="shared" si="1178"/>
        <v>0</v>
      </c>
      <c r="M1385" s="233">
        <f t="shared" si="1171"/>
        <v>0</v>
      </c>
      <c r="N1385" s="267">
        <v>0</v>
      </c>
      <c r="O1385" s="233">
        <f t="shared" si="1180"/>
        <v>0</v>
      </c>
      <c r="P1385" s="42"/>
    </row>
    <row r="1386" spans="2:18" ht="30">
      <c r="B1386" s="2" t="str">
        <f t="shared" si="1173"/>
        <v>a</v>
      </c>
      <c r="C1386" s="231" t="s">
        <v>0</v>
      </c>
      <c r="D1386" s="232" t="s">
        <v>9</v>
      </c>
      <c r="E1386" s="233">
        <v>36450</v>
      </c>
      <c r="F1386" s="233">
        <v>36341.57</v>
      </c>
      <c r="G1386" s="233">
        <v>27757.55704</v>
      </c>
      <c r="H1386" s="233">
        <v>38192</v>
      </c>
      <c r="I1386" s="233">
        <v>68500</v>
      </c>
      <c r="J1386" s="267">
        <f>68500-953+20841</f>
        <v>88388</v>
      </c>
      <c r="K1386" s="288">
        <f>68500-953+20841+5000+1500-400</f>
        <v>94488</v>
      </c>
      <c r="L1386" s="278">
        <f t="shared" si="1178"/>
        <v>6100</v>
      </c>
      <c r="M1386" s="233">
        <f t="shared" si="1171"/>
        <v>19888</v>
      </c>
      <c r="N1386" s="267">
        <v>110786</v>
      </c>
      <c r="O1386" s="233">
        <f t="shared" si="1180"/>
        <v>22398</v>
      </c>
      <c r="P1386" s="43" t="s">
        <v>536</v>
      </c>
      <c r="Q1386" s="271"/>
    </row>
    <row r="1387" spans="2:18" ht="15.75" hidden="1">
      <c r="B1387" s="2" t="str">
        <f t="shared" si="1173"/>
        <v>b</v>
      </c>
      <c r="C1387" s="240" t="s">
        <v>0</v>
      </c>
      <c r="D1387" s="241" t="s">
        <v>10</v>
      </c>
      <c r="E1387" s="233">
        <v>0</v>
      </c>
      <c r="F1387" s="233">
        <v>0</v>
      </c>
      <c r="G1387" s="233">
        <v>0</v>
      </c>
      <c r="H1387" s="233">
        <v>0</v>
      </c>
      <c r="I1387" s="233">
        <v>0</v>
      </c>
      <c r="J1387" s="267">
        <v>0</v>
      </c>
      <c r="K1387" s="288">
        <v>0</v>
      </c>
      <c r="L1387" s="278">
        <f t="shared" si="1178"/>
        <v>0</v>
      </c>
      <c r="M1387" s="233">
        <f t="shared" si="1171"/>
        <v>0</v>
      </c>
      <c r="N1387" s="267">
        <v>0</v>
      </c>
      <c r="O1387" s="233">
        <f t="shared" si="1180"/>
        <v>0</v>
      </c>
      <c r="P1387" s="42"/>
    </row>
    <row r="1388" spans="2:18" ht="15.75" hidden="1">
      <c r="B1388" s="2" t="str">
        <f t="shared" si="1173"/>
        <v>b</v>
      </c>
      <c r="C1388" s="240" t="s">
        <v>0</v>
      </c>
      <c r="D1388" s="241" t="s">
        <v>11</v>
      </c>
      <c r="E1388" s="233">
        <v>0</v>
      </c>
      <c r="F1388" s="233">
        <v>0</v>
      </c>
      <c r="G1388" s="233">
        <v>0</v>
      </c>
      <c r="H1388" s="233">
        <v>0</v>
      </c>
      <c r="I1388" s="233">
        <v>0</v>
      </c>
      <c r="J1388" s="267">
        <v>0</v>
      </c>
      <c r="K1388" s="288">
        <v>0</v>
      </c>
      <c r="L1388" s="278">
        <f t="shared" si="1178"/>
        <v>0</v>
      </c>
      <c r="M1388" s="233">
        <f t="shared" si="1171"/>
        <v>0</v>
      </c>
      <c r="N1388" s="267">
        <v>0</v>
      </c>
      <c r="O1388" s="233">
        <f t="shared" si="1180"/>
        <v>0</v>
      </c>
      <c r="P1388" s="42"/>
    </row>
    <row r="1389" spans="2:18" ht="15.75">
      <c r="B1389" s="2" t="str">
        <f t="shared" si="1173"/>
        <v>a</v>
      </c>
      <c r="C1389" s="240" t="s">
        <v>0</v>
      </c>
      <c r="D1389" s="241" t="s">
        <v>12</v>
      </c>
      <c r="E1389" s="233">
        <v>0</v>
      </c>
      <c r="F1389" s="233">
        <v>0</v>
      </c>
      <c r="G1389" s="233">
        <v>0</v>
      </c>
      <c r="H1389" s="233">
        <v>0</v>
      </c>
      <c r="I1389" s="233">
        <v>0</v>
      </c>
      <c r="J1389" s="267">
        <v>0</v>
      </c>
      <c r="K1389" s="288">
        <v>0</v>
      </c>
      <c r="L1389" s="278">
        <f t="shared" si="1178"/>
        <v>0</v>
      </c>
      <c r="M1389" s="233">
        <f t="shared" si="1171"/>
        <v>0</v>
      </c>
      <c r="N1389" s="267">
        <v>550</v>
      </c>
      <c r="O1389" s="233">
        <f t="shared" si="1180"/>
        <v>550</v>
      </c>
      <c r="P1389" s="42"/>
      <c r="Q1389" s="271"/>
    </row>
    <row r="1390" spans="2:18" ht="18">
      <c r="B1390" s="2" t="str">
        <f t="shared" si="1173"/>
        <v>a</v>
      </c>
      <c r="C1390" s="231" t="s">
        <v>0</v>
      </c>
      <c r="D1390" s="232" t="s">
        <v>13</v>
      </c>
      <c r="E1390" s="233">
        <v>6700</v>
      </c>
      <c r="F1390" s="233">
        <v>6700</v>
      </c>
      <c r="G1390" s="233">
        <v>3843.50072</v>
      </c>
      <c r="H1390" s="233">
        <v>6625</v>
      </c>
      <c r="I1390" s="233">
        <v>6915</v>
      </c>
      <c r="J1390" s="267">
        <v>7950</v>
      </c>
      <c r="K1390" s="288">
        <v>7950</v>
      </c>
      <c r="L1390" s="278">
        <f t="shared" si="1178"/>
        <v>0</v>
      </c>
      <c r="M1390" s="233">
        <f t="shared" si="1171"/>
        <v>1035</v>
      </c>
      <c r="N1390" s="267">
        <v>7950</v>
      </c>
      <c r="O1390" s="233">
        <f t="shared" si="1180"/>
        <v>0</v>
      </c>
      <c r="P1390" s="43"/>
      <c r="Q1390" s="271"/>
    </row>
    <row r="1391" spans="2:18" ht="18">
      <c r="B1391" s="2" t="str">
        <f t="shared" si="1173"/>
        <v>a</v>
      </c>
      <c r="C1391" s="231" t="s">
        <v>0</v>
      </c>
      <c r="D1391" s="232" t="s">
        <v>14</v>
      </c>
      <c r="E1391" s="233">
        <f t="shared" ref="E1391" si="1238">E1392+E1393</f>
        <v>717</v>
      </c>
      <c r="F1391" s="233">
        <f t="shared" ref="F1391:I1391" si="1239">F1392+F1393</f>
        <v>717</v>
      </c>
      <c r="G1391" s="233">
        <f t="shared" si="1239"/>
        <v>475.51093000000003</v>
      </c>
      <c r="H1391" s="233">
        <f t="shared" si="1239"/>
        <v>598</v>
      </c>
      <c r="I1391" s="233">
        <f t="shared" si="1239"/>
        <v>6000</v>
      </c>
      <c r="J1391" s="267">
        <v>3577</v>
      </c>
      <c r="K1391" s="288">
        <v>3577</v>
      </c>
      <c r="L1391" s="278">
        <f t="shared" si="1178"/>
        <v>0</v>
      </c>
      <c r="M1391" s="233">
        <f t="shared" si="1171"/>
        <v>-2423</v>
      </c>
      <c r="N1391" s="267">
        <f t="shared" ref="N1391" si="1240">N1392+N1393</f>
        <v>3577</v>
      </c>
      <c r="O1391" s="233">
        <f t="shared" si="1180"/>
        <v>0</v>
      </c>
      <c r="P1391" s="43"/>
      <c r="Q1391" s="271"/>
    </row>
    <row r="1392" spans="2:18" ht="36">
      <c r="B1392" s="2" t="str">
        <f t="shared" si="1173"/>
        <v>a</v>
      </c>
      <c r="C1392" s="236" t="s">
        <v>0</v>
      </c>
      <c r="D1392" s="237" t="s">
        <v>15</v>
      </c>
      <c r="E1392" s="238">
        <v>717</v>
      </c>
      <c r="F1392" s="238">
        <v>717</v>
      </c>
      <c r="G1392" s="238">
        <v>475.51093000000003</v>
      </c>
      <c r="H1392" s="238">
        <v>598</v>
      </c>
      <c r="I1392" s="238">
        <v>6000</v>
      </c>
      <c r="J1392" s="268">
        <v>3577</v>
      </c>
      <c r="K1392" s="289">
        <v>3577</v>
      </c>
      <c r="L1392" s="278">
        <f t="shared" si="1178"/>
        <v>0</v>
      </c>
      <c r="M1392" s="238">
        <f t="shared" si="1171"/>
        <v>-2423</v>
      </c>
      <c r="N1392" s="268">
        <v>3577</v>
      </c>
      <c r="O1392" s="238">
        <f t="shared" si="1180"/>
        <v>0</v>
      </c>
      <c r="P1392" s="43"/>
      <c r="Q1392" s="271"/>
    </row>
    <row r="1393" spans="2:17" ht="30" hidden="1">
      <c r="B1393" s="2" t="str">
        <f t="shared" si="1173"/>
        <v>b</v>
      </c>
      <c r="C1393" s="256" t="s">
        <v>0</v>
      </c>
      <c r="D1393" s="257" t="s">
        <v>16</v>
      </c>
      <c r="E1393" s="238">
        <v>0</v>
      </c>
      <c r="F1393" s="238">
        <v>0</v>
      </c>
      <c r="G1393" s="238">
        <v>0</v>
      </c>
      <c r="H1393" s="238">
        <v>0</v>
      </c>
      <c r="I1393" s="238">
        <v>0</v>
      </c>
      <c r="J1393" s="268">
        <v>0</v>
      </c>
      <c r="K1393" s="289">
        <v>0</v>
      </c>
      <c r="L1393" s="278">
        <f t="shared" si="1178"/>
        <v>0</v>
      </c>
      <c r="M1393" s="238">
        <f t="shared" si="1171"/>
        <v>0</v>
      </c>
      <c r="N1393" s="268">
        <v>0</v>
      </c>
      <c r="O1393" s="238">
        <f t="shared" si="1180"/>
        <v>0</v>
      </c>
      <c r="P1393" s="42"/>
    </row>
    <row r="1394" spans="2:17" ht="105">
      <c r="B1394" s="2" t="str">
        <f t="shared" si="1173"/>
        <v>a</v>
      </c>
      <c r="C1394" s="228" t="s">
        <v>0</v>
      </c>
      <c r="D1394" s="229" t="s">
        <v>17</v>
      </c>
      <c r="E1394" s="230">
        <v>133</v>
      </c>
      <c r="F1394" s="230">
        <v>133</v>
      </c>
      <c r="G1394" s="230">
        <v>38.69502</v>
      </c>
      <c r="H1394" s="230">
        <v>85</v>
      </c>
      <c r="I1394" s="230">
        <v>85</v>
      </c>
      <c r="J1394" s="266">
        <v>85</v>
      </c>
      <c r="K1394" s="287">
        <v>85</v>
      </c>
      <c r="L1394" s="278">
        <f t="shared" si="1178"/>
        <v>0</v>
      </c>
      <c r="M1394" s="230">
        <f t="shared" si="1171"/>
        <v>0</v>
      </c>
      <c r="N1394" s="266">
        <v>1480</v>
      </c>
      <c r="O1394" s="230">
        <f t="shared" si="1180"/>
        <v>1395</v>
      </c>
      <c r="P1394" s="43" t="s">
        <v>537</v>
      </c>
      <c r="Q1394" s="271"/>
    </row>
    <row r="1395" spans="2:17" ht="15.75" hidden="1">
      <c r="B1395" s="2" t="str">
        <f t="shared" si="1173"/>
        <v>b</v>
      </c>
      <c r="C1395" s="243" t="s">
        <v>0</v>
      </c>
      <c r="D1395" s="244" t="s">
        <v>18</v>
      </c>
      <c r="E1395" s="230">
        <v>0</v>
      </c>
      <c r="F1395" s="230">
        <v>0</v>
      </c>
      <c r="G1395" s="230">
        <v>0</v>
      </c>
      <c r="H1395" s="230">
        <v>0</v>
      </c>
      <c r="I1395" s="230">
        <v>0</v>
      </c>
      <c r="J1395" s="266">
        <v>0</v>
      </c>
      <c r="K1395" s="287">
        <v>0</v>
      </c>
      <c r="L1395" s="278">
        <f t="shared" si="1178"/>
        <v>0</v>
      </c>
      <c r="M1395" s="230">
        <v>0</v>
      </c>
      <c r="N1395" s="266">
        <v>0</v>
      </c>
      <c r="O1395" s="230">
        <f t="shared" si="1180"/>
        <v>0</v>
      </c>
      <c r="P1395" s="42"/>
    </row>
    <row r="1396" spans="2:17" ht="15.75" hidden="1">
      <c r="B1396" s="2" t="str">
        <f t="shared" si="1173"/>
        <v>b</v>
      </c>
      <c r="C1396" s="243" t="s">
        <v>0</v>
      </c>
      <c r="D1396" s="244" t="s">
        <v>19</v>
      </c>
      <c r="E1396" s="230">
        <v>0</v>
      </c>
      <c r="F1396" s="230">
        <v>0</v>
      </c>
      <c r="G1396" s="230">
        <v>0</v>
      </c>
      <c r="H1396" s="230">
        <v>0</v>
      </c>
      <c r="I1396" s="230">
        <v>0</v>
      </c>
      <c r="J1396" s="266">
        <v>0</v>
      </c>
      <c r="K1396" s="287">
        <v>0</v>
      </c>
      <c r="L1396" s="278">
        <f t="shared" si="1178"/>
        <v>0</v>
      </c>
      <c r="M1396" s="230">
        <v>0</v>
      </c>
      <c r="N1396" s="266">
        <v>0</v>
      </c>
      <c r="O1396" s="230">
        <f t="shared" si="1180"/>
        <v>0</v>
      </c>
      <c r="P1396" s="42"/>
    </row>
    <row r="1397" spans="2:17" ht="90" hidden="1">
      <c r="B1397" s="2" t="str">
        <f t="shared" si="1173"/>
        <v>a</v>
      </c>
      <c r="C1397" s="222" t="s">
        <v>178</v>
      </c>
      <c r="D1397" s="249" t="s">
        <v>612</v>
      </c>
      <c r="E1397" s="224">
        <f t="shared" ref="E1397" si="1241">E1413+E1429</f>
        <v>26000</v>
      </c>
      <c r="F1397" s="224">
        <f>F1413+F1429</f>
        <v>25951.73</v>
      </c>
      <c r="G1397" s="224">
        <f t="shared" ref="G1397:M1397" si="1242">G1413+G1429</f>
        <v>20902.524010000001</v>
      </c>
      <c r="H1397" s="224">
        <f t="shared" si="1242"/>
        <v>27000</v>
      </c>
      <c r="I1397" s="224">
        <f t="shared" si="1242"/>
        <v>27500</v>
      </c>
      <c r="J1397" s="264">
        <f t="shared" si="1242"/>
        <v>7264</v>
      </c>
      <c r="K1397" s="285">
        <f t="shared" ref="K1397" si="1243">K1413+K1429</f>
        <v>7264</v>
      </c>
      <c r="L1397" s="278">
        <f t="shared" si="1178"/>
        <v>0</v>
      </c>
      <c r="M1397" s="224">
        <f t="shared" si="1242"/>
        <v>-20236</v>
      </c>
      <c r="N1397" s="264">
        <f t="shared" ref="N1397:N1412" si="1244">N1413+N1429</f>
        <v>7564</v>
      </c>
      <c r="O1397" s="224">
        <f t="shared" si="1180"/>
        <v>300</v>
      </c>
      <c r="P1397" s="43"/>
      <c r="Q1397" s="271" t="s">
        <v>574</v>
      </c>
    </row>
    <row r="1398" spans="2:17" ht="15.75" hidden="1">
      <c r="B1398" s="2" t="str">
        <f t="shared" si="1173"/>
        <v>b</v>
      </c>
      <c r="C1398" s="252" t="s">
        <v>0</v>
      </c>
      <c r="D1398" s="253" t="s">
        <v>5</v>
      </c>
      <c r="E1398" s="227">
        <f t="shared" ref="E1398" si="1245">E1414+E1430</f>
        <v>0</v>
      </c>
      <c r="F1398" s="227">
        <f t="shared" ref="F1398:F1412" si="1246">F1414+F1430</f>
        <v>0</v>
      </c>
      <c r="G1398" s="227">
        <f t="shared" ref="G1398:M1398" si="1247">G1414+G1430</f>
        <v>0</v>
      </c>
      <c r="H1398" s="227">
        <f t="shared" si="1247"/>
        <v>0</v>
      </c>
      <c r="I1398" s="227">
        <f t="shared" si="1247"/>
        <v>0</v>
      </c>
      <c r="J1398" s="265">
        <f t="shared" si="1247"/>
        <v>0</v>
      </c>
      <c r="K1398" s="286">
        <f t="shared" ref="K1398" si="1248">K1414+K1430</f>
        <v>0</v>
      </c>
      <c r="L1398" s="278">
        <f t="shared" si="1178"/>
        <v>0</v>
      </c>
      <c r="M1398" s="227">
        <f t="shared" si="1247"/>
        <v>0</v>
      </c>
      <c r="N1398" s="265">
        <f t="shared" si="1244"/>
        <v>0</v>
      </c>
      <c r="O1398" s="227">
        <f t="shared" si="1180"/>
        <v>0</v>
      </c>
      <c r="P1398" s="42"/>
    </row>
    <row r="1399" spans="2:17" ht="18" hidden="1">
      <c r="B1399" s="2" t="str">
        <f t="shared" si="1173"/>
        <v>a</v>
      </c>
      <c r="C1399" s="225" t="s">
        <v>0</v>
      </c>
      <c r="D1399" s="226" t="s">
        <v>6</v>
      </c>
      <c r="E1399" s="227">
        <f t="shared" ref="E1399" si="1249">E1415+E1431</f>
        <v>10</v>
      </c>
      <c r="F1399" s="227">
        <f t="shared" si="1246"/>
        <v>10</v>
      </c>
      <c r="G1399" s="227">
        <f t="shared" ref="G1399:M1399" si="1250">G1415+G1431</f>
        <v>10</v>
      </c>
      <c r="H1399" s="227">
        <f t="shared" si="1250"/>
        <v>10</v>
      </c>
      <c r="I1399" s="227">
        <f t="shared" si="1250"/>
        <v>10</v>
      </c>
      <c r="J1399" s="265">
        <f t="shared" si="1250"/>
        <v>0</v>
      </c>
      <c r="K1399" s="286">
        <f t="shared" ref="K1399" si="1251">K1415+K1431</f>
        <v>0</v>
      </c>
      <c r="L1399" s="278">
        <f t="shared" si="1178"/>
        <v>0</v>
      </c>
      <c r="M1399" s="227">
        <f t="shared" si="1250"/>
        <v>-10</v>
      </c>
      <c r="N1399" s="265">
        <v>0</v>
      </c>
      <c r="O1399" s="227">
        <f t="shared" si="1180"/>
        <v>0</v>
      </c>
      <c r="P1399" s="43"/>
      <c r="Q1399" s="271"/>
    </row>
    <row r="1400" spans="2:17" ht="18" hidden="1">
      <c r="B1400" s="2" t="str">
        <f t="shared" si="1173"/>
        <v>a</v>
      </c>
      <c r="C1400" s="228" t="s">
        <v>0</v>
      </c>
      <c r="D1400" s="229" t="s">
        <v>7</v>
      </c>
      <c r="E1400" s="230">
        <f t="shared" ref="E1400" si="1252">E1416+E1432</f>
        <v>26000</v>
      </c>
      <c r="F1400" s="230">
        <f t="shared" si="1246"/>
        <v>25951.73</v>
      </c>
      <c r="G1400" s="230">
        <f t="shared" ref="G1400:M1400" si="1253">G1416+G1432</f>
        <v>20902.524010000001</v>
      </c>
      <c r="H1400" s="230">
        <f t="shared" si="1253"/>
        <v>27000</v>
      </c>
      <c r="I1400" s="230">
        <f t="shared" si="1253"/>
        <v>27500</v>
      </c>
      <c r="J1400" s="266">
        <f t="shared" si="1253"/>
        <v>7264</v>
      </c>
      <c r="K1400" s="287">
        <f t="shared" ref="K1400" si="1254">K1416+K1432</f>
        <v>7264</v>
      </c>
      <c r="L1400" s="278">
        <f t="shared" si="1178"/>
        <v>0</v>
      </c>
      <c r="M1400" s="230">
        <f t="shared" si="1253"/>
        <v>-20236</v>
      </c>
      <c r="N1400" s="266">
        <f t="shared" si="1244"/>
        <v>7564</v>
      </c>
      <c r="O1400" s="230">
        <f t="shared" si="1180"/>
        <v>300</v>
      </c>
      <c r="P1400" s="43"/>
      <c r="Q1400" s="271"/>
    </row>
    <row r="1401" spans="2:17" ht="15.75" hidden="1">
      <c r="B1401" s="2" t="str">
        <f t="shared" si="1173"/>
        <v>b</v>
      </c>
      <c r="C1401" s="240" t="s">
        <v>0</v>
      </c>
      <c r="D1401" s="241" t="s">
        <v>8</v>
      </c>
      <c r="E1401" s="233">
        <f t="shared" ref="E1401" si="1255">E1417+E1433</f>
        <v>0</v>
      </c>
      <c r="F1401" s="233">
        <f t="shared" si="1246"/>
        <v>0</v>
      </c>
      <c r="G1401" s="233">
        <f t="shared" ref="G1401:M1401" si="1256">G1417+G1433</f>
        <v>0</v>
      </c>
      <c r="H1401" s="233">
        <f t="shared" si="1256"/>
        <v>0</v>
      </c>
      <c r="I1401" s="233">
        <f t="shared" si="1256"/>
        <v>0</v>
      </c>
      <c r="J1401" s="267">
        <f t="shared" si="1256"/>
        <v>0</v>
      </c>
      <c r="K1401" s="288">
        <f t="shared" ref="K1401" si="1257">K1417+K1433</f>
        <v>0</v>
      </c>
      <c r="L1401" s="278">
        <f t="shared" si="1178"/>
        <v>0</v>
      </c>
      <c r="M1401" s="233">
        <f t="shared" si="1256"/>
        <v>0</v>
      </c>
      <c r="N1401" s="267">
        <f t="shared" si="1244"/>
        <v>0</v>
      </c>
      <c r="O1401" s="233">
        <f t="shared" si="1180"/>
        <v>0</v>
      </c>
      <c r="P1401" s="42"/>
    </row>
    <row r="1402" spans="2:17" ht="18" hidden="1">
      <c r="B1402" s="2" t="str">
        <f t="shared" si="1173"/>
        <v>a</v>
      </c>
      <c r="C1402" s="231" t="s">
        <v>0</v>
      </c>
      <c r="D1402" s="232" t="s">
        <v>9</v>
      </c>
      <c r="E1402" s="233">
        <f t="shared" ref="E1402" si="1258">E1418+E1434</f>
        <v>30</v>
      </c>
      <c r="F1402" s="233">
        <f t="shared" si="1246"/>
        <v>122.5</v>
      </c>
      <c r="G1402" s="233">
        <f t="shared" ref="G1402:M1402" si="1259">G1418+G1434</f>
        <v>99.99721000000001</v>
      </c>
      <c r="H1402" s="233">
        <f t="shared" si="1259"/>
        <v>120</v>
      </c>
      <c r="I1402" s="233">
        <f t="shared" si="1259"/>
        <v>120</v>
      </c>
      <c r="J1402" s="267">
        <f t="shared" si="1259"/>
        <v>0</v>
      </c>
      <c r="K1402" s="288">
        <f t="shared" ref="K1402" si="1260">K1418+K1434</f>
        <v>0</v>
      </c>
      <c r="L1402" s="278">
        <f t="shared" si="1178"/>
        <v>0</v>
      </c>
      <c r="M1402" s="233">
        <f t="shared" si="1259"/>
        <v>-120</v>
      </c>
      <c r="N1402" s="267">
        <f t="shared" si="1244"/>
        <v>300</v>
      </c>
      <c r="O1402" s="233">
        <f t="shared" si="1180"/>
        <v>300</v>
      </c>
      <c r="P1402" s="43"/>
      <c r="Q1402" s="271"/>
    </row>
    <row r="1403" spans="2:17" ht="15.75" hidden="1">
      <c r="B1403" s="2" t="str">
        <f t="shared" si="1173"/>
        <v>b</v>
      </c>
      <c r="C1403" s="240" t="s">
        <v>0</v>
      </c>
      <c r="D1403" s="241" t="s">
        <v>10</v>
      </c>
      <c r="E1403" s="233">
        <f t="shared" ref="E1403" si="1261">E1419+E1435</f>
        <v>0</v>
      </c>
      <c r="F1403" s="233">
        <f t="shared" si="1246"/>
        <v>0</v>
      </c>
      <c r="G1403" s="233">
        <f t="shared" ref="G1403:M1403" si="1262">G1419+G1435</f>
        <v>0</v>
      </c>
      <c r="H1403" s="233">
        <f t="shared" si="1262"/>
        <v>0</v>
      </c>
      <c r="I1403" s="233">
        <f t="shared" si="1262"/>
        <v>0</v>
      </c>
      <c r="J1403" s="267">
        <f t="shared" si="1262"/>
        <v>0</v>
      </c>
      <c r="K1403" s="288">
        <f t="shared" ref="K1403" si="1263">K1419+K1435</f>
        <v>0</v>
      </c>
      <c r="L1403" s="278">
        <f t="shared" si="1178"/>
        <v>0</v>
      </c>
      <c r="M1403" s="233">
        <f t="shared" si="1262"/>
        <v>0</v>
      </c>
      <c r="N1403" s="267">
        <f t="shared" si="1244"/>
        <v>0</v>
      </c>
      <c r="O1403" s="233">
        <f t="shared" si="1180"/>
        <v>0</v>
      </c>
      <c r="P1403" s="42"/>
    </row>
    <row r="1404" spans="2:17" ht="15.75" hidden="1">
      <c r="B1404" s="2" t="str">
        <f t="shared" si="1173"/>
        <v>b</v>
      </c>
      <c r="C1404" s="240" t="s">
        <v>0</v>
      </c>
      <c r="D1404" s="241" t="s">
        <v>11</v>
      </c>
      <c r="E1404" s="233">
        <f t="shared" ref="E1404" si="1264">E1420+E1436</f>
        <v>0</v>
      </c>
      <c r="F1404" s="233">
        <f t="shared" si="1246"/>
        <v>0</v>
      </c>
      <c r="G1404" s="233">
        <f t="shared" ref="G1404:M1404" si="1265">G1420+G1436</f>
        <v>0</v>
      </c>
      <c r="H1404" s="233">
        <f t="shared" si="1265"/>
        <v>0</v>
      </c>
      <c r="I1404" s="233">
        <f t="shared" si="1265"/>
        <v>0</v>
      </c>
      <c r="J1404" s="267">
        <f t="shared" si="1265"/>
        <v>0</v>
      </c>
      <c r="K1404" s="288">
        <f t="shared" ref="K1404" si="1266">K1420+K1436</f>
        <v>0</v>
      </c>
      <c r="L1404" s="278">
        <f t="shared" si="1178"/>
        <v>0</v>
      </c>
      <c r="M1404" s="233">
        <f t="shared" si="1265"/>
        <v>0</v>
      </c>
      <c r="N1404" s="267">
        <f t="shared" si="1244"/>
        <v>0</v>
      </c>
      <c r="O1404" s="233">
        <f t="shared" si="1180"/>
        <v>0</v>
      </c>
      <c r="P1404" s="42"/>
    </row>
    <row r="1405" spans="2:17" ht="15.75" hidden="1">
      <c r="B1405" s="2" t="str">
        <f t="shared" si="1173"/>
        <v>b</v>
      </c>
      <c r="C1405" s="240" t="s">
        <v>0</v>
      </c>
      <c r="D1405" s="241" t="s">
        <v>12</v>
      </c>
      <c r="E1405" s="233">
        <f t="shared" ref="E1405" si="1267">E1421+E1437</f>
        <v>0</v>
      </c>
      <c r="F1405" s="233">
        <f t="shared" si="1246"/>
        <v>0</v>
      </c>
      <c r="G1405" s="233">
        <f t="shared" ref="G1405:M1405" si="1268">G1421+G1437</f>
        <v>0</v>
      </c>
      <c r="H1405" s="233">
        <f t="shared" si="1268"/>
        <v>0</v>
      </c>
      <c r="I1405" s="233">
        <f t="shared" si="1268"/>
        <v>0</v>
      </c>
      <c r="J1405" s="267">
        <f t="shared" si="1268"/>
        <v>0</v>
      </c>
      <c r="K1405" s="288">
        <f t="shared" ref="K1405" si="1269">K1421+K1437</f>
        <v>0</v>
      </c>
      <c r="L1405" s="278">
        <f t="shared" si="1178"/>
        <v>0</v>
      </c>
      <c r="M1405" s="233">
        <f t="shared" si="1268"/>
        <v>0</v>
      </c>
      <c r="N1405" s="267">
        <f t="shared" si="1244"/>
        <v>0</v>
      </c>
      <c r="O1405" s="233">
        <f t="shared" si="1180"/>
        <v>0</v>
      </c>
      <c r="P1405" s="42"/>
    </row>
    <row r="1406" spans="2:17" ht="18" hidden="1">
      <c r="B1406" s="2" t="str">
        <f t="shared" si="1173"/>
        <v>a</v>
      </c>
      <c r="C1406" s="231" t="s">
        <v>0</v>
      </c>
      <c r="D1406" s="232" t="s">
        <v>13</v>
      </c>
      <c r="E1406" s="233">
        <f t="shared" ref="E1406" si="1270">E1422+E1438</f>
        <v>25970</v>
      </c>
      <c r="F1406" s="233">
        <f t="shared" si="1246"/>
        <v>25628.720000000001</v>
      </c>
      <c r="G1406" s="233">
        <f t="shared" ref="G1406:M1406" si="1271">G1422+G1438</f>
        <v>20693.519530000001</v>
      </c>
      <c r="H1406" s="233">
        <f t="shared" si="1271"/>
        <v>26880</v>
      </c>
      <c r="I1406" s="233">
        <f t="shared" si="1271"/>
        <v>27380</v>
      </c>
      <c r="J1406" s="267">
        <f t="shared" si="1271"/>
        <v>7264</v>
      </c>
      <c r="K1406" s="288">
        <f t="shared" ref="K1406" si="1272">K1422+K1438</f>
        <v>7264</v>
      </c>
      <c r="L1406" s="278">
        <f t="shared" si="1178"/>
        <v>0</v>
      </c>
      <c r="M1406" s="233">
        <f t="shared" si="1271"/>
        <v>-20116</v>
      </c>
      <c r="N1406" s="267">
        <f t="shared" si="1244"/>
        <v>7264</v>
      </c>
      <c r="O1406" s="233">
        <f t="shared" si="1180"/>
        <v>0</v>
      </c>
      <c r="P1406" s="43"/>
      <c r="Q1406" s="271"/>
    </row>
    <row r="1407" spans="2:17" ht="15.75" hidden="1">
      <c r="B1407" s="2" t="str">
        <f t="shared" si="1173"/>
        <v>a</v>
      </c>
      <c r="C1407" s="240" t="s">
        <v>0</v>
      </c>
      <c r="D1407" s="241" t="s">
        <v>14</v>
      </c>
      <c r="E1407" s="233">
        <f t="shared" ref="E1407" si="1273">E1423+E1439</f>
        <v>0</v>
      </c>
      <c r="F1407" s="233">
        <f t="shared" si="1246"/>
        <v>200.51</v>
      </c>
      <c r="G1407" s="233">
        <f t="shared" ref="G1407:M1407" si="1274">G1423+G1439</f>
        <v>109.00727000000001</v>
      </c>
      <c r="H1407" s="233">
        <f t="shared" si="1274"/>
        <v>0</v>
      </c>
      <c r="I1407" s="233">
        <f t="shared" si="1274"/>
        <v>0</v>
      </c>
      <c r="J1407" s="267">
        <f t="shared" si="1274"/>
        <v>0</v>
      </c>
      <c r="K1407" s="288">
        <f t="shared" ref="K1407" si="1275">K1423+K1439</f>
        <v>0</v>
      </c>
      <c r="L1407" s="278">
        <f t="shared" si="1178"/>
        <v>0</v>
      </c>
      <c r="M1407" s="233">
        <f t="shared" si="1274"/>
        <v>0</v>
      </c>
      <c r="N1407" s="267">
        <f t="shared" si="1244"/>
        <v>0</v>
      </c>
      <c r="O1407" s="233">
        <f t="shared" si="1180"/>
        <v>0</v>
      </c>
      <c r="P1407" s="43"/>
      <c r="Q1407" s="271"/>
    </row>
    <row r="1408" spans="2:17" ht="30" hidden="1">
      <c r="B1408" s="2" t="str">
        <f t="shared" si="1173"/>
        <v>a</v>
      </c>
      <c r="C1408" s="256" t="s">
        <v>0</v>
      </c>
      <c r="D1408" s="257" t="s">
        <v>15</v>
      </c>
      <c r="E1408" s="238">
        <f t="shared" ref="E1408" si="1276">E1424+E1440</f>
        <v>0</v>
      </c>
      <c r="F1408" s="238">
        <f t="shared" si="1246"/>
        <v>200.51</v>
      </c>
      <c r="G1408" s="238">
        <f t="shared" ref="G1408:M1408" si="1277">G1424+G1440</f>
        <v>109.00727000000001</v>
      </c>
      <c r="H1408" s="238">
        <f t="shared" si="1277"/>
        <v>0</v>
      </c>
      <c r="I1408" s="238">
        <f t="shared" si="1277"/>
        <v>0</v>
      </c>
      <c r="J1408" s="268">
        <f t="shared" si="1277"/>
        <v>0</v>
      </c>
      <c r="K1408" s="289">
        <f t="shared" ref="K1408" si="1278">K1424+K1440</f>
        <v>0</v>
      </c>
      <c r="L1408" s="278">
        <f t="shared" si="1178"/>
        <v>0</v>
      </c>
      <c r="M1408" s="238">
        <f t="shared" si="1277"/>
        <v>0</v>
      </c>
      <c r="N1408" s="268">
        <f t="shared" si="1244"/>
        <v>0</v>
      </c>
      <c r="O1408" s="238">
        <f t="shared" si="1180"/>
        <v>0</v>
      </c>
      <c r="P1408" s="43"/>
      <c r="Q1408" s="271"/>
    </row>
    <row r="1409" spans="2:17" ht="30" hidden="1">
      <c r="B1409" s="2" t="str">
        <f t="shared" si="1173"/>
        <v>b</v>
      </c>
      <c r="C1409" s="256" t="s">
        <v>0</v>
      </c>
      <c r="D1409" s="257" t="s">
        <v>16</v>
      </c>
      <c r="E1409" s="238">
        <f t="shared" ref="E1409" si="1279">E1425+E1441</f>
        <v>0</v>
      </c>
      <c r="F1409" s="238">
        <f t="shared" si="1246"/>
        <v>0</v>
      </c>
      <c r="G1409" s="238">
        <f t="shared" ref="G1409:M1409" si="1280">G1425+G1441</f>
        <v>0</v>
      </c>
      <c r="H1409" s="238">
        <f t="shared" si="1280"/>
        <v>0</v>
      </c>
      <c r="I1409" s="238">
        <f t="shared" si="1280"/>
        <v>0</v>
      </c>
      <c r="J1409" s="268">
        <f t="shared" si="1280"/>
        <v>0</v>
      </c>
      <c r="K1409" s="289">
        <f t="shared" ref="K1409" si="1281">K1425+K1441</f>
        <v>0</v>
      </c>
      <c r="L1409" s="278">
        <f t="shared" si="1178"/>
        <v>0</v>
      </c>
      <c r="M1409" s="238">
        <f t="shared" si="1280"/>
        <v>0</v>
      </c>
      <c r="N1409" s="268">
        <f t="shared" si="1244"/>
        <v>0</v>
      </c>
      <c r="O1409" s="238">
        <f t="shared" si="1180"/>
        <v>0</v>
      </c>
      <c r="P1409" s="42"/>
    </row>
    <row r="1410" spans="2:17" ht="15.75" hidden="1">
      <c r="B1410" s="2" t="str">
        <f t="shared" si="1173"/>
        <v>b</v>
      </c>
      <c r="C1410" s="243" t="s">
        <v>0</v>
      </c>
      <c r="D1410" s="244" t="s">
        <v>17</v>
      </c>
      <c r="E1410" s="230">
        <f t="shared" ref="E1410" si="1282">E1426+E1442</f>
        <v>0</v>
      </c>
      <c r="F1410" s="230">
        <f t="shared" si="1246"/>
        <v>0</v>
      </c>
      <c r="G1410" s="230">
        <f t="shared" ref="G1410:M1410" si="1283">G1426+G1442</f>
        <v>0</v>
      </c>
      <c r="H1410" s="230">
        <f t="shared" si="1283"/>
        <v>0</v>
      </c>
      <c r="I1410" s="230">
        <f t="shared" si="1283"/>
        <v>0</v>
      </c>
      <c r="J1410" s="266">
        <f t="shared" si="1283"/>
        <v>0</v>
      </c>
      <c r="K1410" s="287">
        <f t="shared" ref="K1410" si="1284">K1426+K1442</f>
        <v>0</v>
      </c>
      <c r="L1410" s="278">
        <f t="shared" si="1178"/>
        <v>0</v>
      </c>
      <c r="M1410" s="230">
        <f t="shared" si="1283"/>
        <v>0</v>
      </c>
      <c r="N1410" s="266">
        <f t="shared" si="1244"/>
        <v>0</v>
      </c>
      <c r="O1410" s="230">
        <f t="shared" si="1180"/>
        <v>0</v>
      </c>
      <c r="P1410" s="42"/>
    </row>
    <row r="1411" spans="2:17" ht="15.75" hidden="1">
      <c r="B1411" s="2" t="str">
        <f t="shared" si="1173"/>
        <v>b</v>
      </c>
      <c r="C1411" s="243" t="s">
        <v>0</v>
      </c>
      <c r="D1411" s="244" t="s">
        <v>18</v>
      </c>
      <c r="E1411" s="230">
        <f t="shared" ref="E1411" si="1285">E1427+E1443</f>
        <v>0</v>
      </c>
      <c r="F1411" s="230">
        <f t="shared" si="1246"/>
        <v>0</v>
      </c>
      <c r="G1411" s="230">
        <f t="shared" ref="G1411:M1411" si="1286">G1427+G1443</f>
        <v>0</v>
      </c>
      <c r="H1411" s="230">
        <f t="shared" si="1286"/>
        <v>0</v>
      </c>
      <c r="I1411" s="230">
        <f t="shared" si="1286"/>
        <v>0</v>
      </c>
      <c r="J1411" s="266">
        <f t="shared" si="1286"/>
        <v>0</v>
      </c>
      <c r="K1411" s="287">
        <f t="shared" ref="K1411" si="1287">K1427+K1443</f>
        <v>0</v>
      </c>
      <c r="L1411" s="278">
        <f t="shared" si="1178"/>
        <v>0</v>
      </c>
      <c r="M1411" s="230">
        <f t="shared" si="1286"/>
        <v>0</v>
      </c>
      <c r="N1411" s="266">
        <f t="shared" si="1244"/>
        <v>0</v>
      </c>
      <c r="O1411" s="230">
        <f t="shared" si="1180"/>
        <v>0</v>
      </c>
      <c r="P1411" s="42"/>
    </row>
    <row r="1412" spans="2:17" ht="15.75" hidden="1">
      <c r="B1412" s="2" t="str">
        <f t="shared" si="1173"/>
        <v>b</v>
      </c>
      <c r="C1412" s="243" t="s">
        <v>0</v>
      </c>
      <c r="D1412" s="244" t="s">
        <v>19</v>
      </c>
      <c r="E1412" s="230">
        <f t="shared" ref="E1412" si="1288">E1428+E1444</f>
        <v>0</v>
      </c>
      <c r="F1412" s="230">
        <f t="shared" si="1246"/>
        <v>0</v>
      </c>
      <c r="G1412" s="230">
        <f t="shared" ref="G1412:M1412" si="1289">G1428+G1444</f>
        <v>0</v>
      </c>
      <c r="H1412" s="230">
        <f t="shared" si="1289"/>
        <v>0</v>
      </c>
      <c r="I1412" s="230">
        <f t="shared" si="1289"/>
        <v>0</v>
      </c>
      <c r="J1412" s="266">
        <f t="shared" si="1289"/>
        <v>0</v>
      </c>
      <c r="K1412" s="287">
        <f t="shared" ref="K1412" si="1290">K1428+K1444</f>
        <v>0</v>
      </c>
      <c r="L1412" s="278">
        <f t="shared" si="1178"/>
        <v>0</v>
      </c>
      <c r="M1412" s="230">
        <f t="shared" si="1289"/>
        <v>0</v>
      </c>
      <c r="N1412" s="266">
        <f t="shared" si="1244"/>
        <v>0</v>
      </c>
      <c r="O1412" s="230">
        <f t="shared" si="1180"/>
        <v>0</v>
      </c>
      <c r="P1412" s="42"/>
    </row>
    <row r="1413" spans="2:17" s="2" customFormat="1" ht="31.5" hidden="1">
      <c r="B1413" s="2" t="str">
        <f t="shared" si="1173"/>
        <v>a</v>
      </c>
      <c r="C1413" s="222" t="s">
        <v>218</v>
      </c>
      <c r="D1413" s="223" t="s">
        <v>577</v>
      </c>
      <c r="E1413" s="224">
        <f t="shared" ref="E1413" si="1291">E1416+E1426+E1427+E1428</f>
        <v>26000</v>
      </c>
      <c r="F1413" s="224">
        <f t="shared" ref="F1413:I1413" si="1292">F1416+F1426+F1427+F1428</f>
        <v>25208.43</v>
      </c>
      <c r="G1413" s="224">
        <f t="shared" si="1292"/>
        <v>20902.524010000001</v>
      </c>
      <c r="H1413" s="224">
        <f t="shared" si="1292"/>
        <v>27000</v>
      </c>
      <c r="I1413" s="224">
        <f t="shared" si="1292"/>
        <v>27500</v>
      </c>
      <c r="J1413" s="264">
        <f>J1416+J1426+J1427+J1428</f>
        <v>7264</v>
      </c>
      <c r="K1413" s="285">
        <f>K1416+K1426+K1427+K1428</f>
        <v>7264</v>
      </c>
      <c r="L1413" s="278">
        <f t="shared" si="1178"/>
        <v>0</v>
      </c>
      <c r="M1413" s="224">
        <f t="shared" ref="M1413:M1444" si="1293">J1413-I1413</f>
        <v>-20236</v>
      </c>
      <c r="N1413" s="264">
        <f t="shared" ref="N1413" si="1294">N1416+N1426+N1427+N1428</f>
        <v>7564</v>
      </c>
      <c r="O1413" s="224">
        <f t="shared" si="1180"/>
        <v>300</v>
      </c>
      <c r="P1413" s="43"/>
      <c r="Q1413" s="271" t="s">
        <v>574</v>
      </c>
    </row>
    <row r="1414" spans="2:17" s="2" customFormat="1" ht="15.75" hidden="1">
      <c r="B1414" s="2" t="str">
        <f t="shared" ref="B1414:B1477" si="1295">IF((E1414+F1414+G1414+I1414++J1414+M1414+N1414)&gt;0,"a","b")</f>
        <v>b</v>
      </c>
      <c r="C1414" s="252" t="s">
        <v>0</v>
      </c>
      <c r="D1414" s="253" t="s">
        <v>5</v>
      </c>
      <c r="E1414" s="227">
        <v>0</v>
      </c>
      <c r="F1414" s="227">
        <v>0</v>
      </c>
      <c r="G1414" s="227">
        <v>0</v>
      </c>
      <c r="H1414" s="227">
        <v>0</v>
      </c>
      <c r="I1414" s="227">
        <v>0</v>
      </c>
      <c r="J1414" s="265">
        <v>0</v>
      </c>
      <c r="K1414" s="286">
        <v>0</v>
      </c>
      <c r="L1414" s="278">
        <f t="shared" ref="L1414:L1477" si="1296">K1414-J1414</f>
        <v>0</v>
      </c>
      <c r="M1414" s="227">
        <f t="shared" si="1293"/>
        <v>0</v>
      </c>
      <c r="N1414" s="265">
        <v>0</v>
      </c>
      <c r="O1414" s="227">
        <f t="shared" ref="O1414:O1477" si="1297">N1414-J1414</f>
        <v>0</v>
      </c>
      <c r="P1414" s="42"/>
    </row>
    <row r="1415" spans="2:17" s="2" customFormat="1" ht="18" hidden="1">
      <c r="B1415" s="2" t="str">
        <f t="shared" si="1295"/>
        <v>a</v>
      </c>
      <c r="C1415" s="225" t="s">
        <v>0</v>
      </c>
      <c r="D1415" s="226" t="s">
        <v>6</v>
      </c>
      <c r="E1415" s="227">
        <v>10</v>
      </c>
      <c r="F1415" s="227">
        <v>10</v>
      </c>
      <c r="G1415" s="227">
        <v>10</v>
      </c>
      <c r="H1415" s="227">
        <v>10</v>
      </c>
      <c r="I1415" s="227">
        <v>10</v>
      </c>
      <c r="J1415" s="265">
        <v>0</v>
      </c>
      <c r="K1415" s="286">
        <v>0</v>
      </c>
      <c r="L1415" s="278">
        <f t="shared" si="1296"/>
        <v>0</v>
      </c>
      <c r="M1415" s="227">
        <f t="shared" si="1293"/>
        <v>-10</v>
      </c>
      <c r="N1415" s="265">
        <v>0</v>
      </c>
      <c r="O1415" s="227">
        <f t="shared" si="1297"/>
        <v>0</v>
      </c>
      <c r="P1415" s="43"/>
      <c r="Q1415" s="271"/>
    </row>
    <row r="1416" spans="2:17" s="2" customFormat="1" ht="18" hidden="1">
      <c r="B1416" s="2" t="str">
        <f t="shared" si="1295"/>
        <v>a</v>
      </c>
      <c r="C1416" s="228" t="s">
        <v>0</v>
      </c>
      <c r="D1416" s="229" t="s">
        <v>7</v>
      </c>
      <c r="E1416" s="230">
        <f t="shared" ref="E1416" si="1298">E1417+E1418+E1419+E1420+E1421+E1422+E1423</f>
        <v>26000</v>
      </c>
      <c r="F1416" s="230">
        <f t="shared" ref="F1416:I1416" si="1299">F1417+F1418+F1419+F1420+F1421+F1422+F1423</f>
        <v>25208.43</v>
      </c>
      <c r="G1416" s="230">
        <f t="shared" si="1299"/>
        <v>20902.524010000001</v>
      </c>
      <c r="H1416" s="230">
        <f t="shared" si="1299"/>
        <v>27000</v>
      </c>
      <c r="I1416" s="230">
        <f t="shared" si="1299"/>
        <v>27500</v>
      </c>
      <c r="J1416" s="266">
        <f>J1417+J1418+J1419+J1420+J1421+J1422+J1423</f>
        <v>7264</v>
      </c>
      <c r="K1416" s="287">
        <f>K1417+K1418+K1419+K1420+K1421+K1422+K1423</f>
        <v>7264</v>
      </c>
      <c r="L1416" s="278">
        <f t="shared" si="1296"/>
        <v>0</v>
      </c>
      <c r="M1416" s="230">
        <f t="shared" si="1293"/>
        <v>-20236</v>
      </c>
      <c r="N1416" s="266">
        <f t="shared" ref="N1416" si="1300">N1417+N1418+N1419+N1420+N1421+N1422+N1423</f>
        <v>7564</v>
      </c>
      <c r="O1416" s="230">
        <f t="shared" si="1297"/>
        <v>300</v>
      </c>
      <c r="P1416" s="43"/>
      <c r="Q1416" s="271"/>
    </row>
    <row r="1417" spans="2:17" s="2" customFormat="1" ht="15.75" hidden="1">
      <c r="B1417" s="2" t="str">
        <f t="shared" si="1295"/>
        <v>b</v>
      </c>
      <c r="C1417" s="240" t="s">
        <v>0</v>
      </c>
      <c r="D1417" s="241" t="s">
        <v>8</v>
      </c>
      <c r="E1417" s="233">
        <v>0</v>
      </c>
      <c r="F1417" s="233">
        <v>0</v>
      </c>
      <c r="G1417" s="233">
        <v>0</v>
      </c>
      <c r="H1417" s="233">
        <v>0</v>
      </c>
      <c r="I1417" s="233">
        <v>0</v>
      </c>
      <c r="J1417" s="267">
        <v>0</v>
      </c>
      <c r="K1417" s="288">
        <v>0</v>
      </c>
      <c r="L1417" s="278">
        <f t="shared" si="1296"/>
        <v>0</v>
      </c>
      <c r="M1417" s="233">
        <f t="shared" si="1293"/>
        <v>0</v>
      </c>
      <c r="N1417" s="267">
        <v>0</v>
      </c>
      <c r="O1417" s="233">
        <f t="shared" si="1297"/>
        <v>0</v>
      </c>
      <c r="P1417" s="42"/>
    </row>
    <row r="1418" spans="2:17" s="2" customFormat="1" ht="18" hidden="1">
      <c r="B1418" s="2" t="str">
        <f t="shared" si="1295"/>
        <v>a</v>
      </c>
      <c r="C1418" s="231" t="s">
        <v>0</v>
      </c>
      <c r="D1418" s="232" t="s">
        <v>9</v>
      </c>
      <c r="E1418" s="233">
        <v>30</v>
      </c>
      <c r="F1418" s="233">
        <v>102</v>
      </c>
      <c r="G1418" s="233">
        <v>99.99721000000001</v>
      </c>
      <c r="H1418" s="233">
        <v>120</v>
      </c>
      <c r="I1418" s="233">
        <v>120</v>
      </c>
      <c r="J1418" s="267">
        <v>0</v>
      </c>
      <c r="K1418" s="288">
        <v>0</v>
      </c>
      <c r="L1418" s="278">
        <f t="shared" si="1296"/>
        <v>0</v>
      </c>
      <c r="M1418" s="233">
        <f t="shared" si="1293"/>
        <v>-120</v>
      </c>
      <c r="N1418" s="267">
        <v>300</v>
      </c>
      <c r="O1418" s="233">
        <f t="shared" si="1297"/>
        <v>300</v>
      </c>
      <c r="P1418" s="43"/>
      <c r="Q1418" s="271"/>
    </row>
    <row r="1419" spans="2:17" s="2" customFormat="1" ht="15.75" hidden="1">
      <c r="B1419" s="2" t="str">
        <f t="shared" si="1295"/>
        <v>b</v>
      </c>
      <c r="C1419" s="240" t="s">
        <v>0</v>
      </c>
      <c r="D1419" s="241" t="s">
        <v>10</v>
      </c>
      <c r="E1419" s="233">
        <v>0</v>
      </c>
      <c r="F1419" s="233">
        <v>0</v>
      </c>
      <c r="G1419" s="233">
        <v>0</v>
      </c>
      <c r="H1419" s="233">
        <v>0</v>
      </c>
      <c r="I1419" s="233">
        <v>0</v>
      </c>
      <c r="J1419" s="267">
        <v>0</v>
      </c>
      <c r="K1419" s="288">
        <v>0</v>
      </c>
      <c r="L1419" s="278">
        <f t="shared" si="1296"/>
        <v>0</v>
      </c>
      <c r="M1419" s="233">
        <f t="shared" si="1293"/>
        <v>0</v>
      </c>
      <c r="N1419" s="267">
        <v>0</v>
      </c>
      <c r="O1419" s="233">
        <f t="shared" si="1297"/>
        <v>0</v>
      </c>
      <c r="P1419" s="42"/>
    </row>
    <row r="1420" spans="2:17" s="2" customFormat="1" ht="15.75" hidden="1">
      <c r="B1420" s="2" t="str">
        <f t="shared" si="1295"/>
        <v>b</v>
      </c>
      <c r="C1420" s="240" t="s">
        <v>0</v>
      </c>
      <c r="D1420" s="241" t="s">
        <v>11</v>
      </c>
      <c r="E1420" s="233">
        <v>0</v>
      </c>
      <c r="F1420" s="233">
        <v>0</v>
      </c>
      <c r="G1420" s="233">
        <v>0</v>
      </c>
      <c r="H1420" s="233">
        <v>0</v>
      </c>
      <c r="I1420" s="233">
        <v>0</v>
      </c>
      <c r="J1420" s="267">
        <v>0</v>
      </c>
      <c r="K1420" s="288">
        <v>0</v>
      </c>
      <c r="L1420" s="278">
        <f t="shared" si="1296"/>
        <v>0</v>
      </c>
      <c r="M1420" s="233">
        <f t="shared" si="1293"/>
        <v>0</v>
      </c>
      <c r="N1420" s="267">
        <v>0</v>
      </c>
      <c r="O1420" s="233">
        <f t="shared" si="1297"/>
        <v>0</v>
      </c>
      <c r="P1420" s="42"/>
    </row>
    <row r="1421" spans="2:17" s="2" customFormat="1" ht="15.75" hidden="1">
      <c r="B1421" s="2" t="str">
        <f t="shared" si="1295"/>
        <v>b</v>
      </c>
      <c r="C1421" s="240" t="s">
        <v>0</v>
      </c>
      <c r="D1421" s="241" t="s">
        <v>12</v>
      </c>
      <c r="E1421" s="233">
        <v>0</v>
      </c>
      <c r="F1421" s="233">
        <v>0</v>
      </c>
      <c r="G1421" s="233">
        <v>0</v>
      </c>
      <c r="H1421" s="233">
        <v>0</v>
      </c>
      <c r="I1421" s="233">
        <v>0</v>
      </c>
      <c r="J1421" s="267">
        <v>0</v>
      </c>
      <c r="K1421" s="288">
        <v>0</v>
      </c>
      <c r="L1421" s="278">
        <f t="shared" si="1296"/>
        <v>0</v>
      </c>
      <c r="M1421" s="233">
        <f t="shared" si="1293"/>
        <v>0</v>
      </c>
      <c r="N1421" s="267">
        <v>0</v>
      </c>
      <c r="O1421" s="233">
        <f t="shared" si="1297"/>
        <v>0</v>
      </c>
      <c r="P1421" s="42"/>
    </row>
    <row r="1422" spans="2:17" s="2" customFormat="1" ht="18" hidden="1">
      <c r="B1422" s="2" t="str">
        <f t="shared" si="1295"/>
        <v>a</v>
      </c>
      <c r="C1422" s="231" t="s">
        <v>0</v>
      </c>
      <c r="D1422" s="232" t="s">
        <v>13</v>
      </c>
      <c r="E1422" s="233">
        <v>25970</v>
      </c>
      <c r="F1422" s="233">
        <v>24980.720000000001</v>
      </c>
      <c r="G1422" s="233">
        <v>20693.519530000001</v>
      </c>
      <c r="H1422" s="233">
        <v>26880</v>
      </c>
      <c r="I1422" s="233">
        <v>27380</v>
      </c>
      <c r="J1422" s="267">
        <v>7264</v>
      </c>
      <c r="K1422" s="288">
        <v>7264</v>
      </c>
      <c r="L1422" s="278">
        <f t="shared" si="1296"/>
        <v>0</v>
      </c>
      <c r="M1422" s="233">
        <f t="shared" si="1293"/>
        <v>-20116</v>
      </c>
      <c r="N1422" s="267">
        <v>7264</v>
      </c>
      <c r="O1422" s="233">
        <f t="shared" si="1297"/>
        <v>0</v>
      </c>
      <c r="P1422" s="43"/>
      <c r="Q1422" s="271"/>
    </row>
    <row r="1423" spans="2:17" s="2" customFormat="1" ht="15.75" hidden="1">
      <c r="B1423" s="2" t="str">
        <f t="shared" si="1295"/>
        <v>a</v>
      </c>
      <c r="C1423" s="240" t="s">
        <v>0</v>
      </c>
      <c r="D1423" s="241" t="s">
        <v>14</v>
      </c>
      <c r="E1423" s="233">
        <f t="shared" ref="E1423" si="1301">E1424+E1425</f>
        <v>0</v>
      </c>
      <c r="F1423" s="233">
        <f t="shared" ref="F1423:I1423" si="1302">F1424+F1425</f>
        <v>125.71</v>
      </c>
      <c r="G1423" s="233">
        <f t="shared" si="1302"/>
        <v>109.00727000000001</v>
      </c>
      <c r="H1423" s="233">
        <f t="shared" si="1302"/>
        <v>0</v>
      </c>
      <c r="I1423" s="233">
        <f t="shared" si="1302"/>
        <v>0</v>
      </c>
      <c r="J1423" s="267">
        <f>J1424+J1425</f>
        <v>0</v>
      </c>
      <c r="K1423" s="288">
        <f>K1424+K1425</f>
        <v>0</v>
      </c>
      <c r="L1423" s="278">
        <f t="shared" si="1296"/>
        <v>0</v>
      </c>
      <c r="M1423" s="233">
        <f t="shared" si="1293"/>
        <v>0</v>
      </c>
      <c r="N1423" s="267">
        <f t="shared" ref="N1423" si="1303">N1424+N1425</f>
        <v>0</v>
      </c>
      <c r="O1423" s="233">
        <f t="shared" si="1297"/>
        <v>0</v>
      </c>
      <c r="P1423" s="43"/>
      <c r="Q1423" s="271"/>
    </row>
    <row r="1424" spans="2:17" s="2" customFormat="1" ht="30" hidden="1">
      <c r="B1424" s="2" t="str">
        <f t="shared" si="1295"/>
        <v>a</v>
      </c>
      <c r="C1424" s="256" t="s">
        <v>0</v>
      </c>
      <c r="D1424" s="257" t="s">
        <v>15</v>
      </c>
      <c r="E1424" s="238">
        <v>0</v>
      </c>
      <c r="F1424" s="238">
        <v>125.71</v>
      </c>
      <c r="G1424" s="238">
        <v>109.00727000000001</v>
      </c>
      <c r="H1424" s="238">
        <v>0</v>
      </c>
      <c r="I1424" s="238">
        <v>0</v>
      </c>
      <c r="J1424" s="268">
        <v>0</v>
      </c>
      <c r="K1424" s="289">
        <v>0</v>
      </c>
      <c r="L1424" s="278">
        <f t="shared" si="1296"/>
        <v>0</v>
      </c>
      <c r="M1424" s="238">
        <f t="shared" si="1293"/>
        <v>0</v>
      </c>
      <c r="N1424" s="268">
        <v>0</v>
      </c>
      <c r="O1424" s="238">
        <f t="shared" si="1297"/>
        <v>0</v>
      </c>
      <c r="P1424" s="43"/>
      <c r="Q1424" s="271"/>
    </row>
    <row r="1425" spans="2:17" s="2" customFormat="1" ht="30" hidden="1">
      <c r="B1425" s="2" t="str">
        <f t="shared" si="1295"/>
        <v>b</v>
      </c>
      <c r="C1425" s="256" t="s">
        <v>0</v>
      </c>
      <c r="D1425" s="257" t="s">
        <v>16</v>
      </c>
      <c r="E1425" s="238">
        <v>0</v>
      </c>
      <c r="F1425" s="238">
        <v>0</v>
      </c>
      <c r="G1425" s="238">
        <v>0</v>
      </c>
      <c r="H1425" s="238">
        <v>0</v>
      </c>
      <c r="I1425" s="238">
        <v>0</v>
      </c>
      <c r="J1425" s="268">
        <v>0</v>
      </c>
      <c r="K1425" s="289">
        <v>0</v>
      </c>
      <c r="L1425" s="278">
        <f t="shared" si="1296"/>
        <v>0</v>
      </c>
      <c r="M1425" s="238">
        <f t="shared" si="1293"/>
        <v>0</v>
      </c>
      <c r="N1425" s="268">
        <v>0</v>
      </c>
      <c r="O1425" s="238">
        <f t="shared" si="1297"/>
        <v>0</v>
      </c>
      <c r="P1425" s="42"/>
    </row>
    <row r="1426" spans="2:17" s="2" customFormat="1" ht="15.75" hidden="1">
      <c r="B1426" s="2" t="str">
        <f t="shared" si="1295"/>
        <v>b</v>
      </c>
      <c r="C1426" s="243" t="s">
        <v>0</v>
      </c>
      <c r="D1426" s="244" t="s">
        <v>17</v>
      </c>
      <c r="E1426" s="230">
        <v>0</v>
      </c>
      <c r="F1426" s="230">
        <v>0</v>
      </c>
      <c r="G1426" s="230">
        <v>0</v>
      </c>
      <c r="H1426" s="230">
        <v>0</v>
      </c>
      <c r="I1426" s="230">
        <v>0</v>
      </c>
      <c r="J1426" s="266">
        <v>0</v>
      </c>
      <c r="K1426" s="287">
        <v>0</v>
      </c>
      <c r="L1426" s="278">
        <f t="shared" si="1296"/>
        <v>0</v>
      </c>
      <c r="M1426" s="230">
        <f t="shared" si="1293"/>
        <v>0</v>
      </c>
      <c r="N1426" s="266">
        <v>0</v>
      </c>
      <c r="O1426" s="230">
        <f t="shared" si="1297"/>
        <v>0</v>
      </c>
      <c r="P1426" s="42"/>
    </row>
    <row r="1427" spans="2:17" s="2" customFormat="1" ht="15.75" hidden="1">
      <c r="B1427" s="2" t="str">
        <f t="shared" si="1295"/>
        <v>b</v>
      </c>
      <c r="C1427" s="243" t="s">
        <v>0</v>
      </c>
      <c r="D1427" s="244" t="s">
        <v>18</v>
      </c>
      <c r="E1427" s="230">
        <v>0</v>
      </c>
      <c r="F1427" s="230">
        <v>0</v>
      </c>
      <c r="G1427" s="230">
        <v>0</v>
      </c>
      <c r="H1427" s="230">
        <v>0</v>
      </c>
      <c r="I1427" s="230">
        <v>0</v>
      </c>
      <c r="J1427" s="266">
        <v>0</v>
      </c>
      <c r="K1427" s="287">
        <v>0</v>
      </c>
      <c r="L1427" s="278">
        <f t="shared" si="1296"/>
        <v>0</v>
      </c>
      <c r="M1427" s="230">
        <f t="shared" si="1293"/>
        <v>0</v>
      </c>
      <c r="N1427" s="266">
        <v>0</v>
      </c>
      <c r="O1427" s="230">
        <f t="shared" si="1297"/>
        <v>0</v>
      </c>
      <c r="P1427" s="42"/>
    </row>
    <row r="1428" spans="2:17" s="2" customFormat="1" ht="15.75" hidden="1">
      <c r="B1428" s="2" t="str">
        <f t="shared" si="1295"/>
        <v>b</v>
      </c>
      <c r="C1428" s="243" t="s">
        <v>0</v>
      </c>
      <c r="D1428" s="244" t="s">
        <v>19</v>
      </c>
      <c r="E1428" s="230">
        <v>0</v>
      </c>
      <c r="F1428" s="230">
        <v>0</v>
      </c>
      <c r="G1428" s="230">
        <v>0</v>
      </c>
      <c r="H1428" s="230">
        <v>0</v>
      </c>
      <c r="I1428" s="230">
        <v>0</v>
      </c>
      <c r="J1428" s="266">
        <v>0</v>
      </c>
      <c r="K1428" s="287">
        <v>0</v>
      </c>
      <c r="L1428" s="278">
        <f t="shared" si="1296"/>
        <v>0</v>
      </c>
      <c r="M1428" s="230">
        <f t="shared" si="1293"/>
        <v>0</v>
      </c>
      <c r="N1428" s="266">
        <v>0</v>
      </c>
      <c r="O1428" s="230">
        <f t="shared" si="1297"/>
        <v>0</v>
      </c>
      <c r="P1428" s="42"/>
    </row>
    <row r="1429" spans="2:17" s="2" customFormat="1" ht="45" hidden="1">
      <c r="B1429" s="2" t="str">
        <f t="shared" si="1295"/>
        <v>a</v>
      </c>
      <c r="C1429" s="258" t="s">
        <v>219</v>
      </c>
      <c r="D1429" s="259" t="s">
        <v>220</v>
      </c>
      <c r="E1429" s="224">
        <f t="shared" ref="E1429" si="1304">E1432+E1442+E1443+E1444</f>
        <v>0</v>
      </c>
      <c r="F1429" s="224">
        <f t="shared" ref="F1429:I1429" si="1305">F1432+F1442+F1443+F1444</f>
        <v>743.3</v>
      </c>
      <c r="G1429" s="224">
        <f t="shared" si="1305"/>
        <v>0</v>
      </c>
      <c r="H1429" s="224">
        <f t="shared" si="1305"/>
        <v>0</v>
      </c>
      <c r="I1429" s="224">
        <f t="shared" si="1305"/>
        <v>0</v>
      </c>
      <c r="J1429" s="264">
        <f>J1432+J1442+J1443+J1444</f>
        <v>0</v>
      </c>
      <c r="K1429" s="285">
        <f>K1432+K1442+K1443+K1444</f>
        <v>0</v>
      </c>
      <c r="L1429" s="278">
        <f t="shared" si="1296"/>
        <v>0</v>
      </c>
      <c r="M1429" s="224">
        <f t="shared" si="1293"/>
        <v>0</v>
      </c>
      <c r="N1429" s="264">
        <f t="shared" ref="N1429" si="1306">N1432+N1442+N1443+N1444</f>
        <v>0</v>
      </c>
      <c r="O1429" s="224">
        <f t="shared" si="1297"/>
        <v>0</v>
      </c>
      <c r="P1429" s="43"/>
      <c r="Q1429" s="271"/>
    </row>
    <row r="1430" spans="2:17" s="2" customFormat="1" ht="15.75" hidden="1">
      <c r="B1430" s="2" t="str">
        <f t="shared" si="1295"/>
        <v>b</v>
      </c>
      <c r="C1430" s="252" t="s">
        <v>0</v>
      </c>
      <c r="D1430" s="253" t="s">
        <v>5</v>
      </c>
      <c r="E1430" s="227">
        <v>0</v>
      </c>
      <c r="F1430" s="227">
        <v>0</v>
      </c>
      <c r="G1430" s="227">
        <v>0</v>
      </c>
      <c r="H1430" s="227">
        <v>0</v>
      </c>
      <c r="I1430" s="227">
        <v>0</v>
      </c>
      <c r="J1430" s="265">
        <v>0</v>
      </c>
      <c r="K1430" s="286">
        <v>0</v>
      </c>
      <c r="L1430" s="278">
        <f t="shared" si="1296"/>
        <v>0</v>
      </c>
      <c r="M1430" s="227">
        <f t="shared" si="1293"/>
        <v>0</v>
      </c>
      <c r="N1430" s="265">
        <v>0</v>
      </c>
      <c r="O1430" s="227">
        <f t="shared" si="1297"/>
        <v>0</v>
      </c>
      <c r="P1430" s="42"/>
    </row>
    <row r="1431" spans="2:17" s="2" customFormat="1" ht="15.75" hidden="1">
      <c r="B1431" s="2" t="str">
        <f t="shared" si="1295"/>
        <v>b</v>
      </c>
      <c r="C1431" s="252" t="s">
        <v>0</v>
      </c>
      <c r="D1431" s="253" t="s">
        <v>6</v>
      </c>
      <c r="E1431" s="227">
        <v>0</v>
      </c>
      <c r="F1431" s="227">
        <v>0</v>
      </c>
      <c r="G1431" s="227">
        <v>0</v>
      </c>
      <c r="H1431" s="227"/>
      <c r="I1431" s="227">
        <v>0</v>
      </c>
      <c r="J1431" s="265">
        <v>0</v>
      </c>
      <c r="K1431" s="286">
        <v>0</v>
      </c>
      <c r="L1431" s="278">
        <f t="shared" si="1296"/>
        <v>0</v>
      </c>
      <c r="M1431" s="227">
        <f t="shared" si="1293"/>
        <v>0</v>
      </c>
      <c r="N1431" s="265"/>
      <c r="O1431" s="227">
        <f t="shared" si="1297"/>
        <v>0</v>
      </c>
      <c r="P1431" s="42"/>
    </row>
    <row r="1432" spans="2:17" s="2" customFormat="1" ht="15.75" hidden="1">
      <c r="B1432" s="2" t="str">
        <f t="shared" si="1295"/>
        <v>a</v>
      </c>
      <c r="C1432" s="243" t="s">
        <v>0</v>
      </c>
      <c r="D1432" s="244" t="s">
        <v>7</v>
      </c>
      <c r="E1432" s="230">
        <f t="shared" ref="E1432" si="1307">E1433+E1434+E1435+E1436+E1437+E1438+E1439</f>
        <v>0</v>
      </c>
      <c r="F1432" s="230">
        <f t="shared" ref="F1432:I1432" si="1308">F1433+F1434+F1435+F1436+F1437+F1438+F1439</f>
        <v>743.3</v>
      </c>
      <c r="G1432" s="230">
        <f t="shared" si="1308"/>
        <v>0</v>
      </c>
      <c r="H1432" s="230">
        <f t="shared" si="1308"/>
        <v>0</v>
      </c>
      <c r="I1432" s="230">
        <f t="shared" si="1308"/>
        <v>0</v>
      </c>
      <c r="J1432" s="266">
        <f>J1433+J1434+J1435+J1436+J1437+J1438+J1439</f>
        <v>0</v>
      </c>
      <c r="K1432" s="287">
        <f>K1433+K1434+K1435+K1436+K1437+K1438+K1439</f>
        <v>0</v>
      </c>
      <c r="L1432" s="278">
        <f t="shared" si="1296"/>
        <v>0</v>
      </c>
      <c r="M1432" s="230">
        <f t="shared" si="1293"/>
        <v>0</v>
      </c>
      <c r="N1432" s="266">
        <f t="shared" ref="N1432" si="1309">N1433+N1434+N1435+N1436+N1437+N1438+N1439</f>
        <v>0</v>
      </c>
      <c r="O1432" s="230">
        <f t="shared" si="1297"/>
        <v>0</v>
      </c>
      <c r="P1432" s="43"/>
      <c r="Q1432" s="271"/>
    </row>
    <row r="1433" spans="2:17" s="2" customFormat="1" ht="15.75" hidden="1">
      <c r="B1433" s="2" t="str">
        <f t="shared" si="1295"/>
        <v>b</v>
      </c>
      <c r="C1433" s="240" t="s">
        <v>0</v>
      </c>
      <c r="D1433" s="241" t="s">
        <v>8</v>
      </c>
      <c r="E1433" s="233">
        <v>0</v>
      </c>
      <c r="F1433" s="233">
        <v>0</v>
      </c>
      <c r="G1433" s="233">
        <v>0</v>
      </c>
      <c r="H1433" s="233">
        <v>0</v>
      </c>
      <c r="I1433" s="233">
        <v>0</v>
      </c>
      <c r="J1433" s="267">
        <v>0</v>
      </c>
      <c r="K1433" s="288">
        <v>0</v>
      </c>
      <c r="L1433" s="278">
        <f t="shared" si="1296"/>
        <v>0</v>
      </c>
      <c r="M1433" s="233">
        <f t="shared" si="1293"/>
        <v>0</v>
      </c>
      <c r="N1433" s="267">
        <v>0</v>
      </c>
      <c r="O1433" s="233">
        <f t="shared" si="1297"/>
        <v>0</v>
      </c>
      <c r="P1433" s="42"/>
    </row>
    <row r="1434" spans="2:17" s="2" customFormat="1" ht="15.75" hidden="1">
      <c r="B1434" s="2" t="str">
        <f t="shared" si="1295"/>
        <v>a</v>
      </c>
      <c r="C1434" s="240" t="s">
        <v>0</v>
      </c>
      <c r="D1434" s="241" t="s">
        <v>9</v>
      </c>
      <c r="E1434" s="233">
        <v>0</v>
      </c>
      <c r="F1434" s="233">
        <v>20.5</v>
      </c>
      <c r="G1434" s="233">
        <v>0</v>
      </c>
      <c r="H1434" s="233">
        <v>0</v>
      </c>
      <c r="I1434" s="233">
        <v>0</v>
      </c>
      <c r="J1434" s="267">
        <v>0</v>
      </c>
      <c r="K1434" s="288">
        <v>0</v>
      </c>
      <c r="L1434" s="278">
        <f t="shared" si="1296"/>
        <v>0</v>
      </c>
      <c r="M1434" s="233">
        <f t="shared" si="1293"/>
        <v>0</v>
      </c>
      <c r="N1434" s="267">
        <v>0</v>
      </c>
      <c r="O1434" s="233">
        <f t="shared" si="1297"/>
        <v>0</v>
      </c>
      <c r="P1434" s="43"/>
      <c r="Q1434" s="271"/>
    </row>
    <row r="1435" spans="2:17" s="2" customFormat="1" ht="15.75" hidden="1">
      <c r="B1435" s="2" t="str">
        <f t="shared" si="1295"/>
        <v>b</v>
      </c>
      <c r="C1435" s="240" t="s">
        <v>0</v>
      </c>
      <c r="D1435" s="241" t="s">
        <v>10</v>
      </c>
      <c r="E1435" s="233">
        <v>0</v>
      </c>
      <c r="F1435" s="233">
        <v>0</v>
      </c>
      <c r="G1435" s="233">
        <v>0</v>
      </c>
      <c r="H1435" s="233">
        <v>0</v>
      </c>
      <c r="I1435" s="233">
        <v>0</v>
      </c>
      <c r="J1435" s="267">
        <v>0</v>
      </c>
      <c r="K1435" s="288">
        <v>0</v>
      </c>
      <c r="L1435" s="278">
        <f t="shared" si="1296"/>
        <v>0</v>
      </c>
      <c r="M1435" s="233">
        <f t="shared" si="1293"/>
        <v>0</v>
      </c>
      <c r="N1435" s="267">
        <v>0</v>
      </c>
      <c r="O1435" s="233">
        <f t="shared" si="1297"/>
        <v>0</v>
      </c>
      <c r="P1435" s="42"/>
    </row>
    <row r="1436" spans="2:17" s="2" customFormat="1" ht="15.75" hidden="1">
      <c r="B1436" s="2" t="str">
        <f t="shared" si="1295"/>
        <v>b</v>
      </c>
      <c r="C1436" s="240" t="s">
        <v>0</v>
      </c>
      <c r="D1436" s="241" t="s">
        <v>11</v>
      </c>
      <c r="E1436" s="233">
        <v>0</v>
      </c>
      <c r="F1436" s="233">
        <v>0</v>
      </c>
      <c r="G1436" s="233">
        <v>0</v>
      </c>
      <c r="H1436" s="233">
        <v>0</v>
      </c>
      <c r="I1436" s="233">
        <v>0</v>
      </c>
      <c r="J1436" s="267">
        <v>0</v>
      </c>
      <c r="K1436" s="288">
        <v>0</v>
      </c>
      <c r="L1436" s="278">
        <f t="shared" si="1296"/>
        <v>0</v>
      </c>
      <c r="M1436" s="233">
        <f t="shared" si="1293"/>
        <v>0</v>
      </c>
      <c r="N1436" s="267">
        <v>0</v>
      </c>
      <c r="O1436" s="233">
        <f t="shared" si="1297"/>
        <v>0</v>
      </c>
      <c r="P1436" s="42"/>
    </row>
    <row r="1437" spans="2:17" s="2" customFormat="1" ht="15.75" hidden="1">
      <c r="B1437" s="2" t="str">
        <f t="shared" si="1295"/>
        <v>b</v>
      </c>
      <c r="C1437" s="240" t="s">
        <v>0</v>
      </c>
      <c r="D1437" s="241" t="s">
        <v>12</v>
      </c>
      <c r="E1437" s="233">
        <v>0</v>
      </c>
      <c r="F1437" s="233">
        <v>0</v>
      </c>
      <c r="G1437" s="233">
        <v>0</v>
      </c>
      <c r="H1437" s="233">
        <v>0</v>
      </c>
      <c r="I1437" s="233">
        <v>0</v>
      </c>
      <c r="J1437" s="267">
        <v>0</v>
      </c>
      <c r="K1437" s="288">
        <v>0</v>
      </c>
      <c r="L1437" s="278">
        <f t="shared" si="1296"/>
        <v>0</v>
      </c>
      <c r="M1437" s="233">
        <f t="shared" si="1293"/>
        <v>0</v>
      </c>
      <c r="N1437" s="267">
        <v>0</v>
      </c>
      <c r="O1437" s="233">
        <f t="shared" si="1297"/>
        <v>0</v>
      </c>
      <c r="P1437" s="42"/>
    </row>
    <row r="1438" spans="2:17" s="2" customFormat="1" ht="15.75" hidden="1">
      <c r="B1438" s="2" t="str">
        <f t="shared" si="1295"/>
        <v>a</v>
      </c>
      <c r="C1438" s="240" t="s">
        <v>0</v>
      </c>
      <c r="D1438" s="241" t="s">
        <v>13</v>
      </c>
      <c r="E1438" s="233">
        <v>0</v>
      </c>
      <c r="F1438" s="233">
        <v>648</v>
      </c>
      <c r="G1438" s="233">
        <v>0</v>
      </c>
      <c r="H1438" s="233">
        <v>0</v>
      </c>
      <c r="I1438" s="233">
        <v>0</v>
      </c>
      <c r="J1438" s="267">
        <v>0</v>
      </c>
      <c r="K1438" s="288">
        <v>0</v>
      </c>
      <c r="L1438" s="278">
        <f t="shared" si="1296"/>
        <v>0</v>
      </c>
      <c r="M1438" s="233">
        <f t="shared" si="1293"/>
        <v>0</v>
      </c>
      <c r="N1438" s="267">
        <v>0</v>
      </c>
      <c r="O1438" s="233">
        <f t="shared" si="1297"/>
        <v>0</v>
      </c>
      <c r="P1438" s="43"/>
      <c r="Q1438" s="271"/>
    </row>
    <row r="1439" spans="2:17" s="2" customFormat="1" ht="15.75" hidden="1">
      <c r="B1439" s="2" t="str">
        <f t="shared" si="1295"/>
        <v>a</v>
      </c>
      <c r="C1439" s="240" t="s">
        <v>0</v>
      </c>
      <c r="D1439" s="241" t="s">
        <v>14</v>
      </c>
      <c r="E1439" s="233">
        <f t="shared" ref="E1439" si="1310">E1440+E1441</f>
        <v>0</v>
      </c>
      <c r="F1439" s="233">
        <f t="shared" ref="F1439:I1439" si="1311">F1440+F1441</f>
        <v>74.8</v>
      </c>
      <c r="G1439" s="233">
        <f t="shared" si="1311"/>
        <v>0</v>
      </c>
      <c r="H1439" s="233">
        <f t="shared" si="1311"/>
        <v>0</v>
      </c>
      <c r="I1439" s="233">
        <f t="shared" si="1311"/>
        <v>0</v>
      </c>
      <c r="J1439" s="267">
        <f>J1440+J1441</f>
        <v>0</v>
      </c>
      <c r="K1439" s="288">
        <f>K1440+K1441</f>
        <v>0</v>
      </c>
      <c r="L1439" s="278">
        <f t="shared" si="1296"/>
        <v>0</v>
      </c>
      <c r="M1439" s="233">
        <f t="shared" si="1293"/>
        <v>0</v>
      </c>
      <c r="N1439" s="267">
        <f t="shared" ref="N1439" si="1312">N1440+N1441</f>
        <v>0</v>
      </c>
      <c r="O1439" s="233">
        <f t="shared" si="1297"/>
        <v>0</v>
      </c>
      <c r="P1439" s="43"/>
      <c r="Q1439" s="271"/>
    </row>
    <row r="1440" spans="2:17" s="2" customFormat="1" ht="30" hidden="1">
      <c r="B1440" s="2" t="str">
        <f t="shared" si="1295"/>
        <v>a</v>
      </c>
      <c r="C1440" s="256" t="s">
        <v>0</v>
      </c>
      <c r="D1440" s="257" t="s">
        <v>15</v>
      </c>
      <c r="E1440" s="238">
        <v>0</v>
      </c>
      <c r="F1440" s="238">
        <v>74.8</v>
      </c>
      <c r="G1440" s="238">
        <v>0</v>
      </c>
      <c r="H1440" s="238">
        <v>0</v>
      </c>
      <c r="I1440" s="238">
        <v>0</v>
      </c>
      <c r="J1440" s="268">
        <v>0</v>
      </c>
      <c r="K1440" s="289">
        <v>0</v>
      </c>
      <c r="L1440" s="278">
        <f t="shared" si="1296"/>
        <v>0</v>
      </c>
      <c r="M1440" s="238">
        <f t="shared" si="1293"/>
        <v>0</v>
      </c>
      <c r="N1440" s="268">
        <v>0</v>
      </c>
      <c r="O1440" s="238">
        <f t="shared" si="1297"/>
        <v>0</v>
      </c>
      <c r="P1440" s="43"/>
      <c r="Q1440" s="271"/>
    </row>
    <row r="1441" spans="2:17" s="2" customFormat="1" ht="30" hidden="1">
      <c r="B1441" s="2" t="str">
        <f t="shared" si="1295"/>
        <v>b</v>
      </c>
      <c r="C1441" s="256" t="s">
        <v>0</v>
      </c>
      <c r="D1441" s="257" t="s">
        <v>16</v>
      </c>
      <c r="E1441" s="238">
        <v>0</v>
      </c>
      <c r="F1441" s="238">
        <v>0</v>
      </c>
      <c r="G1441" s="238">
        <v>0</v>
      </c>
      <c r="H1441" s="238">
        <v>0</v>
      </c>
      <c r="I1441" s="238">
        <v>0</v>
      </c>
      <c r="J1441" s="268">
        <v>0</v>
      </c>
      <c r="K1441" s="289">
        <v>0</v>
      </c>
      <c r="L1441" s="278">
        <f t="shared" si="1296"/>
        <v>0</v>
      </c>
      <c r="M1441" s="238">
        <f t="shared" si="1293"/>
        <v>0</v>
      </c>
      <c r="N1441" s="268">
        <v>0</v>
      </c>
      <c r="O1441" s="238">
        <f t="shared" si="1297"/>
        <v>0</v>
      </c>
      <c r="P1441" s="42"/>
    </row>
    <row r="1442" spans="2:17" s="2" customFormat="1" ht="15.75" hidden="1">
      <c r="B1442" s="2" t="str">
        <f t="shared" si="1295"/>
        <v>b</v>
      </c>
      <c r="C1442" s="243" t="s">
        <v>0</v>
      </c>
      <c r="D1442" s="244" t="s">
        <v>17</v>
      </c>
      <c r="E1442" s="230">
        <v>0</v>
      </c>
      <c r="F1442" s="230">
        <v>0</v>
      </c>
      <c r="G1442" s="230">
        <v>0</v>
      </c>
      <c r="H1442" s="230">
        <v>0</v>
      </c>
      <c r="I1442" s="230">
        <v>0</v>
      </c>
      <c r="J1442" s="266">
        <v>0</v>
      </c>
      <c r="K1442" s="287">
        <v>0</v>
      </c>
      <c r="L1442" s="278">
        <f t="shared" si="1296"/>
        <v>0</v>
      </c>
      <c r="M1442" s="230">
        <f t="shared" si="1293"/>
        <v>0</v>
      </c>
      <c r="N1442" s="266">
        <v>0</v>
      </c>
      <c r="O1442" s="230">
        <f t="shared" si="1297"/>
        <v>0</v>
      </c>
      <c r="P1442" s="42"/>
    </row>
    <row r="1443" spans="2:17" s="2" customFormat="1" ht="15.75" hidden="1">
      <c r="B1443" s="2" t="str">
        <f t="shared" si="1295"/>
        <v>b</v>
      </c>
      <c r="C1443" s="243" t="s">
        <v>0</v>
      </c>
      <c r="D1443" s="244" t="s">
        <v>18</v>
      </c>
      <c r="E1443" s="230">
        <v>0</v>
      </c>
      <c r="F1443" s="230">
        <v>0</v>
      </c>
      <c r="G1443" s="230">
        <v>0</v>
      </c>
      <c r="H1443" s="230">
        <v>0</v>
      </c>
      <c r="I1443" s="230">
        <v>0</v>
      </c>
      <c r="J1443" s="266">
        <v>0</v>
      </c>
      <c r="K1443" s="287">
        <v>0</v>
      </c>
      <c r="L1443" s="278">
        <f t="shared" si="1296"/>
        <v>0</v>
      </c>
      <c r="M1443" s="230">
        <f t="shared" si="1293"/>
        <v>0</v>
      </c>
      <c r="N1443" s="266">
        <v>0</v>
      </c>
      <c r="O1443" s="230">
        <f t="shared" si="1297"/>
        <v>0</v>
      </c>
      <c r="P1443" s="42"/>
    </row>
    <row r="1444" spans="2:17" s="2" customFormat="1" ht="15.75" hidden="1">
      <c r="B1444" s="2" t="str">
        <f t="shared" si="1295"/>
        <v>b</v>
      </c>
      <c r="C1444" s="243" t="s">
        <v>0</v>
      </c>
      <c r="D1444" s="244" t="s">
        <v>19</v>
      </c>
      <c r="E1444" s="230">
        <v>0</v>
      </c>
      <c r="F1444" s="230">
        <v>0</v>
      </c>
      <c r="G1444" s="230">
        <v>0</v>
      </c>
      <c r="H1444" s="230">
        <v>0</v>
      </c>
      <c r="I1444" s="230">
        <v>0</v>
      </c>
      <c r="J1444" s="266">
        <v>0</v>
      </c>
      <c r="K1444" s="287">
        <v>0</v>
      </c>
      <c r="L1444" s="278">
        <f t="shared" si="1296"/>
        <v>0</v>
      </c>
      <c r="M1444" s="230">
        <f t="shared" si="1293"/>
        <v>0</v>
      </c>
      <c r="N1444" s="266">
        <v>0</v>
      </c>
      <c r="O1444" s="230">
        <f t="shared" si="1297"/>
        <v>0</v>
      </c>
      <c r="P1444" s="42"/>
    </row>
    <row r="1445" spans="2:17" ht="18" hidden="1">
      <c r="B1445" s="2" t="str">
        <f t="shared" si="1295"/>
        <v>a</v>
      </c>
      <c r="C1445" s="222" t="s">
        <v>179</v>
      </c>
      <c r="D1445" s="223" t="s">
        <v>180</v>
      </c>
      <c r="E1445" s="224">
        <f t="shared" ref="E1445" si="1313">E1448+E1458+E1459+E1460</f>
        <v>20000</v>
      </c>
      <c r="F1445" s="224">
        <f t="shared" ref="F1445:I1445" si="1314">F1448+F1458+F1459+F1460</f>
        <v>25000</v>
      </c>
      <c r="G1445" s="224">
        <f t="shared" si="1314"/>
        <v>24529.847730000001</v>
      </c>
      <c r="H1445" s="224">
        <f t="shared" si="1314"/>
        <v>25370</v>
      </c>
      <c r="I1445" s="224">
        <f t="shared" si="1314"/>
        <v>20000</v>
      </c>
      <c r="J1445" s="264">
        <f>J1448+J1458+J1459+J1460</f>
        <v>20000</v>
      </c>
      <c r="K1445" s="285">
        <f>K1448+K1458+K1459+K1460</f>
        <v>20000</v>
      </c>
      <c r="L1445" s="278">
        <f t="shared" si="1296"/>
        <v>0</v>
      </c>
      <c r="M1445" s="224">
        <f t="shared" ref="M1445:M1476" si="1315">J1445-I1445</f>
        <v>0</v>
      </c>
      <c r="N1445" s="264">
        <f t="shared" ref="N1445" si="1316">N1448+N1458+N1459+N1460</f>
        <v>25370</v>
      </c>
      <c r="O1445" s="224">
        <f t="shared" si="1297"/>
        <v>5370</v>
      </c>
      <c r="P1445" s="43"/>
      <c r="Q1445" s="271" t="s">
        <v>574</v>
      </c>
    </row>
    <row r="1446" spans="2:17" ht="15.75" hidden="1">
      <c r="B1446" s="2" t="str">
        <f t="shared" si="1295"/>
        <v>b</v>
      </c>
      <c r="C1446" s="252" t="s">
        <v>0</v>
      </c>
      <c r="D1446" s="253" t="s">
        <v>5</v>
      </c>
      <c r="E1446" s="227">
        <v>0</v>
      </c>
      <c r="F1446" s="227">
        <v>0</v>
      </c>
      <c r="G1446" s="227">
        <v>0</v>
      </c>
      <c r="H1446" s="227">
        <v>0</v>
      </c>
      <c r="I1446" s="227">
        <v>0</v>
      </c>
      <c r="J1446" s="265">
        <v>0</v>
      </c>
      <c r="K1446" s="286">
        <v>0</v>
      </c>
      <c r="L1446" s="278">
        <f t="shared" si="1296"/>
        <v>0</v>
      </c>
      <c r="M1446" s="227">
        <f t="shared" si="1315"/>
        <v>0</v>
      </c>
      <c r="N1446" s="265">
        <v>0</v>
      </c>
      <c r="O1446" s="227">
        <f t="shared" si="1297"/>
        <v>0</v>
      </c>
      <c r="P1446" s="42"/>
    </row>
    <row r="1447" spans="2:17" ht="15.75" hidden="1">
      <c r="B1447" s="2" t="str">
        <f t="shared" si="1295"/>
        <v>b</v>
      </c>
      <c r="C1447" s="252" t="s">
        <v>0</v>
      </c>
      <c r="D1447" s="253" t="s">
        <v>6</v>
      </c>
      <c r="E1447" s="227">
        <v>0</v>
      </c>
      <c r="F1447" s="227">
        <v>0</v>
      </c>
      <c r="G1447" s="227">
        <v>0</v>
      </c>
      <c r="H1447" s="227">
        <v>0</v>
      </c>
      <c r="I1447" s="227">
        <v>0</v>
      </c>
      <c r="J1447" s="265">
        <v>0</v>
      </c>
      <c r="K1447" s="286">
        <v>0</v>
      </c>
      <c r="L1447" s="278">
        <f t="shared" si="1296"/>
        <v>0</v>
      </c>
      <c r="M1447" s="227">
        <f t="shared" si="1315"/>
        <v>0</v>
      </c>
      <c r="N1447" s="265">
        <v>0</v>
      </c>
      <c r="O1447" s="227">
        <f t="shared" si="1297"/>
        <v>0</v>
      </c>
      <c r="P1447" s="42"/>
    </row>
    <row r="1448" spans="2:17" ht="18" hidden="1">
      <c r="B1448" s="2" t="str">
        <f t="shared" si="1295"/>
        <v>a</v>
      </c>
      <c r="C1448" s="228" t="s">
        <v>0</v>
      </c>
      <c r="D1448" s="229" t="s">
        <v>7</v>
      </c>
      <c r="E1448" s="230">
        <f t="shared" ref="E1448" si="1317">E1449+E1450+E1451+E1452+E1453+E1454+E1455</f>
        <v>20000</v>
      </c>
      <c r="F1448" s="230">
        <f t="shared" ref="F1448:I1448" si="1318">F1449+F1450+F1451+F1452+F1453+F1454+F1455</f>
        <v>25000</v>
      </c>
      <c r="G1448" s="230">
        <f t="shared" si="1318"/>
        <v>24529.847730000001</v>
      </c>
      <c r="H1448" s="230">
        <f t="shared" si="1318"/>
        <v>25370</v>
      </c>
      <c r="I1448" s="230">
        <f t="shared" si="1318"/>
        <v>20000</v>
      </c>
      <c r="J1448" s="266">
        <f>J1449+J1450+J1451+J1452+J1453+J1454+J1455</f>
        <v>20000</v>
      </c>
      <c r="K1448" s="287">
        <f>K1449+K1450+K1451+K1452+K1453+K1454+K1455</f>
        <v>20000</v>
      </c>
      <c r="L1448" s="278">
        <f t="shared" si="1296"/>
        <v>0</v>
      </c>
      <c r="M1448" s="230">
        <f t="shared" si="1315"/>
        <v>0</v>
      </c>
      <c r="N1448" s="266">
        <f t="shared" ref="N1448" si="1319">N1449+N1450+N1451+N1452+N1453+N1454+N1455</f>
        <v>25370</v>
      </c>
      <c r="O1448" s="230">
        <f t="shared" si="1297"/>
        <v>5370</v>
      </c>
      <c r="P1448" s="43"/>
      <c r="Q1448" s="271"/>
    </row>
    <row r="1449" spans="2:17" ht="15.75" hidden="1">
      <c r="B1449" s="2" t="str">
        <f t="shared" si="1295"/>
        <v>b</v>
      </c>
      <c r="C1449" s="240" t="s">
        <v>0</v>
      </c>
      <c r="D1449" s="241" t="s">
        <v>8</v>
      </c>
      <c r="E1449" s="233">
        <v>0</v>
      </c>
      <c r="F1449" s="233">
        <v>0</v>
      </c>
      <c r="G1449" s="233">
        <v>0</v>
      </c>
      <c r="H1449" s="233">
        <v>0</v>
      </c>
      <c r="I1449" s="233">
        <v>0</v>
      </c>
      <c r="J1449" s="267">
        <v>0</v>
      </c>
      <c r="K1449" s="288">
        <v>0</v>
      </c>
      <c r="L1449" s="278">
        <f t="shared" si="1296"/>
        <v>0</v>
      </c>
      <c r="M1449" s="233">
        <f t="shared" si="1315"/>
        <v>0</v>
      </c>
      <c r="N1449" s="267">
        <v>0</v>
      </c>
      <c r="O1449" s="233">
        <f t="shared" si="1297"/>
        <v>0</v>
      </c>
      <c r="P1449" s="42"/>
    </row>
    <row r="1450" spans="2:17" ht="15.75" hidden="1">
      <c r="B1450" s="2" t="str">
        <f t="shared" si="1295"/>
        <v>b</v>
      </c>
      <c r="C1450" s="240" t="s">
        <v>0</v>
      </c>
      <c r="D1450" s="241" t="s">
        <v>9</v>
      </c>
      <c r="E1450" s="233">
        <v>0</v>
      </c>
      <c r="F1450" s="233">
        <v>0</v>
      </c>
      <c r="G1450" s="233">
        <v>0</v>
      </c>
      <c r="H1450" s="233">
        <v>0</v>
      </c>
      <c r="I1450" s="233">
        <v>0</v>
      </c>
      <c r="J1450" s="267">
        <v>0</v>
      </c>
      <c r="K1450" s="288">
        <v>0</v>
      </c>
      <c r="L1450" s="278">
        <f t="shared" si="1296"/>
        <v>0</v>
      </c>
      <c r="M1450" s="233">
        <f t="shared" si="1315"/>
        <v>0</v>
      </c>
      <c r="N1450" s="267">
        <v>0</v>
      </c>
      <c r="O1450" s="233">
        <f t="shared" si="1297"/>
        <v>0</v>
      </c>
      <c r="P1450" s="42"/>
    </row>
    <row r="1451" spans="2:17" ht="15.75" hidden="1">
      <c r="B1451" s="2" t="str">
        <f t="shared" si="1295"/>
        <v>b</v>
      </c>
      <c r="C1451" s="240" t="s">
        <v>0</v>
      </c>
      <c r="D1451" s="241" t="s">
        <v>10</v>
      </c>
      <c r="E1451" s="233">
        <v>0</v>
      </c>
      <c r="F1451" s="233">
        <v>0</v>
      </c>
      <c r="G1451" s="233">
        <v>0</v>
      </c>
      <c r="H1451" s="233">
        <v>0</v>
      </c>
      <c r="I1451" s="233">
        <v>0</v>
      </c>
      <c r="J1451" s="267">
        <v>0</v>
      </c>
      <c r="K1451" s="288">
        <v>0</v>
      </c>
      <c r="L1451" s="278">
        <f t="shared" si="1296"/>
        <v>0</v>
      </c>
      <c r="M1451" s="233">
        <f t="shared" si="1315"/>
        <v>0</v>
      </c>
      <c r="N1451" s="267">
        <v>0</v>
      </c>
      <c r="O1451" s="233">
        <f t="shared" si="1297"/>
        <v>0</v>
      </c>
      <c r="P1451" s="42"/>
    </row>
    <row r="1452" spans="2:17" ht="15.75" hidden="1">
      <c r="B1452" s="2" t="str">
        <f t="shared" si="1295"/>
        <v>b</v>
      </c>
      <c r="C1452" s="240" t="s">
        <v>0</v>
      </c>
      <c r="D1452" s="241" t="s">
        <v>11</v>
      </c>
      <c r="E1452" s="233">
        <v>0</v>
      </c>
      <c r="F1452" s="233">
        <v>0</v>
      </c>
      <c r="G1452" s="233">
        <v>0</v>
      </c>
      <c r="H1452" s="233">
        <v>0</v>
      </c>
      <c r="I1452" s="233">
        <v>0</v>
      </c>
      <c r="J1452" s="267">
        <v>0</v>
      </c>
      <c r="K1452" s="288">
        <v>0</v>
      </c>
      <c r="L1452" s="278">
        <f t="shared" si="1296"/>
        <v>0</v>
      </c>
      <c r="M1452" s="233">
        <f t="shared" si="1315"/>
        <v>0</v>
      </c>
      <c r="N1452" s="267">
        <v>0</v>
      </c>
      <c r="O1452" s="233">
        <f t="shared" si="1297"/>
        <v>0</v>
      </c>
      <c r="P1452" s="42"/>
    </row>
    <row r="1453" spans="2:17" ht="15.75" hidden="1">
      <c r="B1453" s="2" t="str">
        <f t="shared" si="1295"/>
        <v>b</v>
      </c>
      <c r="C1453" s="240" t="s">
        <v>0</v>
      </c>
      <c r="D1453" s="241" t="s">
        <v>12</v>
      </c>
      <c r="E1453" s="233">
        <v>0</v>
      </c>
      <c r="F1453" s="233">
        <v>0</v>
      </c>
      <c r="G1453" s="233">
        <v>0</v>
      </c>
      <c r="H1453" s="233">
        <v>0</v>
      </c>
      <c r="I1453" s="233">
        <v>0</v>
      </c>
      <c r="J1453" s="267">
        <v>0</v>
      </c>
      <c r="K1453" s="288">
        <v>0</v>
      </c>
      <c r="L1453" s="278">
        <f t="shared" si="1296"/>
        <v>0</v>
      </c>
      <c r="M1453" s="233">
        <f t="shared" si="1315"/>
        <v>0</v>
      </c>
      <c r="N1453" s="267">
        <v>0</v>
      </c>
      <c r="O1453" s="233">
        <f t="shared" si="1297"/>
        <v>0</v>
      </c>
      <c r="P1453" s="42"/>
    </row>
    <row r="1454" spans="2:17" ht="18" hidden="1">
      <c r="B1454" s="2" t="str">
        <f t="shared" si="1295"/>
        <v>a</v>
      </c>
      <c r="C1454" s="231" t="s">
        <v>0</v>
      </c>
      <c r="D1454" s="232" t="s">
        <v>13</v>
      </c>
      <c r="E1454" s="233">
        <v>20000</v>
      </c>
      <c r="F1454" s="233">
        <v>25000</v>
      </c>
      <c r="G1454" s="233">
        <v>24529.847730000001</v>
      </c>
      <c r="H1454" s="233">
        <v>25370</v>
      </c>
      <c r="I1454" s="233">
        <v>20000</v>
      </c>
      <c r="J1454" s="267">
        <f>20000</f>
        <v>20000</v>
      </c>
      <c r="K1454" s="288">
        <f>20000</f>
        <v>20000</v>
      </c>
      <c r="L1454" s="278">
        <f t="shared" si="1296"/>
        <v>0</v>
      </c>
      <c r="M1454" s="233">
        <f t="shared" si="1315"/>
        <v>0</v>
      </c>
      <c r="N1454" s="267">
        <v>25370</v>
      </c>
      <c r="O1454" s="233">
        <f t="shared" si="1297"/>
        <v>5370</v>
      </c>
      <c r="P1454" s="43"/>
      <c r="Q1454" s="271"/>
    </row>
    <row r="1455" spans="2:17" ht="15.75" hidden="1">
      <c r="B1455" s="2" t="str">
        <f t="shared" si="1295"/>
        <v>b</v>
      </c>
      <c r="C1455" s="240" t="s">
        <v>0</v>
      </c>
      <c r="D1455" s="241" t="s">
        <v>14</v>
      </c>
      <c r="E1455" s="233">
        <f t="shared" ref="E1455" si="1320">E1456+E1457</f>
        <v>0</v>
      </c>
      <c r="F1455" s="233">
        <f t="shared" ref="F1455:I1455" si="1321">F1456+F1457</f>
        <v>0</v>
      </c>
      <c r="G1455" s="233">
        <f t="shared" si="1321"/>
        <v>0</v>
      </c>
      <c r="H1455" s="233">
        <f t="shared" si="1321"/>
        <v>0</v>
      </c>
      <c r="I1455" s="233">
        <f t="shared" si="1321"/>
        <v>0</v>
      </c>
      <c r="J1455" s="267">
        <f>J1456+J1457</f>
        <v>0</v>
      </c>
      <c r="K1455" s="288">
        <f>K1456+K1457</f>
        <v>0</v>
      </c>
      <c r="L1455" s="278">
        <f t="shared" si="1296"/>
        <v>0</v>
      </c>
      <c r="M1455" s="233">
        <f t="shared" si="1315"/>
        <v>0</v>
      </c>
      <c r="N1455" s="267">
        <f t="shared" ref="N1455" si="1322">N1456+N1457</f>
        <v>0</v>
      </c>
      <c r="O1455" s="233">
        <f t="shared" si="1297"/>
        <v>0</v>
      </c>
      <c r="P1455" s="42"/>
    </row>
    <row r="1456" spans="2:17" ht="30" hidden="1">
      <c r="B1456" s="2" t="str">
        <f t="shared" si="1295"/>
        <v>b</v>
      </c>
      <c r="C1456" s="256" t="s">
        <v>0</v>
      </c>
      <c r="D1456" s="257" t="s">
        <v>15</v>
      </c>
      <c r="E1456" s="238">
        <v>0</v>
      </c>
      <c r="F1456" s="238">
        <v>0</v>
      </c>
      <c r="G1456" s="238">
        <v>0</v>
      </c>
      <c r="H1456" s="238">
        <v>0</v>
      </c>
      <c r="I1456" s="238">
        <v>0</v>
      </c>
      <c r="J1456" s="268">
        <v>0</v>
      </c>
      <c r="K1456" s="289">
        <v>0</v>
      </c>
      <c r="L1456" s="278">
        <f t="shared" si="1296"/>
        <v>0</v>
      </c>
      <c r="M1456" s="238">
        <f t="shared" si="1315"/>
        <v>0</v>
      </c>
      <c r="N1456" s="268">
        <v>0</v>
      </c>
      <c r="O1456" s="238">
        <f t="shared" si="1297"/>
        <v>0</v>
      </c>
      <c r="P1456" s="42"/>
    </row>
    <row r="1457" spans="2:17" ht="30" hidden="1">
      <c r="B1457" s="2" t="str">
        <f t="shared" si="1295"/>
        <v>b</v>
      </c>
      <c r="C1457" s="256" t="s">
        <v>0</v>
      </c>
      <c r="D1457" s="257" t="s">
        <v>16</v>
      </c>
      <c r="E1457" s="238">
        <v>0</v>
      </c>
      <c r="F1457" s="238">
        <v>0</v>
      </c>
      <c r="G1457" s="238">
        <v>0</v>
      </c>
      <c r="H1457" s="238">
        <v>0</v>
      </c>
      <c r="I1457" s="238">
        <v>0</v>
      </c>
      <c r="J1457" s="268">
        <v>0</v>
      </c>
      <c r="K1457" s="289">
        <v>0</v>
      </c>
      <c r="L1457" s="278">
        <f t="shared" si="1296"/>
        <v>0</v>
      </c>
      <c r="M1457" s="238">
        <f t="shared" si="1315"/>
        <v>0</v>
      </c>
      <c r="N1457" s="268">
        <v>0</v>
      </c>
      <c r="O1457" s="238">
        <f t="shared" si="1297"/>
        <v>0</v>
      </c>
      <c r="P1457" s="42"/>
    </row>
    <row r="1458" spans="2:17" ht="15.75" hidden="1">
      <c r="B1458" s="2" t="str">
        <f t="shared" si="1295"/>
        <v>b</v>
      </c>
      <c r="C1458" s="243" t="s">
        <v>0</v>
      </c>
      <c r="D1458" s="244" t="s">
        <v>17</v>
      </c>
      <c r="E1458" s="230">
        <v>0</v>
      </c>
      <c r="F1458" s="230">
        <v>0</v>
      </c>
      <c r="G1458" s="230">
        <v>0</v>
      </c>
      <c r="H1458" s="230">
        <v>0</v>
      </c>
      <c r="I1458" s="230">
        <v>0</v>
      </c>
      <c r="J1458" s="266">
        <v>0</v>
      </c>
      <c r="K1458" s="287">
        <v>0</v>
      </c>
      <c r="L1458" s="278">
        <f t="shared" si="1296"/>
        <v>0</v>
      </c>
      <c r="M1458" s="230">
        <f t="shared" si="1315"/>
        <v>0</v>
      </c>
      <c r="N1458" s="266">
        <v>0</v>
      </c>
      <c r="O1458" s="230">
        <f t="shared" si="1297"/>
        <v>0</v>
      </c>
      <c r="P1458" s="42"/>
    </row>
    <row r="1459" spans="2:17" ht="15.75" hidden="1">
      <c r="B1459" s="2" t="str">
        <f t="shared" si="1295"/>
        <v>b</v>
      </c>
      <c r="C1459" s="243" t="s">
        <v>0</v>
      </c>
      <c r="D1459" s="244" t="s">
        <v>18</v>
      </c>
      <c r="E1459" s="230">
        <v>0</v>
      </c>
      <c r="F1459" s="230">
        <v>0</v>
      </c>
      <c r="G1459" s="230">
        <v>0</v>
      </c>
      <c r="H1459" s="230">
        <v>0</v>
      </c>
      <c r="I1459" s="230">
        <v>0</v>
      </c>
      <c r="J1459" s="266">
        <v>0</v>
      </c>
      <c r="K1459" s="287">
        <v>0</v>
      </c>
      <c r="L1459" s="278">
        <f t="shared" si="1296"/>
        <v>0</v>
      </c>
      <c r="M1459" s="230">
        <f t="shared" si="1315"/>
        <v>0</v>
      </c>
      <c r="N1459" s="266">
        <v>0</v>
      </c>
      <c r="O1459" s="230">
        <f t="shared" si="1297"/>
        <v>0</v>
      </c>
      <c r="P1459" s="42"/>
    </row>
    <row r="1460" spans="2:17" ht="15.75" hidden="1">
      <c r="B1460" s="2" t="str">
        <f t="shared" si="1295"/>
        <v>b</v>
      </c>
      <c r="C1460" s="243" t="s">
        <v>0</v>
      </c>
      <c r="D1460" s="244" t="s">
        <v>19</v>
      </c>
      <c r="E1460" s="230">
        <v>0</v>
      </c>
      <c r="F1460" s="230">
        <v>0</v>
      </c>
      <c r="G1460" s="230">
        <v>0</v>
      </c>
      <c r="H1460" s="230">
        <v>0</v>
      </c>
      <c r="I1460" s="230">
        <v>0</v>
      </c>
      <c r="J1460" s="266">
        <v>0</v>
      </c>
      <c r="K1460" s="287">
        <v>0</v>
      </c>
      <c r="L1460" s="278">
        <f t="shared" si="1296"/>
        <v>0</v>
      </c>
      <c r="M1460" s="230">
        <f t="shared" si="1315"/>
        <v>0</v>
      </c>
      <c r="N1460" s="266">
        <v>0</v>
      </c>
      <c r="O1460" s="230">
        <f t="shared" si="1297"/>
        <v>0</v>
      </c>
      <c r="P1460" s="42"/>
    </row>
    <row r="1461" spans="2:17" ht="36" hidden="1">
      <c r="B1461" s="2" t="str">
        <f t="shared" si="1295"/>
        <v>a</v>
      </c>
      <c r="C1461" s="222" t="s">
        <v>181</v>
      </c>
      <c r="D1461" s="223" t="s">
        <v>182</v>
      </c>
      <c r="E1461" s="224">
        <f t="shared" ref="E1461" si="1323">E1464+E1474+E1475+E1476</f>
        <v>1000</v>
      </c>
      <c r="F1461" s="224">
        <f t="shared" ref="F1461:I1461" si="1324">F1464+F1474+F1475+F1476</f>
        <v>1000</v>
      </c>
      <c r="G1461" s="224">
        <f t="shared" si="1324"/>
        <v>554.37487999999996</v>
      </c>
      <c r="H1461" s="224">
        <f t="shared" si="1324"/>
        <v>1000</v>
      </c>
      <c r="I1461" s="224">
        <f t="shared" si="1324"/>
        <v>1000</v>
      </c>
      <c r="J1461" s="264">
        <f>J1464+J1474+J1475+J1476</f>
        <v>1000</v>
      </c>
      <c r="K1461" s="285">
        <f>K1464+K1474+K1475+K1476</f>
        <v>1000</v>
      </c>
      <c r="L1461" s="278">
        <f t="shared" si="1296"/>
        <v>0</v>
      </c>
      <c r="M1461" s="224">
        <f t="shared" si="1315"/>
        <v>0</v>
      </c>
      <c r="N1461" s="264">
        <f t="shared" ref="N1461" si="1325">N1464+N1474+N1475+N1476</f>
        <v>1000</v>
      </c>
      <c r="O1461" s="224">
        <f t="shared" si="1297"/>
        <v>0</v>
      </c>
      <c r="P1461" s="43"/>
      <c r="Q1461" s="271" t="s">
        <v>574</v>
      </c>
    </row>
    <row r="1462" spans="2:17" ht="15.75" hidden="1">
      <c r="B1462" s="2" t="str">
        <f t="shared" si="1295"/>
        <v>b</v>
      </c>
      <c r="C1462" s="252" t="s">
        <v>0</v>
      </c>
      <c r="D1462" s="253" t="s">
        <v>5</v>
      </c>
      <c r="E1462" s="227">
        <v>0</v>
      </c>
      <c r="F1462" s="227">
        <v>0</v>
      </c>
      <c r="G1462" s="227">
        <v>0</v>
      </c>
      <c r="H1462" s="227">
        <v>0</v>
      </c>
      <c r="I1462" s="227">
        <v>0</v>
      </c>
      <c r="J1462" s="265">
        <v>0</v>
      </c>
      <c r="K1462" s="286">
        <v>0</v>
      </c>
      <c r="L1462" s="278">
        <f t="shared" si="1296"/>
        <v>0</v>
      </c>
      <c r="M1462" s="227">
        <f t="shared" si="1315"/>
        <v>0</v>
      </c>
      <c r="N1462" s="265">
        <v>0</v>
      </c>
      <c r="O1462" s="227">
        <f t="shared" si="1297"/>
        <v>0</v>
      </c>
      <c r="P1462" s="42"/>
    </row>
    <row r="1463" spans="2:17" ht="15.75" hidden="1">
      <c r="B1463" s="2" t="str">
        <f t="shared" si="1295"/>
        <v>b</v>
      </c>
      <c r="C1463" s="252" t="s">
        <v>0</v>
      </c>
      <c r="D1463" s="253" t="s">
        <v>6</v>
      </c>
      <c r="E1463" s="227">
        <v>0</v>
      </c>
      <c r="F1463" s="227">
        <v>0</v>
      </c>
      <c r="G1463" s="227">
        <v>0</v>
      </c>
      <c r="H1463" s="227">
        <v>0</v>
      </c>
      <c r="I1463" s="227">
        <v>0</v>
      </c>
      <c r="J1463" s="265">
        <v>0</v>
      </c>
      <c r="K1463" s="286">
        <v>0</v>
      </c>
      <c r="L1463" s="278">
        <f t="shared" si="1296"/>
        <v>0</v>
      </c>
      <c r="M1463" s="227">
        <f t="shared" si="1315"/>
        <v>0</v>
      </c>
      <c r="N1463" s="265">
        <v>0</v>
      </c>
      <c r="O1463" s="227">
        <f t="shared" si="1297"/>
        <v>0</v>
      </c>
      <c r="P1463" s="42"/>
    </row>
    <row r="1464" spans="2:17" ht="18" hidden="1">
      <c r="B1464" s="2" t="str">
        <f t="shared" si="1295"/>
        <v>a</v>
      </c>
      <c r="C1464" s="228" t="s">
        <v>0</v>
      </c>
      <c r="D1464" s="229" t="s">
        <v>7</v>
      </c>
      <c r="E1464" s="230">
        <f t="shared" ref="E1464" si="1326">E1465+E1466+E1467+E1468+E1469+E1470+E1471</f>
        <v>1000</v>
      </c>
      <c r="F1464" s="230">
        <f t="shared" ref="F1464:I1464" si="1327">F1465+F1466+F1467+F1468+F1469+F1470+F1471</f>
        <v>1000</v>
      </c>
      <c r="G1464" s="230">
        <f t="shared" si="1327"/>
        <v>554.37487999999996</v>
      </c>
      <c r="H1464" s="230">
        <f t="shared" si="1327"/>
        <v>1000</v>
      </c>
      <c r="I1464" s="230">
        <f t="shared" si="1327"/>
        <v>1000</v>
      </c>
      <c r="J1464" s="266">
        <f>J1465+J1466+J1467+J1468+J1469+J1470+J1471</f>
        <v>1000</v>
      </c>
      <c r="K1464" s="287">
        <f>K1465+K1466+K1467+K1468+K1469+K1470+K1471</f>
        <v>1000</v>
      </c>
      <c r="L1464" s="278">
        <f t="shared" si="1296"/>
        <v>0</v>
      </c>
      <c r="M1464" s="230">
        <f t="shared" si="1315"/>
        <v>0</v>
      </c>
      <c r="N1464" s="266">
        <f t="shared" ref="N1464" si="1328">N1465+N1466+N1467+N1468+N1469+N1470+N1471</f>
        <v>1000</v>
      </c>
      <c r="O1464" s="230">
        <f t="shared" si="1297"/>
        <v>0</v>
      </c>
      <c r="P1464" s="43"/>
      <c r="Q1464" s="271"/>
    </row>
    <row r="1465" spans="2:17" ht="15.75" hidden="1">
      <c r="B1465" s="2" t="str">
        <f t="shared" si="1295"/>
        <v>b</v>
      </c>
      <c r="C1465" s="240" t="s">
        <v>0</v>
      </c>
      <c r="D1465" s="241" t="s">
        <v>8</v>
      </c>
      <c r="E1465" s="233">
        <v>0</v>
      </c>
      <c r="F1465" s="233">
        <v>0</v>
      </c>
      <c r="G1465" s="233">
        <v>0</v>
      </c>
      <c r="H1465" s="233">
        <v>0</v>
      </c>
      <c r="I1465" s="233">
        <v>0</v>
      </c>
      <c r="J1465" s="267">
        <v>0</v>
      </c>
      <c r="K1465" s="288">
        <v>0</v>
      </c>
      <c r="L1465" s="278">
        <f t="shared" si="1296"/>
        <v>0</v>
      </c>
      <c r="M1465" s="233">
        <f t="shared" si="1315"/>
        <v>0</v>
      </c>
      <c r="N1465" s="267">
        <v>0</v>
      </c>
      <c r="O1465" s="233">
        <f t="shared" si="1297"/>
        <v>0</v>
      </c>
      <c r="P1465" s="42"/>
    </row>
    <row r="1466" spans="2:17" ht="18" hidden="1">
      <c r="B1466" s="2" t="str">
        <f t="shared" si="1295"/>
        <v>a</v>
      </c>
      <c r="C1466" s="231" t="s">
        <v>0</v>
      </c>
      <c r="D1466" s="232" t="s">
        <v>9</v>
      </c>
      <c r="E1466" s="233">
        <v>1000</v>
      </c>
      <c r="F1466" s="233">
        <v>1000</v>
      </c>
      <c r="G1466" s="233">
        <v>554.37487999999996</v>
      </c>
      <c r="H1466" s="233">
        <v>1000</v>
      </c>
      <c r="I1466" s="233">
        <v>1000</v>
      </c>
      <c r="J1466" s="267">
        <v>1000</v>
      </c>
      <c r="K1466" s="288">
        <v>1000</v>
      </c>
      <c r="L1466" s="278">
        <f t="shared" si="1296"/>
        <v>0</v>
      </c>
      <c r="M1466" s="233">
        <f t="shared" si="1315"/>
        <v>0</v>
      </c>
      <c r="N1466" s="267">
        <v>1000</v>
      </c>
      <c r="O1466" s="233">
        <f t="shared" si="1297"/>
        <v>0</v>
      </c>
      <c r="P1466" s="43"/>
      <c r="Q1466" s="271"/>
    </row>
    <row r="1467" spans="2:17" ht="15.75" hidden="1">
      <c r="B1467" s="2" t="str">
        <f t="shared" si="1295"/>
        <v>b</v>
      </c>
      <c r="C1467" s="240" t="s">
        <v>0</v>
      </c>
      <c r="D1467" s="241" t="s">
        <v>10</v>
      </c>
      <c r="E1467" s="233">
        <v>0</v>
      </c>
      <c r="F1467" s="233">
        <v>0</v>
      </c>
      <c r="G1467" s="233">
        <v>0</v>
      </c>
      <c r="H1467" s="233">
        <v>0</v>
      </c>
      <c r="I1467" s="233">
        <v>0</v>
      </c>
      <c r="J1467" s="267">
        <v>0</v>
      </c>
      <c r="K1467" s="288">
        <v>0</v>
      </c>
      <c r="L1467" s="278">
        <f t="shared" si="1296"/>
        <v>0</v>
      </c>
      <c r="M1467" s="233">
        <f t="shared" si="1315"/>
        <v>0</v>
      </c>
      <c r="N1467" s="267">
        <v>0</v>
      </c>
      <c r="O1467" s="233">
        <f t="shared" si="1297"/>
        <v>0</v>
      </c>
      <c r="P1467" s="42"/>
    </row>
    <row r="1468" spans="2:17" ht="15.75" hidden="1">
      <c r="B1468" s="2" t="str">
        <f t="shared" si="1295"/>
        <v>b</v>
      </c>
      <c r="C1468" s="240" t="s">
        <v>0</v>
      </c>
      <c r="D1468" s="241" t="s">
        <v>11</v>
      </c>
      <c r="E1468" s="233">
        <v>0</v>
      </c>
      <c r="F1468" s="233">
        <v>0</v>
      </c>
      <c r="G1468" s="233">
        <v>0</v>
      </c>
      <c r="H1468" s="233">
        <v>0</v>
      </c>
      <c r="I1468" s="233">
        <v>0</v>
      </c>
      <c r="J1468" s="267">
        <v>0</v>
      </c>
      <c r="K1468" s="288">
        <v>0</v>
      </c>
      <c r="L1468" s="278">
        <f t="shared" si="1296"/>
        <v>0</v>
      </c>
      <c r="M1468" s="233">
        <f t="shared" si="1315"/>
        <v>0</v>
      </c>
      <c r="N1468" s="267">
        <v>0</v>
      </c>
      <c r="O1468" s="233">
        <f t="shared" si="1297"/>
        <v>0</v>
      </c>
      <c r="P1468" s="42"/>
    </row>
    <row r="1469" spans="2:17" ht="15.75" hidden="1">
      <c r="B1469" s="2" t="str">
        <f t="shared" si="1295"/>
        <v>b</v>
      </c>
      <c r="C1469" s="240" t="s">
        <v>0</v>
      </c>
      <c r="D1469" s="241" t="s">
        <v>12</v>
      </c>
      <c r="E1469" s="233">
        <v>0</v>
      </c>
      <c r="F1469" s="233">
        <v>0</v>
      </c>
      <c r="G1469" s="233">
        <v>0</v>
      </c>
      <c r="H1469" s="233">
        <v>0</v>
      </c>
      <c r="I1469" s="233">
        <v>0</v>
      </c>
      <c r="J1469" s="267">
        <v>0</v>
      </c>
      <c r="K1469" s="288">
        <v>0</v>
      </c>
      <c r="L1469" s="278">
        <f t="shared" si="1296"/>
        <v>0</v>
      </c>
      <c r="M1469" s="233">
        <f t="shared" si="1315"/>
        <v>0</v>
      </c>
      <c r="N1469" s="267">
        <v>0</v>
      </c>
      <c r="O1469" s="233">
        <f t="shared" si="1297"/>
        <v>0</v>
      </c>
      <c r="P1469" s="42"/>
    </row>
    <row r="1470" spans="2:17" ht="15.75" hidden="1">
      <c r="B1470" s="2" t="str">
        <f t="shared" si="1295"/>
        <v>b</v>
      </c>
      <c r="C1470" s="240" t="s">
        <v>0</v>
      </c>
      <c r="D1470" s="241" t="s">
        <v>13</v>
      </c>
      <c r="E1470" s="233">
        <v>0</v>
      </c>
      <c r="F1470" s="233">
        <v>0</v>
      </c>
      <c r="G1470" s="233">
        <v>0</v>
      </c>
      <c r="H1470" s="233">
        <v>0</v>
      </c>
      <c r="I1470" s="233">
        <v>0</v>
      </c>
      <c r="J1470" s="267">
        <v>0</v>
      </c>
      <c r="K1470" s="288">
        <v>0</v>
      </c>
      <c r="L1470" s="278">
        <f t="shared" si="1296"/>
        <v>0</v>
      </c>
      <c r="M1470" s="233">
        <f t="shared" si="1315"/>
        <v>0</v>
      </c>
      <c r="N1470" s="267">
        <v>0</v>
      </c>
      <c r="O1470" s="233">
        <f t="shared" si="1297"/>
        <v>0</v>
      </c>
      <c r="P1470" s="42"/>
    </row>
    <row r="1471" spans="2:17" ht="15.75" hidden="1">
      <c r="B1471" s="2" t="str">
        <f t="shared" si="1295"/>
        <v>b</v>
      </c>
      <c r="C1471" s="240" t="s">
        <v>0</v>
      </c>
      <c r="D1471" s="241" t="s">
        <v>14</v>
      </c>
      <c r="E1471" s="233">
        <f t="shared" ref="E1471" si="1329">E1472+E1473</f>
        <v>0</v>
      </c>
      <c r="F1471" s="233">
        <f t="shared" ref="F1471:I1471" si="1330">F1472+F1473</f>
        <v>0</v>
      </c>
      <c r="G1471" s="233">
        <f t="shared" si="1330"/>
        <v>0</v>
      </c>
      <c r="H1471" s="233">
        <f t="shared" si="1330"/>
        <v>0</v>
      </c>
      <c r="I1471" s="233">
        <f t="shared" si="1330"/>
        <v>0</v>
      </c>
      <c r="J1471" s="267">
        <f>J1472+J1473</f>
        <v>0</v>
      </c>
      <c r="K1471" s="288">
        <f>K1472+K1473</f>
        <v>0</v>
      </c>
      <c r="L1471" s="278">
        <f t="shared" si="1296"/>
        <v>0</v>
      </c>
      <c r="M1471" s="233">
        <f t="shared" si="1315"/>
        <v>0</v>
      </c>
      <c r="N1471" s="267">
        <f t="shared" ref="N1471" si="1331">N1472+N1473</f>
        <v>0</v>
      </c>
      <c r="O1471" s="233">
        <f t="shared" si="1297"/>
        <v>0</v>
      </c>
      <c r="P1471" s="42"/>
    </row>
    <row r="1472" spans="2:17" ht="30" hidden="1">
      <c r="B1472" s="2" t="str">
        <f t="shared" si="1295"/>
        <v>b</v>
      </c>
      <c r="C1472" s="256" t="s">
        <v>0</v>
      </c>
      <c r="D1472" s="257" t="s">
        <v>15</v>
      </c>
      <c r="E1472" s="238">
        <v>0</v>
      </c>
      <c r="F1472" s="238">
        <v>0</v>
      </c>
      <c r="G1472" s="238">
        <v>0</v>
      </c>
      <c r="H1472" s="238">
        <v>0</v>
      </c>
      <c r="I1472" s="238">
        <v>0</v>
      </c>
      <c r="J1472" s="268">
        <v>0</v>
      </c>
      <c r="K1472" s="289">
        <v>0</v>
      </c>
      <c r="L1472" s="278">
        <f t="shared" si="1296"/>
        <v>0</v>
      </c>
      <c r="M1472" s="238">
        <f t="shared" si="1315"/>
        <v>0</v>
      </c>
      <c r="N1472" s="268">
        <v>0</v>
      </c>
      <c r="O1472" s="238">
        <f t="shared" si="1297"/>
        <v>0</v>
      </c>
      <c r="P1472" s="42"/>
    </row>
    <row r="1473" spans="2:18" ht="30" hidden="1">
      <c r="B1473" s="2" t="str">
        <f t="shared" si="1295"/>
        <v>b</v>
      </c>
      <c r="C1473" s="256" t="s">
        <v>0</v>
      </c>
      <c r="D1473" s="257" t="s">
        <v>16</v>
      </c>
      <c r="E1473" s="238">
        <v>0</v>
      </c>
      <c r="F1473" s="238">
        <v>0</v>
      </c>
      <c r="G1473" s="238">
        <v>0</v>
      </c>
      <c r="H1473" s="238">
        <v>0</v>
      </c>
      <c r="I1473" s="238">
        <v>0</v>
      </c>
      <c r="J1473" s="268">
        <v>0</v>
      </c>
      <c r="K1473" s="289">
        <v>0</v>
      </c>
      <c r="L1473" s="278">
        <f t="shared" si="1296"/>
        <v>0</v>
      </c>
      <c r="M1473" s="238">
        <f t="shared" si="1315"/>
        <v>0</v>
      </c>
      <c r="N1473" s="268">
        <v>0</v>
      </c>
      <c r="O1473" s="238">
        <f t="shared" si="1297"/>
        <v>0</v>
      </c>
      <c r="P1473" s="42"/>
    </row>
    <row r="1474" spans="2:18" ht="15.75" hidden="1">
      <c r="B1474" s="2" t="str">
        <f t="shared" si="1295"/>
        <v>b</v>
      </c>
      <c r="C1474" s="243" t="s">
        <v>0</v>
      </c>
      <c r="D1474" s="244" t="s">
        <v>17</v>
      </c>
      <c r="E1474" s="230">
        <v>0</v>
      </c>
      <c r="F1474" s="230">
        <v>0</v>
      </c>
      <c r="G1474" s="230">
        <v>0</v>
      </c>
      <c r="H1474" s="230">
        <v>0</v>
      </c>
      <c r="I1474" s="230">
        <v>0</v>
      </c>
      <c r="J1474" s="266">
        <v>0</v>
      </c>
      <c r="K1474" s="287">
        <v>0</v>
      </c>
      <c r="L1474" s="278">
        <f t="shared" si="1296"/>
        <v>0</v>
      </c>
      <c r="M1474" s="230">
        <f t="shared" si="1315"/>
        <v>0</v>
      </c>
      <c r="N1474" s="266">
        <v>0</v>
      </c>
      <c r="O1474" s="230">
        <f t="shared" si="1297"/>
        <v>0</v>
      </c>
      <c r="P1474" s="42"/>
    </row>
    <row r="1475" spans="2:18" ht="15.75" hidden="1">
      <c r="B1475" s="2" t="str">
        <f t="shared" si="1295"/>
        <v>b</v>
      </c>
      <c r="C1475" s="243" t="s">
        <v>0</v>
      </c>
      <c r="D1475" s="244" t="s">
        <v>18</v>
      </c>
      <c r="E1475" s="230">
        <v>0</v>
      </c>
      <c r="F1475" s="230">
        <v>0</v>
      </c>
      <c r="G1475" s="230">
        <v>0</v>
      </c>
      <c r="H1475" s="230">
        <v>0</v>
      </c>
      <c r="I1475" s="230">
        <v>0</v>
      </c>
      <c r="J1475" s="266">
        <v>0</v>
      </c>
      <c r="K1475" s="287">
        <v>0</v>
      </c>
      <c r="L1475" s="278">
        <f t="shared" si="1296"/>
        <v>0</v>
      </c>
      <c r="M1475" s="230">
        <f t="shared" si="1315"/>
        <v>0</v>
      </c>
      <c r="N1475" s="266">
        <v>0</v>
      </c>
      <c r="O1475" s="230">
        <f t="shared" si="1297"/>
        <v>0</v>
      </c>
      <c r="P1475" s="42"/>
    </row>
    <row r="1476" spans="2:18" ht="15.75" hidden="1">
      <c r="B1476" s="2" t="str">
        <f t="shared" si="1295"/>
        <v>b</v>
      </c>
      <c r="C1476" s="243" t="s">
        <v>0</v>
      </c>
      <c r="D1476" s="244" t="s">
        <v>19</v>
      </c>
      <c r="E1476" s="230">
        <v>0</v>
      </c>
      <c r="F1476" s="230">
        <v>0</v>
      </c>
      <c r="G1476" s="230">
        <v>0</v>
      </c>
      <c r="H1476" s="230">
        <v>0</v>
      </c>
      <c r="I1476" s="230">
        <v>0</v>
      </c>
      <c r="J1476" s="266">
        <v>0</v>
      </c>
      <c r="K1476" s="287">
        <v>0</v>
      </c>
      <c r="L1476" s="278">
        <f t="shared" si="1296"/>
        <v>0</v>
      </c>
      <c r="M1476" s="230">
        <f t="shared" si="1315"/>
        <v>0</v>
      </c>
      <c r="N1476" s="266">
        <v>0</v>
      </c>
      <c r="O1476" s="230">
        <f t="shared" si="1297"/>
        <v>0</v>
      </c>
      <c r="P1476" s="42"/>
    </row>
    <row r="1477" spans="2:18" ht="36" hidden="1">
      <c r="B1477" s="2" t="str">
        <f t="shared" si="1295"/>
        <v>a</v>
      </c>
      <c r="C1477" s="222" t="s">
        <v>183</v>
      </c>
      <c r="D1477" s="223" t="s">
        <v>184</v>
      </c>
      <c r="E1477" s="224">
        <f t="shared" ref="E1477" si="1332">E1480+E1490+E1491+E1492</f>
        <v>20000</v>
      </c>
      <c r="F1477" s="224">
        <f t="shared" ref="F1477:I1477" si="1333">F1480+F1490+F1491+F1492</f>
        <v>15000</v>
      </c>
      <c r="G1477" s="224">
        <f t="shared" si="1333"/>
        <v>4520.3929700000008</v>
      </c>
      <c r="H1477" s="224">
        <f t="shared" si="1333"/>
        <v>20000</v>
      </c>
      <c r="I1477" s="224">
        <f t="shared" si="1333"/>
        <v>10000</v>
      </c>
      <c r="J1477" s="264">
        <f>J1480+J1490+J1491+J1492</f>
        <v>500</v>
      </c>
      <c r="K1477" s="248">
        <f>K1480+K1490+K1491+K1492</f>
        <v>500</v>
      </c>
      <c r="L1477" s="278">
        <f t="shared" si="1296"/>
        <v>0</v>
      </c>
      <c r="M1477" s="224">
        <f t="shared" ref="M1477:M1508" si="1334">J1477-I1477</f>
        <v>-9500</v>
      </c>
      <c r="N1477" s="264">
        <f t="shared" ref="N1477" si="1335">N1480+N1490+N1491+N1492</f>
        <v>20000</v>
      </c>
      <c r="O1477" s="224">
        <f t="shared" si="1297"/>
        <v>19500</v>
      </c>
      <c r="P1477" s="250" t="s">
        <v>430</v>
      </c>
      <c r="Q1477" s="271" t="s">
        <v>574</v>
      </c>
      <c r="R1477" s="296" t="s">
        <v>614</v>
      </c>
    </row>
    <row r="1478" spans="2:18" ht="15.75" hidden="1">
      <c r="B1478" s="2" t="str">
        <f t="shared" ref="B1478:B1541" si="1336">IF((E1478+F1478+G1478+I1478++J1478+M1478+N1478)&gt;0,"a","b")</f>
        <v>b</v>
      </c>
      <c r="C1478" s="252" t="s">
        <v>0</v>
      </c>
      <c r="D1478" s="253" t="s">
        <v>5</v>
      </c>
      <c r="E1478" s="227">
        <v>0</v>
      </c>
      <c r="F1478" s="227">
        <v>0</v>
      </c>
      <c r="G1478" s="227">
        <v>0</v>
      </c>
      <c r="H1478" s="227">
        <v>0</v>
      </c>
      <c r="I1478" s="227">
        <v>0</v>
      </c>
      <c r="J1478" s="265">
        <v>0</v>
      </c>
      <c r="K1478" s="286">
        <v>0</v>
      </c>
      <c r="L1478" s="278">
        <f t="shared" ref="L1478:L1541" si="1337">K1478-J1478</f>
        <v>0</v>
      </c>
      <c r="M1478" s="227">
        <f t="shared" si="1334"/>
        <v>0</v>
      </c>
      <c r="N1478" s="265">
        <v>0</v>
      </c>
      <c r="O1478" s="227">
        <f t="shared" ref="O1478:O1541" si="1338">N1478-J1478</f>
        <v>0</v>
      </c>
      <c r="P1478" s="42"/>
    </row>
    <row r="1479" spans="2:18" ht="18" hidden="1">
      <c r="B1479" s="2" t="str">
        <f t="shared" si="1336"/>
        <v>a</v>
      </c>
      <c r="C1479" s="225" t="s">
        <v>0</v>
      </c>
      <c r="D1479" s="226" t="s">
        <v>6</v>
      </c>
      <c r="E1479" s="227">
        <v>4</v>
      </c>
      <c r="F1479" s="227">
        <v>4</v>
      </c>
      <c r="G1479" s="227">
        <v>4</v>
      </c>
      <c r="H1479" s="227">
        <v>4</v>
      </c>
      <c r="I1479" s="227">
        <v>4</v>
      </c>
      <c r="J1479" s="265">
        <v>0</v>
      </c>
      <c r="K1479" s="286">
        <v>0</v>
      </c>
      <c r="L1479" s="278">
        <f t="shared" si="1337"/>
        <v>0</v>
      </c>
      <c r="M1479" s="227">
        <f t="shared" si="1334"/>
        <v>-4</v>
      </c>
      <c r="N1479" s="265">
        <v>0</v>
      </c>
      <c r="O1479" s="227">
        <f t="shared" si="1338"/>
        <v>0</v>
      </c>
      <c r="P1479" s="43"/>
      <c r="Q1479" s="271"/>
    </row>
    <row r="1480" spans="2:18" ht="18" hidden="1">
      <c r="B1480" s="2" t="str">
        <f t="shared" si="1336"/>
        <v>a</v>
      </c>
      <c r="C1480" s="228" t="s">
        <v>0</v>
      </c>
      <c r="D1480" s="229" t="s">
        <v>7</v>
      </c>
      <c r="E1480" s="230">
        <f t="shared" ref="E1480" si="1339">E1481+E1482+E1483+E1484+E1485+E1486+E1487</f>
        <v>20000</v>
      </c>
      <c r="F1480" s="230">
        <f t="shared" ref="F1480:I1480" si="1340">F1481+F1482+F1483+F1484+F1485+F1486+F1487</f>
        <v>14976.4</v>
      </c>
      <c r="G1480" s="230">
        <f t="shared" si="1340"/>
        <v>4496.7929700000004</v>
      </c>
      <c r="H1480" s="230">
        <f t="shared" si="1340"/>
        <v>20000</v>
      </c>
      <c r="I1480" s="230">
        <f t="shared" si="1340"/>
        <v>10000</v>
      </c>
      <c r="J1480" s="266">
        <f>J1481+J1482+J1483+J1484+J1485+J1486+J1487</f>
        <v>500</v>
      </c>
      <c r="K1480" s="287">
        <f>K1481+K1482+K1483+K1484+K1485+K1486+K1487</f>
        <v>500</v>
      </c>
      <c r="L1480" s="278">
        <f t="shared" si="1337"/>
        <v>0</v>
      </c>
      <c r="M1480" s="230">
        <f t="shared" si="1334"/>
        <v>-9500</v>
      </c>
      <c r="N1480" s="266">
        <f t="shared" ref="N1480" si="1341">N1481+N1482+N1483+N1484+N1485+N1486+N1487</f>
        <v>20000</v>
      </c>
      <c r="O1480" s="230">
        <f t="shared" si="1338"/>
        <v>19500</v>
      </c>
      <c r="P1480" s="43"/>
      <c r="Q1480" s="271"/>
    </row>
    <row r="1481" spans="2:18" ht="15.75" hidden="1">
      <c r="B1481" s="2" t="str">
        <f t="shared" si="1336"/>
        <v>b</v>
      </c>
      <c r="C1481" s="240" t="s">
        <v>0</v>
      </c>
      <c r="D1481" s="241" t="s">
        <v>8</v>
      </c>
      <c r="E1481" s="233">
        <v>0</v>
      </c>
      <c r="F1481" s="233">
        <v>0</v>
      </c>
      <c r="G1481" s="233">
        <v>0</v>
      </c>
      <c r="H1481" s="233">
        <v>0</v>
      </c>
      <c r="I1481" s="233">
        <v>0</v>
      </c>
      <c r="J1481" s="267">
        <v>0</v>
      </c>
      <c r="K1481" s="288">
        <v>0</v>
      </c>
      <c r="L1481" s="278">
        <f t="shared" si="1337"/>
        <v>0</v>
      </c>
      <c r="M1481" s="233">
        <f t="shared" si="1334"/>
        <v>0</v>
      </c>
      <c r="N1481" s="267">
        <v>0</v>
      </c>
      <c r="O1481" s="233">
        <f t="shared" si="1338"/>
        <v>0</v>
      </c>
      <c r="P1481" s="42"/>
    </row>
    <row r="1482" spans="2:18" ht="18" hidden="1">
      <c r="B1482" s="2" t="str">
        <f t="shared" si="1336"/>
        <v>a</v>
      </c>
      <c r="C1482" s="231" t="s">
        <v>0</v>
      </c>
      <c r="D1482" s="232" t="s">
        <v>9</v>
      </c>
      <c r="E1482" s="233">
        <v>450</v>
      </c>
      <c r="F1482" s="233">
        <v>1000</v>
      </c>
      <c r="G1482" s="233">
        <v>84.260360000000006</v>
      </c>
      <c r="H1482" s="233">
        <v>1000</v>
      </c>
      <c r="I1482" s="233">
        <v>1000</v>
      </c>
      <c r="J1482" s="267">
        <v>500</v>
      </c>
      <c r="K1482" s="288">
        <v>500</v>
      </c>
      <c r="L1482" s="278">
        <f t="shared" si="1337"/>
        <v>0</v>
      </c>
      <c r="M1482" s="233">
        <f t="shared" si="1334"/>
        <v>-500</v>
      </c>
      <c r="N1482" s="267">
        <v>1000</v>
      </c>
      <c r="O1482" s="233">
        <f t="shared" si="1338"/>
        <v>500</v>
      </c>
      <c r="P1482" s="43"/>
      <c r="Q1482" s="271"/>
    </row>
    <row r="1483" spans="2:18" ht="15.75" hidden="1">
      <c r="B1483" s="2" t="str">
        <f t="shared" si="1336"/>
        <v>b</v>
      </c>
      <c r="C1483" s="240" t="s">
        <v>0</v>
      </c>
      <c r="D1483" s="241" t="s">
        <v>10</v>
      </c>
      <c r="E1483" s="233">
        <v>0</v>
      </c>
      <c r="F1483" s="233">
        <v>0</v>
      </c>
      <c r="G1483" s="233">
        <v>0</v>
      </c>
      <c r="H1483" s="233">
        <v>0</v>
      </c>
      <c r="I1483" s="233">
        <v>0</v>
      </c>
      <c r="J1483" s="267">
        <v>0</v>
      </c>
      <c r="K1483" s="288">
        <v>0</v>
      </c>
      <c r="L1483" s="278">
        <f t="shared" si="1337"/>
        <v>0</v>
      </c>
      <c r="M1483" s="233">
        <f t="shared" si="1334"/>
        <v>0</v>
      </c>
      <c r="N1483" s="267">
        <v>0</v>
      </c>
      <c r="O1483" s="233">
        <f t="shared" si="1338"/>
        <v>0</v>
      </c>
      <c r="P1483" s="42"/>
    </row>
    <row r="1484" spans="2:18" ht="15.75" hidden="1">
      <c r="B1484" s="2" t="str">
        <f t="shared" si="1336"/>
        <v>b</v>
      </c>
      <c r="C1484" s="240" t="s">
        <v>0</v>
      </c>
      <c r="D1484" s="241" t="s">
        <v>11</v>
      </c>
      <c r="E1484" s="233">
        <v>0</v>
      </c>
      <c r="F1484" s="233">
        <v>0</v>
      </c>
      <c r="G1484" s="233">
        <v>0</v>
      </c>
      <c r="H1484" s="233">
        <v>0</v>
      </c>
      <c r="I1484" s="233">
        <v>0</v>
      </c>
      <c r="J1484" s="267">
        <v>0</v>
      </c>
      <c r="K1484" s="288">
        <v>0</v>
      </c>
      <c r="L1484" s="278">
        <f t="shared" si="1337"/>
        <v>0</v>
      </c>
      <c r="M1484" s="233">
        <f t="shared" si="1334"/>
        <v>0</v>
      </c>
      <c r="N1484" s="267">
        <v>0</v>
      </c>
      <c r="O1484" s="233">
        <f t="shared" si="1338"/>
        <v>0</v>
      </c>
      <c r="P1484" s="42"/>
    </row>
    <row r="1485" spans="2:18" ht="15.75" hidden="1">
      <c r="B1485" s="2" t="str">
        <f t="shared" si="1336"/>
        <v>b</v>
      </c>
      <c r="C1485" s="240" t="s">
        <v>0</v>
      </c>
      <c r="D1485" s="241" t="s">
        <v>12</v>
      </c>
      <c r="E1485" s="233">
        <v>0</v>
      </c>
      <c r="F1485" s="233">
        <v>0</v>
      </c>
      <c r="G1485" s="233">
        <v>0</v>
      </c>
      <c r="H1485" s="233">
        <v>0</v>
      </c>
      <c r="I1485" s="233">
        <v>0</v>
      </c>
      <c r="J1485" s="267">
        <v>0</v>
      </c>
      <c r="K1485" s="288">
        <v>0</v>
      </c>
      <c r="L1485" s="278">
        <f t="shared" si="1337"/>
        <v>0</v>
      </c>
      <c r="M1485" s="233">
        <f t="shared" si="1334"/>
        <v>0</v>
      </c>
      <c r="N1485" s="267">
        <v>0</v>
      </c>
      <c r="O1485" s="233">
        <f t="shared" si="1338"/>
        <v>0</v>
      </c>
      <c r="P1485" s="42"/>
    </row>
    <row r="1486" spans="2:18" ht="18" hidden="1">
      <c r="B1486" s="2" t="str">
        <f t="shared" si="1336"/>
        <v>a</v>
      </c>
      <c r="C1486" s="231" t="s">
        <v>0</v>
      </c>
      <c r="D1486" s="232" t="s">
        <v>13</v>
      </c>
      <c r="E1486" s="233">
        <v>19550</v>
      </c>
      <c r="F1486" s="233">
        <v>13976.4</v>
      </c>
      <c r="G1486" s="233">
        <v>4412.5326100000002</v>
      </c>
      <c r="H1486" s="233">
        <v>19000</v>
      </c>
      <c r="I1486" s="233">
        <v>9000</v>
      </c>
      <c r="J1486" s="267">
        <v>0</v>
      </c>
      <c r="K1486" s="288">
        <v>0</v>
      </c>
      <c r="L1486" s="278">
        <f t="shared" si="1337"/>
        <v>0</v>
      </c>
      <c r="M1486" s="233">
        <f t="shared" si="1334"/>
        <v>-9000</v>
      </c>
      <c r="N1486" s="267">
        <v>19000</v>
      </c>
      <c r="O1486" s="233">
        <f t="shared" si="1338"/>
        <v>19000</v>
      </c>
      <c r="P1486" s="43"/>
      <c r="Q1486" s="271"/>
    </row>
    <row r="1487" spans="2:18" ht="15.75" hidden="1">
      <c r="B1487" s="2" t="str">
        <f t="shared" si="1336"/>
        <v>b</v>
      </c>
      <c r="C1487" s="240" t="s">
        <v>0</v>
      </c>
      <c r="D1487" s="241" t="s">
        <v>14</v>
      </c>
      <c r="E1487" s="233">
        <f t="shared" ref="E1487" si="1342">E1488+E1489</f>
        <v>0</v>
      </c>
      <c r="F1487" s="233">
        <f t="shared" ref="F1487:I1487" si="1343">F1488+F1489</f>
        <v>0</v>
      </c>
      <c r="G1487" s="233">
        <f t="shared" si="1343"/>
        <v>0</v>
      </c>
      <c r="H1487" s="233">
        <f t="shared" si="1343"/>
        <v>0</v>
      </c>
      <c r="I1487" s="233">
        <f t="shared" si="1343"/>
        <v>0</v>
      </c>
      <c r="J1487" s="267">
        <f>J1488+J1489</f>
        <v>0</v>
      </c>
      <c r="K1487" s="288">
        <f>K1488+K1489</f>
        <v>0</v>
      </c>
      <c r="L1487" s="278">
        <f t="shared" si="1337"/>
        <v>0</v>
      </c>
      <c r="M1487" s="233">
        <f t="shared" si="1334"/>
        <v>0</v>
      </c>
      <c r="N1487" s="267">
        <f t="shared" ref="N1487" si="1344">N1488+N1489</f>
        <v>0</v>
      </c>
      <c r="O1487" s="233">
        <f t="shared" si="1338"/>
        <v>0</v>
      </c>
      <c r="P1487" s="42"/>
    </row>
    <row r="1488" spans="2:18" ht="30" hidden="1">
      <c r="B1488" s="2" t="str">
        <f t="shared" si="1336"/>
        <v>b</v>
      </c>
      <c r="C1488" s="256" t="s">
        <v>0</v>
      </c>
      <c r="D1488" s="257" t="s">
        <v>15</v>
      </c>
      <c r="E1488" s="238">
        <v>0</v>
      </c>
      <c r="F1488" s="238">
        <v>0</v>
      </c>
      <c r="G1488" s="238">
        <v>0</v>
      </c>
      <c r="H1488" s="238">
        <v>0</v>
      </c>
      <c r="I1488" s="238">
        <v>0</v>
      </c>
      <c r="J1488" s="268">
        <v>0</v>
      </c>
      <c r="K1488" s="289">
        <v>0</v>
      </c>
      <c r="L1488" s="278">
        <f t="shared" si="1337"/>
        <v>0</v>
      </c>
      <c r="M1488" s="238">
        <f t="shared" si="1334"/>
        <v>0</v>
      </c>
      <c r="N1488" s="268">
        <v>0</v>
      </c>
      <c r="O1488" s="238">
        <f t="shared" si="1338"/>
        <v>0</v>
      </c>
      <c r="P1488" s="42"/>
    </row>
    <row r="1489" spans="2:17" ht="30" hidden="1">
      <c r="B1489" s="2" t="str">
        <f t="shared" si="1336"/>
        <v>b</v>
      </c>
      <c r="C1489" s="256" t="s">
        <v>0</v>
      </c>
      <c r="D1489" s="257" t="s">
        <v>16</v>
      </c>
      <c r="E1489" s="238">
        <v>0</v>
      </c>
      <c r="F1489" s="238">
        <v>0</v>
      </c>
      <c r="G1489" s="238">
        <v>0</v>
      </c>
      <c r="H1489" s="238">
        <v>0</v>
      </c>
      <c r="I1489" s="238">
        <v>0</v>
      </c>
      <c r="J1489" s="268">
        <v>0</v>
      </c>
      <c r="K1489" s="289">
        <v>0</v>
      </c>
      <c r="L1489" s="278">
        <f t="shared" si="1337"/>
        <v>0</v>
      </c>
      <c r="M1489" s="238">
        <f t="shared" si="1334"/>
        <v>0</v>
      </c>
      <c r="N1489" s="268">
        <v>0</v>
      </c>
      <c r="O1489" s="238">
        <f t="shared" si="1338"/>
        <v>0</v>
      </c>
      <c r="P1489" s="42"/>
    </row>
    <row r="1490" spans="2:17" ht="15.75" hidden="1">
      <c r="B1490" s="2" t="str">
        <f t="shared" si="1336"/>
        <v>a</v>
      </c>
      <c r="C1490" s="243" t="s">
        <v>0</v>
      </c>
      <c r="D1490" s="244" t="s">
        <v>17</v>
      </c>
      <c r="E1490" s="230">
        <v>0</v>
      </c>
      <c r="F1490" s="230">
        <v>23.6</v>
      </c>
      <c r="G1490" s="230">
        <v>23.6</v>
      </c>
      <c r="H1490" s="230">
        <v>0</v>
      </c>
      <c r="I1490" s="230">
        <v>0</v>
      </c>
      <c r="J1490" s="266">
        <v>0</v>
      </c>
      <c r="K1490" s="287">
        <v>0</v>
      </c>
      <c r="L1490" s="278">
        <f t="shared" si="1337"/>
        <v>0</v>
      </c>
      <c r="M1490" s="230">
        <f t="shared" si="1334"/>
        <v>0</v>
      </c>
      <c r="N1490" s="266">
        <v>0</v>
      </c>
      <c r="O1490" s="230">
        <f t="shared" si="1338"/>
        <v>0</v>
      </c>
      <c r="P1490" s="43"/>
      <c r="Q1490" s="271"/>
    </row>
    <row r="1491" spans="2:17" ht="15.75" hidden="1">
      <c r="B1491" s="2" t="str">
        <f t="shared" si="1336"/>
        <v>b</v>
      </c>
      <c r="C1491" s="243" t="s">
        <v>0</v>
      </c>
      <c r="D1491" s="244" t="s">
        <v>18</v>
      </c>
      <c r="E1491" s="230">
        <v>0</v>
      </c>
      <c r="F1491" s="230">
        <v>0</v>
      </c>
      <c r="G1491" s="230">
        <v>0</v>
      </c>
      <c r="H1491" s="230">
        <v>0</v>
      </c>
      <c r="I1491" s="230">
        <v>0</v>
      </c>
      <c r="J1491" s="266">
        <v>0</v>
      </c>
      <c r="K1491" s="287">
        <v>0</v>
      </c>
      <c r="L1491" s="278">
        <f t="shared" si="1337"/>
        <v>0</v>
      </c>
      <c r="M1491" s="230">
        <f t="shared" si="1334"/>
        <v>0</v>
      </c>
      <c r="N1491" s="266">
        <v>0</v>
      </c>
      <c r="O1491" s="230">
        <f t="shared" si="1338"/>
        <v>0</v>
      </c>
      <c r="P1491" s="42"/>
    </row>
    <row r="1492" spans="2:17" ht="15.75" hidden="1">
      <c r="B1492" s="2" t="str">
        <f t="shared" si="1336"/>
        <v>b</v>
      </c>
      <c r="C1492" s="243" t="s">
        <v>0</v>
      </c>
      <c r="D1492" s="244" t="s">
        <v>19</v>
      </c>
      <c r="E1492" s="230">
        <v>0</v>
      </c>
      <c r="F1492" s="230">
        <v>0</v>
      </c>
      <c r="G1492" s="230">
        <v>0</v>
      </c>
      <c r="H1492" s="230">
        <v>0</v>
      </c>
      <c r="I1492" s="230">
        <v>0</v>
      </c>
      <c r="J1492" s="266">
        <v>0</v>
      </c>
      <c r="K1492" s="287">
        <v>0</v>
      </c>
      <c r="L1492" s="278">
        <f t="shared" si="1337"/>
        <v>0</v>
      </c>
      <c r="M1492" s="230">
        <f t="shared" si="1334"/>
        <v>0</v>
      </c>
      <c r="N1492" s="266">
        <v>0</v>
      </c>
      <c r="O1492" s="230">
        <f t="shared" si="1338"/>
        <v>0</v>
      </c>
      <c r="P1492" s="42"/>
    </row>
    <row r="1493" spans="2:17" ht="36" hidden="1">
      <c r="B1493" s="2" t="str">
        <f t="shared" si="1336"/>
        <v>a</v>
      </c>
      <c r="C1493" s="222" t="s">
        <v>185</v>
      </c>
      <c r="D1493" s="223" t="s">
        <v>186</v>
      </c>
      <c r="E1493" s="224">
        <f t="shared" ref="E1493" si="1345">E1496+E1506+E1507+E1508</f>
        <v>800</v>
      </c>
      <c r="F1493" s="224">
        <f t="shared" ref="F1493:I1493" si="1346">F1496+F1506+F1507+F1508</f>
        <v>631.04</v>
      </c>
      <c r="G1493" s="224">
        <f t="shared" si="1346"/>
        <v>23.725000000000001</v>
      </c>
      <c r="H1493" s="224">
        <f t="shared" si="1346"/>
        <v>800</v>
      </c>
      <c r="I1493" s="224">
        <f t="shared" si="1346"/>
        <v>500</v>
      </c>
      <c r="J1493" s="264">
        <f>J1496+J1506+J1507+J1508</f>
        <v>500</v>
      </c>
      <c r="K1493" s="285">
        <f>K1496+K1506+K1507+K1508</f>
        <v>500</v>
      </c>
      <c r="L1493" s="278">
        <f t="shared" si="1337"/>
        <v>0</v>
      </c>
      <c r="M1493" s="224">
        <f t="shared" si="1334"/>
        <v>0</v>
      </c>
      <c r="N1493" s="264">
        <f t="shared" ref="N1493" si="1347">N1496+N1506+N1507+N1508</f>
        <v>800</v>
      </c>
      <c r="O1493" s="224">
        <f t="shared" si="1338"/>
        <v>300</v>
      </c>
      <c r="P1493" s="43"/>
      <c r="Q1493" s="271" t="s">
        <v>572</v>
      </c>
    </row>
    <row r="1494" spans="2:17" ht="15.75" hidden="1">
      <c r="B1494" s="2" t="str">
        <f t="shared" si="1336"/>
        <v>b</v>
      </c>
      <c r="C1494" s="252" t="s">
        <v>0</v>
      </c>
      <c r="D1494" s="253" t="s">
        <v>5</v>
      </c>
      <c r="E1494" s="227">
        <v>0</v>
      </c>
      <c r="F1494" s="227">
        <v>0</v>
      </c>
      <c r="G1494" s="227">
        <v>0</v>
      </c>
      <c r="H1494" s="227">
        <v>0</v>
      </c>
      <c r="I1494" s="227">
        <v>0</v>
      </c>
      <c r="J1494" s="265">
        <v>0</v>
      </c>
      <c r="K1494" s="286">
        <v>0</v>
      </c>
      <c r="L1494" s="278">
        <f t="shared" si="1337"/>
        <v>0</v>
      </c>
      <c r="M1494" s="227">
        <f t="shared" si="1334"/>
        <v>0</v>
      </c>
      <c r="N1494" s="265">
        <v>0</v>
      </c>
      <c r="O1494" s="227">
        <f t="shared" si="1338"/>
        <v>0</v>
      </c>
      <c r="P1494" s="42"/>
    </row>
    <row r="1495" spans="2:17" ht="15.75" hidden="1">
      <c r="B1495" s="2" t="str">
        <f t="shared" si="1336"/>
        <v>b</v>
      </c>
      <c r="C1495" s="252" t="s">
        <v>0</v>
      </c>
      <c r="D1495" s="253" t="s">
        <v>6</v>
      </c>
      <c r="E1495" s="227">
        <v>0</v>
      </c>
      <c r="F1495" s="227">
        <v>0</v>
      </c>
      <c r="G1495" s="227">
        <v>0</v>
      </c>
      <c r="H1495" s="227">
        <v>0</v>
      </c>
      <c r="I1495" s="227">
        <v>0</v>
      </c>
      <c r="J1495" s="265">
        <v>0</v>
      </c>
      <c r="K1495" s="286">
        <v>0</v>
      </c>
      <c r="L1495" s="278">
        <f t="shared" si="1337"/>
        <v>0</v>
      </c>
      <c r="M1495" s="227">
        <f t="shared" si="1334"/>
        <v>0</v>
      </c>
      <c r="N1495" s="265">
        <v>0</v>
      </c>
      <c r="O1495" s="227">
        <f t="shared" si="1338"/>
        <v>0</v>
      </c>
      <c r="P1495" s="42"/>
    </row>
    <row r="1496" spans="2:17" ht="18" hidden="1">
      <c r="B1496" s="2" t="str">
        <f t="shared" si="1336"/>
        <v>a</v>
      </c>
      <c r="C1496" s="228" t="s">
        <v>0</v>
      </c>
      <c r="D1496" s="229" t="s">
        <v>7</v>
      </c>
      <c r="E1496" s="230">
        <f t="shared" ref="E1496" si="1348">E1497+E1498+E1499+E1500+E1501+E1502+E1503</f>
        <v>800</v>
      </c>
      <c r="F1496" s="230">
        <f t="shared" ref="F1496:I1496" si="1349">F1497+F1498+F1499+F1500+F1501+F1502+F1503</f>
        <v>631.04</v>
      </c>
      <c r="G1496" s="230">
        <f t="shared" si="1349"/>
        <v>23.725000000000001</v>
      </c>
      <c r="H1496" s="230">
        <f t="shared" si="1349"/>
        <v>800</v>
      </c>
      <c r="I1496" s="230">
        <f t="shared" si="1349"/>
        <v>500</v>
      </c>
      <c r="J1496" s="266">
        <f>J1497+J1498+J1499+J1500+J1501+J1502+J1503</f>
        <v>500</v>
      </c>
      <c r="K1496" s="287">
        <f>K1497+K1498+K1499+K1500+K1501+K1502+K1503</f>
        <v>500</v>
      </c>
      <c r="L1496" s="278">
        <f t="shared" si="1337"/>
        <v>0</v>
      </c>
      <c r="M1496" s="230">
        <f t="shared" si="1334"/>
        <v>0</v>
      </c>
      <c r="N1496" s="266">
        <f t="shared" ref="N1496" si="1350">N1497+N1498+N1499+N1500+N1501+N1502+N1503</f>
        <v>800</v>
      </c>
      <c r="O1496" s="230">
        <f t="shared" si="1338"/>
        <v>300</v>
      </c>
      <c r="P1496" s="43"/>
      <c r="Q1496" s="271"/>
    </row>
    <row r="1497" spans="2:17" ht="15.75" hidden="1">
      <c r="B1497" s="2" t="str">
        <f t="shared" si="1336"/>
        <v>b</v>
      </c>
      <c r="C1497" s="240" t="s">
        <v>0</v>
      </c>
      <c r="D1497" s="241" t="s">
        <v>8</v>
      </c>
      <c r="E1497" s="233">
        <v>0</v>
      </c>
      <c r="F1497" s="233">
        <v>0</v>
      </c>
      <c r="G1497" s="233">
        <v>0</v>
      </c>
      <c r="H1497" s="233">
        <v>0</v>
      </c>
      <c r="I1497" s="233">
        <v>0</v>
      </c>
      <c r="J1497" s="267">
        <v>0</v>
      </c>
      <c r="K1497" s="288">
        <v>0</v>
      </c>
      <c r="L1497" s="278">
        <f t="shared" si="1337"/>
        <v>0</v>
      </c>
      <c r="M1497" s="233">
        <f t="shared" si="1334"/>
        <v>0</v>
      </c>
      <c r="N1497" s="267">
        <v>0</v>
      </c>
      <c r="O1497" s="233">
        <f t="shared" si="1338"/>
        <v>0</v>
      </c>
      <c r="P1497" s="42"/>
    </row>
    <row r="1498" spans="2:17" ht="18" hidden="1">
      <c r="B1498" s="2" t="str">
        <f t="shared" si="1336"/>
        <v>a</v>
      </c>
      <c r="C1498" s="231" t="s">
        <v>0</v>
      </c>
      <c r="D1498" s="232" t="s">
        <v>9</v>
      </c>
      <c r="E1498" s="233">
        <v>740</v>
      </c>
      <c r="F1498" s="233">
        <v>571.04</v>
      </c>
      <c r="G1498" s="233">
        <v>0</v>
      </c>
      <c r="H1498" s="233">
        <v>740</v>
      </c>
      <c r="I1498" s="233">
        <v>440</v>
      </c>
      <c r="J1498" s="267">
        <v>440</v>
      </c>
      <c r="K1498" s="288">
        <v>440</v>
      </c>
      <c r="L1498" s="278">
        <f t="shared" si="1337"/>
        <v>0</v>
      </c>
      <c r="M1498" s="233">
        <f t="shared" si="1334"/>
        <v>0</v>
      </c>
      <c r="N1498" s="267">
        <v>740</v>
      </c>
      <c r="O1498" s="233">
        <f t="shared" si="1338"/>
        <v>300</v>
      </c>
      <c r="P1498" s="43"/>
      <c r="Q1498" s="271"/>
    </row>
    <row r="1499" spans="2:17" ht="15.75" hidden="1">
      <c r="B1499" s="2" t="str">
        <f t="shared" si="1336"/>
        <v>b</v>
      </c>
      <c r="C1499" s="240" t="s">
        <v>0</v>
      </c>
      <c r="D1499" s="241" t="s">
        <v>10</v>
      </c>
      <c r="E1499" s="233">
        <v>0</v>
      </c>
      <c r="F1499" s="233">
        <v>0</v>
      </c>
      <c r="G1499" s="233">
        <v>0</v>
      </c>
      <c r="H1499" s="233">
        <v>0</v>
      </c>
      <c r="I1499" s="233">
        <v>0</v>
      </c>
      <c r="J1499" s="267">
        <v>0</v>
      </c>
      <c r="K1499" s="288">
        <v>0</v>
      </c>
      <c r="L1499" s="278">
        <f t="shared" si="1337"/>
        <v>0</v>
      </c>
      <c r="M1499" s="233">
        <f t="shared" si="1334"/>
        <v>0</v>
      </c>
      <c r="N1499" s="267">
        <v>0</v>
      </c>
      <c r="O1499" s="233">
        <f t="shared" si="1338"/>
        <v>0</v>
      </c>
      <c r="P1499" s="42"/>
    </row>
    <row r="1500" spans="2:17" ht="15.75" hidden="1">
      <c r="B1500" s="2" t="str">
        <f t="shared" si="1336"/>
        <v>b</v>
      </c>
      <c r="C1500" s="240" t="s">
        <v>0</v>
      </c>
      <c r="D1500" s="241" t="s">
        <v>11</v>
      </c>
      <c r="E1500" s="233">
        <v>0</v>
      </c>
      <c r="F1500" s="233">
        <v>0</v>
      </c>
      <c r="G1500" s="233">
        <v>0</v>
      </c>
      <c r="H1500" s="233">
        <v>0</v>
      </c>
      <c r="I1500" s="233">
        <v>0</v>
      </c>
      <c r="J1500" s="267">
        <v>0</v>
      </c>
      <c r="K1500" s="288">
        <v>0</v>
      </c>
      <c r="L1500" s="278">
        <f t="shared" si="1337"/>
        <v>0</v>
      </c>
      <c r="M1500" s="233">
        <f t="shared" si="1334"/>
        <v>0</v>
      </c>
      <c r="N1500" s="267">
        <v>0</v>
      </c>
      <c r="O1500" s="233">
        <f t="shared" si="1338"/>
        <v>0</v>
      </c>
      <c r="P1500" s="42"/>
    </row>
    <row r="1501" spans="2:17" ht="15.75" hidden="1">
      <c r="B1501" s="2" t="str">
        <f t="shared" si="1336"/>
        <v>b</v>
      </c>
      <c r="C1501" s="240" t="s">
        <v>0</v>
      </c>
      <c r="D1501" s="241" t="s">
        <v>12</v>
      </c>
      <c r="E1501" s="233">
        <v>0</v>
      </c>
      <c r="F1501" s="233">
        <v>0</v>
      </c>
      <c r="G1501" s="233">
        <v>0</v>
      </c>
      <c r="H1501" s="233">
        <v>0</v>
      </c>
      <c r="I1501" s="233">
        <v>0</v>
      </c>
      <c r="J1501" s="267">
        <v>0</v>
      </c>
      <c r="K1501" s="288">
        <v>0</v>
      </c>
      <c r="L1501" s="278">
        <f t="shared" si="1337"/>
        <v>0</v>
      </c>
      <c r="M1501" s="233">
        <f t="shared" si="1334"/>
        <v>0</v>
      </c>
      <c r="N1501" s="267">
        <v>0</v>
      </c>
      <c r="O1501" s="233">
        <f t="shared" si="1338"/>
        <v>0</v>
      </c>
      <c r="P1501" s="42"/>
    </row>
    <row r="1502" spans="2:17" ht="15.75" hidden="1">
      <c r="B1502" s="2" t="str">
        <f t="shared" si="1336"/>
        <v>b</v>
      </c>
      <c r="C1502" s="240" t="s">
        <v>0</v>
      </c>
      <c r="D1502" s="241" t="s">
        <v>13</v>
      </c>
      <c r="E1502" s="233">
        <v>0</v>
      </c>
      <c r="F1502" s="233">
        <v>0</v>
      </c>
      <c r="G1502" s="233">
        <v>0</v>
      </c>
      <c r="H1502" s="233">
        <v>0</v>
      </c>
      <c r="I1502" s="233">
        <v>0</v>
      </c>
      <c r="J1502" s="267">
        <v>0</v>
      </c>
      <c r="K1502" s="288">
        <v>0</v>
      </c>
      <c r="L1502" s="278">
        <f t="shared" si="1337"/>
        <v>0</v>
      </c>
      <c r="M1502" s="233">
        <f t="shared" si="1334"/>
        <v>0</v>
      </c>
      <c r="N1502" s="267">
        <v>0</v>
      </c>
      <c r="O1502" s="233">
        <f t="shared" si="1338"/>
        <v>0</v>
      </c>
      <c r="P1502" s="42"/>
    </row>
    <row r="1503" spans="2:17" ht="18" hidden="1">
      <c r="B1503" s="2" t="str">
        <f t="shared" si="1336"/>
        <v>a</v>
      </c>
      <c r="C1503" s="231" t="s">
        <v>0</v>
      </c>
      <c r="D1503" s="232" t="s">
        <v>14</v>
      </c>
      <c r="E1503" s="233">
        <f t="shared" ref="E1503" si="1351">E1504+E1505</f>
        <v>60</v>
      </c>
      <c r="F1503" s="233">
        <f t="shared" ref="F1503:I1503" si="1352">F1504+F1505</f>
        <v>60</v>
      </c>
      <c r="G1503" s="233">
        <f t="shared" si="1352"/>
        <v>23.725000000000001</v>
      </c>
      <c r="H1503" s="233">
        <f t="shared" si="1352"/>
        <v>60</v>
      </c>
      <c r="I1503" s="233">
        <f t="shared" si="1352"/>
        <v>60</v>
      </c>
      <c r="J1503" s="267">
        <f>J1504+J1505</f>
        <v>60</v>
      </c>
      <c r="K1503" s="288">
        <f>K1504+K1505</f>
        <v>60</v>
      </c>
      <c r="L1503" s="278">
        <f t="shared" si="1337"/>
        <v>0</v>
      </c>
      <c r="M1503" s="233">
        <f t="shared" si="1334"/>
        <v>0</v>
      </c>
      <c r="N1503" s="267">
        <f t="shared" ref="N1503" si="1353">N1504+N1505</f>
        <v>60</v>
      </c>
      <c r="O1503" s="233">
        <f t="shared" si="1338"/>
        <v>0</v>
      </c>
      <c r="P1503" s="43"/>
      <c r="Q1503" s="271"/>
    </row>
    <row r="1504" spans="2:17" ht="36" hidden="1">
      <c r="B1504" s="2" t="str">
        <f t="shared" si="1336"/>
        <v>a</v>
      </c>
      <c r="C1504" s="236" t="s">
        <v>0</v>
      </c>
      <c r="D1504" s="237" t="s">
        <v>15</v>
      </c>
      <c r="E1504" s="238">
        <v>60</v>
      </c>
      <c r="F1504" s="238">
        <v>60</v>
      </c>
      <c r="G1504" s="238">
        <v>23.725000000000001</v>
      </c>
      <c r="H1504" s="238">
        <v>60</v>
      </c>
      <c r="I1504" s="238">
        <v>60</v>
      </c>
      <c r="J1504" s="268">
        <v>60</v>
      </c>
      <c r="K1504" s="289">
        <v>60</v>
      </c>
      <c r="L1504" s="278">
        <f t="shared" si="1337"/>
        <v>0</v>
      </c>
      <c r="M1504" s="238">
        <f t="shared" si="1334"/>
        <v>0</v>
      </c>
      <c r="N1504" s="268">
        <v>60</v>
      </c>
      <c r="O1504" s="238">
        <f t="shared" si="1338"/>
        <v>0</v>
      </c>
      <c r="P1504" s="43"/>
      <c r="Q1504" s="271"/>
    </row>
    <row r="1505" spans="1:17" ht="30" hidden="1">
      <c r="B1505" s="2" t="str">
        <f t="shared" si="1336"/>
        <v>b</v>
      </c>
      <c r="C1505" s="256" t="s">
        <v>0</v>
      </c>
      <c r="D1505" s="257" t="s">
        <v>16</v>
      </c>
      <c r="E1505" s="238">
        <v>0</v>
      </c>
      <c r="F1505" s="238">
        <v>0</v>
      </c>
      <c r="G1505" s="238">
        <v>0</v>
      </c>
      <c r="H1505" s="238">
        <v>0</v>
      </c>
      <c r="I1505" s="238">
        <v>0</v>
      </c>
      <c r="J1505" s="268">
        <v>0</v>
      </c>
      <c r="K1505" s="289">
        <v>0</v>
      </c>
      <c r="L1505" s="278">
        <f t="shared" si="1337"/>
        <v>0</v>
      </c>
      <c r="M1505" s="238">
        <f t="shared" si="1334"/>
        <v>0</v>
      </c>
      <c r="N1505" s="268">
        <v>0</v>
      </c>
      <c r="O1505" s="238">
        <f t="shared" si="1338"/>
        <v>0</v>
      </c>
      <c r="P1505" s="42"/>
    </row>
    <row r="1506" spans="1:17" ht="15.75" hidden="1">
      <c r="B1506" s="2" t="str">
        <f t="shared" si="1336"/>
        <v>b</v>
      </c>
      <c r="C1506" s="243" t="s">
        <v>0</v>
      </c>
      <c r="D1506" s="244" t="s">
        <v>17</v>
      </c>
      <c r="E1506" s="230">
        <v>0</v>
      </c>
      <c r="F1506" s="230">
        <v>0</v>
      </c>
      <c r="G1506" s="230">
        <v>0</v>
      </c>
      <c r="H1506" s="230">
        <v>0</v>
      </c>
      <c r="I1506" s="230">
        <v>0</v>
      </c>
      <c r="J1506" s="266">
        <v>0</v>
      </c>
      <c r="K1506" s="287">
        <v>0</v>
      </c>
      <c r="L1506" s="278">
        <f t="shared" si="1337"/>
        <v>0</v>
      </c>
      <c r="M1506" s="230">
        <f t="shared" si="1334"/>
        <v>0</v>
      </c>
      <c r="N1506" s="266">
        <v>0</v>
      </c>
      <c r="O1506" s="230">
        <f t="shared" si="1338"/>
        <v>0</v>
      </c>
      <c r="P1506" s="42"/>
    </row>
    <row r="1507" spans="1:17" ht="15.75" hidden="1">
      <c r="B1507" s="2" t="str">
        <f t="shared" si="1336"/>
        <v>b</v>
      </c>
      <c r="C1507" s="243" t="s">
        <v>0</v>
      </c>
      <c r="D1507" s="244" t="s">
        <v>18</v>
      </c>
      <c r="E1507" s="230">
        <v>0</v>
      </c>
      <c r="F1507" s="230">
        <v>0</v>
      </c>
      <c r="G1507" s="230">
        <v>0</v>
      </c>
      <c r="H1507" s="230">
        <v>0</v>
      </c>
      <c r="I1507" s="230">
        <v>0</v>
      </c>
      <c r="J1507" s="266">
        <v>0</v>
      </c>
      <c r="K1507" s="287">
        <v>0</v>
      </c>
      <c r="L1507" s="278">
        <f t="shared" si="1337"/>
        <v>0</v>
      </c>
      <c r="M1507" s="230">
        <f t="shared" si="1334"/>
        <v>0</v>
      </c>
      <c r="N1507" s="266">
        <v>0</v>
      </c>
      <c r="O1507" s="230">
        <f t="shared" si="1338"/>
        <v>0</v>
      </c>
      <c r="P1507" s="42"/>
    </row>
    <row r="1508" spans="1:17" ht="15.75" hidden="1">
      <c r="B1508" s="2" t="str">
        <f t="shared" si="1336"/>
        <v>b</v>
      </c>
      <c r="C1508" s="243" t="s">
        <v>0</v>
      </c>
      <c r="D1508" s="244" t="s">
        <v>19</v>
      </c>
      <c r="E1508" s="230">
        <v>0</v>
      </c>
      <c r="F1508" s="230">
        <v>0</v>
      </c>
      <c r="G1508" s="230">
        <v>0</v>
      </c>
      <c r="H1508" s="230">
        <v>0</v>
      </c>
      <c r="I1508" s="230">
        <v>0</v>
      </c>
      <c r="J1508" s="266">
        <v>0</v>
      </c>
      <c r="K1508" s="287">
        <v>0</v>
      </c>
      <c r="L1508" s="278">
        <f t="shared" si="1337"/>
        <v>0</v>
      </c>
      <c r="M1508" s="230">
        <f t="shared" si="1334"/>
        <v>0</v>
      </c>
      <c r="N1508" s="266">
        <v>0</v>
      </c>
      <c r="O1508" s="230">
        <f t="shared" si="1338"/>
        <v>0</v>
      </c>
      <c r="P1508" s="42"/>
    </row>
    <row r="1509" spans="1:17" ht="36" hidden="1">
      <c r="A1509" s="2" t="s">
        <v>211</v>
      </c>
      <c r="B1509" s="2" t="str">
        <f t="shared" si="1336"/>
        <v>a</v>
      </c>
      <c r="C1509" s="222" t="s">
        <v>187</v>
      </c>
      <c r="D1509" s="223" t="s">
        <v>188</v>
      </c>
      <c r="E1509" s="224">
        <f t="shared" ref="E1509" si="1354">E1512+E1522+E1523+E1524</f>
        <v>20000</v>
      </c>
      <c r="F1509" s="224">
        <f t="shared" ref="F1509:I1509" si="1355">F1512+F1522+F1523+F1524</f>
        <v>20000</v>
      </c>
      <c r="G1509" s="224">
        <f t="shared" si="1355"/>
        <v>4472.4456799999998</v>
      </c>
      <c r="H1509" s="224">
        <f t="shared" si="1355"/>
        <v>20000</v>
      </c>
      <c r="I1509" s="224">
        <f t="shared" si="1355"/>
        <v>15000</v>
      </c>
      <c r="J1509" s="264">
        <f>J1512+J1522+J1523+J1524</f>
        <v>15000</v>
      </c>
      <c r="K1509" s="285">
        <f>K1512+K1522+K1523+K1524</f>
        <v>25000</v>
      </c>
      <c r="L1509" s="278">
        <f t="shared" si="1337"/>
        <v>10000</v>
      </c>
      <c r="M1509" s="224">
        <f t="shared" ref="M1509:M1524" si="1356">J1509-I1509</f>
        <v>0</v>
      </c>
      <c r="N1509" s="264">
        <f t="shared" ref="N1509" si="1357">N1512+N1522+N1523+N1524</f>
        <v>28000</v>
      </c>
      <c r="O1509" s="248">
        <f t="shared" si="1338"/>
        <v>13000</v>
      </c>
      <c r="P1509" s="43"/>
      <c r="Q1509" s="271" t="s">
        <v>572</v>
      </c>
    </row>
    <row r="1510" spans="1:17" ht="15.75" hidden="1">
      <c r="B1510" s="2" t="str">
        <f t="shared" si="1336"/>
        <v>b</v>
      </c>
      <c r="C1510" s="252" t="s">
        <v>0</v>
      </c>
      <c r="D1510" s="253" t="s">
        <v>5</v>
      </c>
      <c r="E1510" s="227">
        <v>0</v>
      </c>
      <c r="F1510" s="227">
        <v>0</v>
      </c>
      <c r="G1510" s="227">
        <v>0</v>
      </c>
      <c r="H1510" s="227">
        <v>0</v>
      </c>
      <c r="I1510" s="227">
        <v>0</v>
      </c>
      <c r="J1510" s="265">
        <v>0</v>
      </c>
      <c r="K1510" s="286">
        <v>0</v>
      </c>
      <c r="L1510" s="278">
        <f t="shared" si="1337"/>
        <v>0</v>
      </c>
      <c r="M1510" s="227">
        <f t="shared" si="1356"/>
        <v>0</v>
      </c>
      <c r="N1510" s="265">
        <v>0</v>
      </c>
      <c r="O1510" s="227">
        <f t="shared" si="1338"/>
        <v>0</v>
      </c>
      <c r="P1510" s="42"/>
    </row>
    <row r="1511" spans="1:17" ht="18" hidden="1">
      <c r="B1511" s="2" t="str">
        <f t="shared" si="1336"/>
        <v>a</v>
      </c>
      <c r="C1511" s="225" t="s">
        <v>0</v>
      </c>
      <c r="D1511" s="226" t="s">
        <v>6</v>
      </c>
      <c r="E1511" s="227">
        <v>3</v>
      </c>
      <c r="F1511" s="227">
        <v>3</v>
      </c>
      <c r="G1511" s="227">
        <v>3</v>
      </c>
      <c r="H1511" s="227">
        <v>3</v>
      </c>
      <c r="I1511" s="227">
        <v>3</v>
      </c>
      <c r="J1511" s="265">
        <v>3</v>
      </c>
      <c r="K1511" s="286">
        <v>3</v>
      </c>
      <c r="L1511" s="278">
        <f t="shared" si="1337"/>
        <v>0</v>
      </c>
      <c r="M1511" s="227">
        <f t="shared" si="1356"/>
        <v>0</v>
      </c>
      <c r="N1511" s="265">
        <v>3</v>
      </c>
      <c r="O1511" s="227">
        <f t="shared" si="1338"/>
        <v>0</v>
      </c>
      <c r="P1511" s="43"/>
      <c r="Q1511" s="271"/>
    </row>
    <row r="1512" spans="1:17" ht="18" hidden="1">
      <c r="B1512" s="2" t="str">
        <f t="shared" si="1336"/>
        <v>a</v>
      </c>
      <c r="C1512" s="228" t="s">
        <v>0</v>
      </c>
      <c r="D1512" s="229" t="s">
        <v>7</v>
      </c>
      <c r="E1512" s="230">
        <f t="shared" ref="E1512" si="1358">E1513+E1514+E1515+E1516+E1517+E1518+E1519</f>
        <v>6100</v>
      </c>
      <c r="F1512" s="230">
        <f t="shared" ref="F1512:I1512" si="1359">F1513+F1514+F1515+F1516+F1517+F1518+F1519</f>
        <v>6380.5</v>
      </c>
      <c r="G1512" s="230">
        <f t="shared" si="1359"/>
        <v>330.58</v>
      </c>
      <c r="H1512" s="230">
        <f t="shared" si="1359"/>
        <v>500</v>
      </c>
      <c r="I1512" s="230">
        <f t="shared" si="1359"/>
        <v>500</v>
      </c>
      <c r="J1512" s="266">
        <f>J1513+J1514+J1515+J1516+J1517+J1518+J1519</f>
        <v>500</v>
      </c>
      <c r="K1512" s="287">
        <f>K1513+K1514+K1515+K1516+K1517+K1518+K1519</f>
        <v>500</v>
      </c>
      <c r="L1512" s="278">
        <f t="shared" si="1337"/>
        <v>0</v>
      </c>
      <c r="M1512" s="230">
        <f t="shared" si="1356"/>
        <v>0</v>
      </c>
      <c r="N1512" s="266">
        <f t="shared" ref="N1512" si="1360">N1513+N1514+N1515+N1516+N1517+N1518+N1519</f>
        <v>500</v>
      </c>
      <c r="O1512" s="230">
        <f t="shared" si="1338"/>
        <v>0</v>
      </c>
      <c r="P1512" s="43"/>
      <c r="Q1512" s="271"/>
    </row>
    <row r="1513" spans="1:17" ht="15.75" hidden="1">
      <c r="B1513" s="2" t="str">
        <f t="shared" si="1336"/>
        <v>b</v>
      </c>
      <c r="C1513" s="240" t="s">
        <v>0</v>
      </c>
      <c r="D1513" s="241" t="s">
        <v>8</v>
      </c>
      <c r="E1513" s="233">
        <v>0</v>
      </c>
      <c r="F1513" s="233">
        <v>0</v>
      </c>
      <c r="G1513" s="233">
        <v>0</v>
      </c>
      <c r="H1513" s="233">
        <v>0</v>
      </c>
      <c r="I1513" s="233">
        <v>0</v>
      </c>
      <c r="J1513" s="267">
        <v>0</v>
      </c>
      <c r="K1513" s="288">
        <v>0</v>
      </c>
      <c r="L1513" s="278">
        <f t="shared" si="1337"/>
        <v>0</v>
      </c>
      <c r="M1513" s="233">
        <f t="shared" si="1356"/>
        <v>0</v>
      </c>
      <c r="N1513" s="267">
        <v>0</v>
      </c>
      <c r="O1513" s="233">
        <f t="shared" si="1338"/>
        <v>0</v>
      </c>
      <c r="P1513" s="42"/>
    </row>
    <row r="1514" spans="1:17" ht="18" hidden="1">
      <c r="B1514" s="2" t="str">
        <f t="shared" si="1336"/>
        <v>a</v>
      </c>
      <c r="C1514" s="231" t="s">
        <v>0</v>
      </c>
      <c r="D1514" s="232" t="s">
        <v>9</v>
      </c>
      <c r="E1514" s="233">
        <v>48</v>
      </c>
      <c r="F1514" s="233">
        <v>378.22</v>
      </c>
      <c r="G1514" s="233">
        <v>330.58</v>
      </c>
      <c r="H1514" s="233">
        <v>500</v>
      </c>
      <c r="I1514" s="233">
        <v>500</v>
      </c>
      <c r="J1514" s="267">
        <v>500</v>
      </c>
      <c r="K1514" s="288">
        <v>500</v>
      </c>
      <c r="L1514" s="278">
        <f t="shared" si="1337"/>
        <v>0</v>
      </c>
      <c r="M1514" s="233">
        <f t="shared" si="1356"/>
        <v>0</v>
      </c>
      <c r="N1514" s="267">
        <v>500</v>
      </c>
      <c r="O1514" s="233">
        <f t="shared" si="1338"/>
        <v>0</v>
      </c>
      <c r="P1514" s="43"/>
      <c r="Q1514" s="271"/>
    </row>
    <row r="1515" spans="1:17" ht="15.75" hidden="1">
      <c r="B1515" s="2" t="str">
        <f t="shared" si="1336"/>
        <v>b</v>
      </c>
      <c r="C1515" s="240" t="s">
        <v>0</v>
      </c>
      <c r="D1515" s="241" t="s">
        <v>10</v>
      </c>
      <c r="E1515" s="233">
        <v>0</v>
      </c>
      <c r="F1515" s="233">
        <v>0</v>
      </c>
      <c r="G1515" s="233">
        <v>0</v>
      </c>
      <c r="H1515" s="233">
        <v>0</v>
      </c>
      <c r="I1515" s="233">
        <v>0</v>
      </c>
      <c r="J1515" s="267">
        <v>0</v>
      </c>
      <c r="K1515" s="288">
        <v>0</v>
      </c>
      <c r="L1515" s="278">
        <f t="shared" si="1337"/>
        <v>0</v>
      </c>
      <c r="M1515" s="233">
        <f t="shared" si="1356"/>
        <v>0</v>
      </c>
      <c r="N1515" s="267">
        <v>0</v>
      </c>
      <c r="O1515" s="233">
        <f t="shared" si="1338"/>
        <v>0</v>
      </c>
      <c r="P1515" s="42"/>
    </row>
    <row r="1516" spans="1:17" ht="15.75" hidden="1">
      <c r="B1516" s="2" t="str">
        <f t="shared" si="1336"/>
        <v>b</v>
      </c>
      <c r="C1516" s="240" t="s">
        <v>0</v>
      </c>
      <c r="D1516" s="241" t="s">
        <v>11</v>
      </c>
      <c r="E1516" s="233">
        <v>0</v>
      </c>
      <c r="F1516" s="233">
        <v>0</v>
      </c>
      <c r="G1516" s="233">
        <v>0</v>
      </c>
      <c r="H1516" s="233">
        <v>0</v>
      </c>
      <c r="I1516" s="233">
        <v>0</v>
      </c>
      <c r="J1516" s="267">
        <v>0</v>
      </c>
      <c r="K1516" s="288">
        <v>0</v>
      </c>
      <c r="L1516" s="278">
        <f t="shared" si="1337"/>
        <v>0</v>
      </c>
      <c r="M1516" s="233">
        <f t="shared" si="1356"/>
        <v>0</v>
      </c>
      <c r="N1516" s="267">
        <v>0</v>
      </c>
      <c r="O1516" s="233">
        <f t="shared" si="1338"/>
        <v>0</v>
      </c>
      <c r="P1516" s="42"/>
    </row>
    <row r="1517" spans="1:17" ht="15.75" hidden="1">
      <c r="B1517" s="2" t="str">
        <f t="shared" si="1336"/>
        <v>b</v>
      </c>
      <c r="C1517" s="240" t="s">
        <v>0</v>
      </c>
      <c r="D1517" s="241" t="s">
        <v>12</v>
      </c>
      <c r="E1517" s="233">
        <v>0</v>
      </c>
      <c r="F1517" s="233">
        <v>0</v>
      </c>
      <c r="G1517" s="233">
        <v>0</v>
      </c>
      <c r="H1517" s="233">
        <v>0</v>
      </c>
      <c r="I1517" s="233">
        <v>0</v>
      </c>
      <c r="J1517" s="267">
        <v>0</v>
      </c>
      <c r="K1517" s="288">
        <v>0</v>
      </c>
      <c r="L1517" s="278">
        <f t="shared" si="1337"/>
        <v>0</v>
      </c>
      <c r="M1517" s="233">
        <f t="shared" si="1356"/>
        <v>0</v>
      </c>
      <c r="N1517" s="267">
        <v>0</v>
      </c>
      <c r="O1517" s="233">
        <f t="shared" si="1338"/>
        <v>0</v>
      </c>
      <c r="P1517" s="42"/>
    </row>
    <row r="1518" spans="1:17" ht="15.75" hidden="1">
      <c r="B1518" s="2" t="str">
        <f t="shared" si="1336"/>
        <v>b</v>
      </c>
      <c r="C1518" s="240" t="s">
        <v>0</v>
      </c>
      <c r="D1518" s="241" t="s">
        <v>13</v>
      </c>
      <c r="E1518" s="233">
        <v>0</v>
      </c>
      <c r="F1518" s="233">
        <v>0</v>
      </c>
      <c r="G1518" s="233">
        <v>0</v>
      </c>
      <c r="H1518" s="233">
        <v>0</v>
      </c>
      <c r="I1518" s="233">
        <v>0</v>
      </c>
      <c r="J1518" s="267">
        <v>0</v>
      </c>
      <c r="K1518" s="288">
        <v>0</v>
      </c>
      <c r="L1518" s="278">
        <f t="shared" si="1337"/>
        <v>0</v>
      </c>
      <c r="M1518" s="233">
        <f t="shared" si="1356"/>
        <v>0</v>
      </c>
      <c r="N1518" s="267">
        <v>0</v>
      </c>
      <c r="O1518" s="233">
        <f t="shared" si="1338"/>
        <v>0</v>
      </c>
      <c r="P1518" s="42"/>
    </row>
    <row r="1519" spans="1:17" ht="15.75" hidden="1">
      <c r="B1519" s="2" t="str">
        <f t="shared" si="1336"/>
        <v>a</v>
      </c>
      <c r="C1519" s="240" t="s">
        <v>0</v>
      </c>
      <c r="D1519" s="241" t="s">
        <v>14</v>
      </c>
      <c r="E1519" s="233">
        <f t="shared" ref="E1519" si="1361">E1520+E1521</f>
        <v>6052</v>
      </c>
      <c r="F1519" s="233">
        <f t="shared" ref="F1519:I1519" si="1362">F1520+F1521</f>
        <v>6002.28</v>
      </c>
      <c r="G1519" s="233">
        <f t="shared" si="1362"/>
        <v>0</v>
      </c>
      <c r="H1519" s="233">
        <f t="shared" si="1362"/>
        <v>0</v>
      </c>
      <c r="I1519" s="233">
        <f t="shared" si="1362"/>
        <v>0</v>
      </c>
      <c r="J1519" s="267">
        <f>J1520+J1521</f>
        <v>0</v>
      </c>
      <c r="K1519" s="288">
        <f>K1520+K1521</f>
        <v>0</v>
      </c>
      <c r="L1519" s="278">
        <f t="shared" si="1337"/>
        <v>0</v>
      </c>
      <c r="M1519" s="233">
        <f t="shared" si="1356"/>
        <v>0</v>
      </c>
      <c r="N1519" s="267">
        <f t="shared" ref="N1519" si="1363">N1520+N1521</f>
        <v>0</v>
      </c>
      <c r="O1519" s="233">
        <f t="shared" si="1338"/>
        <v>0</v>
      </c>
      <c r="P1519" s="43"/>
      <c r="Q1519" s="271"/>
    </row>
    <row r="1520" spans="1:17" ht="30" hidden="1">
      <c r="B1520" s="2" t="str">
        <f t="shared" si="1336"/>
        <v>a</v>
      </c>
      <c r="C1520" s="256" t="s">
        <v>0</v>
      </c>
      <c r="D1520" s="257" t="s">
        <v>15</v>
      </c>
      <c r="E1520" s="238">
        <v>430</v>
      </c>
      <c r="F1520" s="238">
        <v>413.33</v>
      </c>
      <c r="G1520" s="238">
        <v>0</v>
      </c>
      <c r="H1520" s="238">
        <v>0</v>
      </c>
      <c r="I1520" s="238">
        <v>0</v>
      </c>
      <c r="J1520" s="268">
        <v>0</v>
      </c>
      <c r="K1520" s="289">
        <v>0</v>
      </c>
      <c r="L1520" s="278">
        <f t="shared" si="1337"/>
        <v>0</v>
      </c>
      <c r="M1520" s="238">
        <f t="shared" si="1356"/>
        <v>0</v>
      </c>
      <c r="N1520" s="268">
        <v>0</v>
      </c>
      <c r="O1520" s="238">
        <f t="shared" si="1338"/>
        <v>0</v>
      </c>
      <c r="P1520" s="43"/>
      <c r="Q1520" s="271"/>
    </row>
    <row r="1521" spans="1:17" ht="30" hidden="1">
      <c r="B1521" s="2" t="str">
        <f t="shared" si="1336"/>
        <v>a</v>
      </c>
      <c r="C1521" s="256" t="s">
        <v>0</v>
      </c>
      <c r="D1521" s="257" t="s">
        <v>16</v>
      </c>
      <c r="E1521" s="238">
        <v>5622</v>
      </c>
      <c r="F1521" s="238">
        <v>5588.95</v>
      </c>
      <c r="G1521" s="238">
        <v>0</v>
      </c>
      <c r="H1521" s="238">
        <v>0</v>
      </c>
      <c r="I1521" s="238">
        <v>0</v>
      </c>
      <c r="J1521" s="268">
        <v>0</v>
      </c>
      <c r="K1521" s="289">
        <v>0</v>
      </c>
      <c r="L1521" s="278">
        <f t="shared" si="1337"/>
        <v>0</v>
      </c>
      <c r="M1521" s="238">
        <f t="shared" si="1356"/>
        <v>0</v>
      </c>
      <c r="N1521" s="268">
        <v>0</v>
      </c>
      <c r="O1521" s="238">
        <f t="shared" si="1338"/>
        <v>0</v>
      </c>
      <c r="P1521" s="43"/>
      <c r="Q1521" s="271"/>
    </row>
    <row r="1522" spans="1:17" ht="18" hidden="1">
      <c r="B1522" s="2" t="str">
        <f t="shared" si="1336"/>
        <v>a</v>
      </c>
      <c r="C1522" s="228" t="s">
        <v>0</v>
      </c>
      <c r="D1522" s="229" t="s">
        <v>17</v>
      </c>
      <c r="E1522" s="230">
        <v>13900</v>
      </c>
      <c r="F1522" s="230">
        <v>13619.5</v>
      </c>
      <c r="G1522" s="230">
        <v>4141.8656799999999</v>
      </c>
      <c r="H1522" s="230">
        <v>19500</v>
      </c>
      <c r="I1522" s="230">
        <v>14500</v>
      </c>
      <c r="J1522" s="266">
        <v>14500</v>
      </c>
      <c r="K1522" s="287">
        <f>14500+10000</f>
        <v>24500</v>
      </c>
      <c r="L1522" s="295">
        <f t="shared" si="1337"/>
        <v>10000</v>
      </c>
      <c r="M1522" s="230">
        <f t="shared" si="1356"/>
        <v>0</v>
      </c>
      <c r="N1522" s="266">
        <f>19500+8000</f>
        <v>27500</v>
      </c>
      <c r="O1522" s="230">
        <f t="shared" si="1338"/>
        <v>13000</v>
      </c>
      <c r="P1522" s="43"/>
      <c r="Q1522" s="271"/>
    </row>
    <row r="1523" spans="1:17" ht="15.75" hidden="1">
      <c r="B1523" s="2" t="str">
        <f t="shared" si="1336"/>
        <v>b</v>
      </c>
      <c r="C1523" s="243" t="s">
        <v>0</v>
      </c>
      <c r="D1523" s="244" t="s">
        <v>18</v>
      </c>
      <c r="E1523" s="230">
        <v>0</v>
      </c>
      <c r="F1523" s="230">
        <v>0</v>
      </c>
      <c r="G1523" s="230">
        <v>0</v>
      </c>
      <c r="H1523" s="230">
        <v>0</v>
      </c>
      <c r="I1523" s="230">
        <v>0</v>
      </c>
      <c r="J1523" s="266">
        <v>0</v>
      </c>
      <c r="K1523" s="287">
        <v>0</v>
      </c>
      <c r="L1523" s="278">
        <f t="shared" si="1337"/>
        <v>0</v>
      </c>
      <c r="M1523" s="230">
        <f t="shared" si="1356"/>
        <v>0</v>
      </c>
      <c r="N1523" s="266">
        <v>0</v>
      </c>
      <c r="O1523" s="230">
        <f t="shared" si="1338"/>
        <v>0</v>
      </c>
      <c r="P1523" s="42"/>
    </row>
    <row r="1524" spans="1:17" ht="15.75" hidden="1">
      <c r="B1524" s="2" t="str">
        <f t="shared" si="1336"/>
        <v>b</v>
      </c>
      <c r="C1524" s="243" t="s">
        <v>0</v>
      </c>
      <c r="D1524" s="244" t="s">
        <v>19</v>
      </c>
      <c r="E1524" s="230">
        <v>0</v>
      </c>
      <c r="F1524" s="230">
        <v>0</v>
      </c>
      <c r="G1524" s="230">
        <v>0</v>
      </c>
      <c r="H1524" s="230">
        <v>0</v>
      </c>
      <c r="I1524" s="230">
        <v>0</v>
      </c>
      <c r="J1524" s="266">
        <v>0</v>
      </c>
      <c r="K1524" s="287">
        <v>0</v>
      </c>
      <c r="L1524" s="278">
        <f t="shared" si="1337"/>
        <v>0</v>
      </c>
      <c r="M1524" s="230">
        <f t="shared" si="1356"/>
        <v>0</v>
      </c>
      <c r="N1524" s="266">
        <v>0</v>
      </c>
      <c r="O1524" s="230">
        <f t="shared" si="1338"/>
        <v>0</v>
      </c>
      <c r="P1524" s="42"/>
    </row>
    <row r="1525" spans="1:17" ht="36" hidden="1">
      <c r="A1525" s="2" t="s">
        <v>211</v>
      </c>
      <c r="B1525" s="2" t="str">
        <f t="shared" si="1336"/>
        <v>a</v>
      </c>
      <c r="C1525" s="222" t="s">
        <v>189</v>
      </c>
      <c r="D1525" s="223" t="s">
        <v>190</v>
      </c>
      <c r="E1525" s="224">
        <f>E1541+E1557+E1573</f>
        <v>4290</v>
      </c>
      <c r="F1525" s="224">
        <f>F1541+F1557+F1573</f>
        <v>4290</v>
      </c>
      <c r="G1525" s="224">
        <f>G1541+G1557+G1573</f>
        <v>2123.92857</v>
      </c>
      <c r="H1525" s="224">
        <f>H1541+H1557+H1573</f>
        <v>5000</v>
      </c>
      <c r="I1525" s="224">
        <f t="shared" ref="I1525:M1525" si="1364">I1541+I1557+I1573</f>
        <v>5000</v>
      </c>
      <c r="J1525" s="264">
        <f t="shared" si="1364"/>
        <v>6000</v>
      </c>
      <c r="K1525" s="285">
        <f t="shared" ref="K1525" si="1365">K1541+K1557+K1573</f>
        <v>6000</v>
      </c>
      <c r="L1525" s="278">
        <f t="shared" si="1337"/>
        <v>0</v>
      </c>
      <c r="M1525" s="224">
        <f t="shared" si="1364"/>
        <v>1000</v>
      </c>
      <c r="N1525" s="264">
        <f t="shared" ref="N1525:N1540" si="1366">N1541+N1557+N1573</f>
        <v>6290</v>
      </c>
      <c r="O1525" s="224">
        <f t="shared" si="1338"/>
        <v>290</v>
      </c>
      <c r="P1525" s="43"/>
      <c r="Q1525" s="271"/>
    </row>
    <row r="1526" spans="1:17" ht="15.75" hidden="1">
      <c r="B1526" s="2" t="str">
        <f t="shared" si="1336"/>
        <v>b</v>
      </c>
      <c r="C1526" s="252" t="s">
        <v>0</v>
      </c>
      <c r="D1526" s="253" t="s">
        <v>5</v>
      </c>
      <c r="E1526" s="227">
        <f t="shared" ref="E1526" si="1367">E1542+E1558+E1574</f>
        <v>0</v>
      </c>
      <c r="F1526" s="227">
        <f t="shared" ref="F1526:G1526" si="1368">F1542+F1558+F1574</f>
        <v>0</v>
      </c>
      <c r="G1526" s="227">
        <f t="shared" si="1368"/>
        <v>0</v>
      </c>
      <c r="H1526" s="227">
        <f t="shared" ref="H1526:M1540" si="1369">H1542+H1558+H1574</f>
        <v>0</v>
      </c>
      <c r="I1526" s="227">
        <f t="shared" si="1369"/>
        <v>0</v>
      </c>
      <c r="J1526" s="265">
        <f t="shared" si="1369"/>
        <v>0</v>
      </c>
      <c r="K1526" s="286">
        <f t="shared" ref="K1526" si="1370">K1542+K1558+K1574</f>
        <v>0</v>
      </c>
      <c r="L1526" s="278">
        <f t="shared" si="1337"/>
        <v>0</v>
      </c>
      <c r="M1526" s="227">
        <f t="shared" si="1369"/>
        <v>0</v>
      </c>
      <c r="N1526" s="265">
        <f t="shared" si="1366"/>
        <v>0</v>
      </c>
      <c r="O1526" s="227">
        <f t="shared" si="1338"/>
        <v>0</v>
      </c>
      <c r="P1526" s="42"/>
    </row>
    <row r="1527" spans="1:17" ht="18" hidden="1">
      <c r="B1527" s="2" t="str">
        <f t="shared" si="1336"/>
        <v>a</v>
      </c>
      <c r="C1527" s="225" t="s">
        <v>0</v>
      </c>
      <c r="D1527" s="226" t="s">
        <v>6</v>
      </c>
      <c r="E1527" s="227">
        <f t="shared" ref="E1527" si="1371">E1543+E1559+E1575</f>
        <v>121</v>
      </c>
      <c r="F1527" s="227">
        <f t="shared" ref="F1527:G1527" si="1372">F1543+F1559+F1575</f>
        <v>121</v>
      </c>
      <c r="G1527" s="227">
        <f t="shared" si="1372"/>
        <v>121</v>
      </c>
      <c r="H1527" s="227">
        <f t="shared" si="1369"/>
        <v>121</v>
      </c>
      <c r="I1527" s="227">
        <f t="shared" si="1369"/>
        <v>121</v>
      </c>
      <c r="J1527" s="265">
        <f t="shared" si="1369"/>
        <v>153</v>
      </c>
      <c r="K1527" s="286">
        <f t="shared" ref="K1527" si="1373">K1543+K1559+K1575</f>
        <v>153</v>
      </c>
      <c r="L1527" s="278">
        <f t="shared" si="1337"/>
        <v>0</v>
      </c>
      <c r="M1527" s="227">
        <f t="shared" si="1369"/>
        <v>32</v>
      </c>
      <c r="N1527" s="265">
        <f t="shared" si="1366"/>
        <v>153</v>
      </c>
      <c r="O1527" s="227">
        <f t="shared" si="1338"/>
        <v>0</v>
      </c>
      <c r="P1527" s="43"/>
      <c r="Q1527" s="271"/>
    </row>
    <row r="1528" spans="1:17" ht="18" hidden="1">
      <c r="B1528" s="2" t="str">
        <f t="shared" si="1336"/>
        <v>a</v>
      </c>
      <c r="C1528" s="228" t="s">
        <v>0</v>
      </c>
      <c r="D1528" s="229" t="s">
        <v>7</v>
      </c>
      <c r="E1528" s="230">
        <f t="shared" ref="E1528" si="1374">E1544+E1560+E1576</f>
        <v>4290</v>
      </c>
      <c r="F1528" s="230">
        <f t="shared" ref="F1528:G1528" si="1375">F1544+F1560+F1576</f>
        <v>4274.5</v>
      </c>
      <c r="G1528" s="230">
        <f t="shared" si="1375"/>
        <v>2108.4715700000002</v>
      </c>
      <c r="H1528" s="230">
        <f t="shared" si="1369"/>
        <v>4945</v>
      </c>
      <c r="I1528" s="230">
        <f t="shared" si="1369"/>
        <v>4945</v>
      </c>
      <c r="J1528" s="266">
        <f t="shared" si="1369"/>
        <v>5845</v>
      </c>
      <c r="K1528" s="287">
        <f t="shared" ref="K1528" si="1376">K1544+K1560+K1576</f>
        <v>5845</v>
      </c>
      <c r="L1528" s="278">
        <f t="shared" si="1337"/>
        <v>0</v>
      </c>
      <c r="M1528" s="230">
        <f t="shared" si="1369"/>
        <v>900</v>
      </c>
      <c r="N1528" s="266">
        <f t="shared" si="1366"/>
        <v>6090</v>
      </c>
      <c r="O1528" s="230">
        <f t="shared" si="1338"/>
        <v>245</v>
      </c>
      <c r="P1528" s="43"/>
      <c r="Q1528" s="271"/>
    </row>
    <row r="1529" spans="1:17" ht="15.75" hidden="1">
      <c r="B1529" s="2" t="str">
        <f t="shared" si="1336"/>
        <v>b</v>
      </c>
      <c r="C1529" s="240" t="s">
        <v>0</v>
      </c>
      <c r="D1529" s="241" t="s">
        <v>8</v>
      </c>
      <c r="E1529" s="233">
        <f t="shared" ref="E1529" si="1377">E1545+E1561+E1577</f>
        <v>0</v>
      </c>
      <c r="F1529" s="233">
        <f t="shared" ref="F1529:G1529" si="1378">F1545+F1561+F1577</f>
        <v>0</v>
      </c>
      <c r="G1529" s="233">
        <f t="shared" si="1378"/>
        <v>0</v>
      </c>
      <c r="H1529" s="233">
        <f t="shared" si="1369"/>
        <v>0</v>
      </c>
      <c r="I1529" s="233">
        <f t="shared" si="1369"/>
        <v>0</v>
      </c>
      <c r="J1529" s="267">
        <f t="shared" si="1369"/>
        <v>0</v>
      </c>
      <c r="K1529" s="288">
        <f t="shared" ref="K1529" si="1379">K1545+K1561+K1577</f>
        <v>0</v>
      </c>
      <c r="L1529" s="278">
        <f t="shared" si="1337"/>
        <v>0</v>
      </c>
      <c r="M1529" s="233">
        <f t="shared" si="1369"/>
        <v>0</v>
      </c>
      <c r="N1529" s="267">
        <f t="shared" si="1366"/>
        <v>0</v>
      </c>
      <c r="O1529" s="233">
        <f t="shared" si="1338"/>
        <v>0</v>
      </c>
      <c r="P1529" s="42"/>
    </row>
    <row r="1530" spans="1:17" ht="18" hidden="1">
      <c r="B1530" s="2" t="str">
        <f t="shared" si="1336"/>
        <v>a</v>
      </c>
      <c r="C1530" s="231" t="s">
        <v>0</v>
      </c>
      <c r="D1530" s="232" t="s">
        <v>9</v>
      </c>
      <c r="E1530" s="233">
        <f t="shared" ref="E1530" si="1380">E1546+E1562+E1578</f>
        <v>2150</v>
      </c>
      <c r="F1530" s="233">
        <f t="shared" ref="F1530:G1530" si="1381">F1546+F1562+F1578</f>
        <v>2105.5</v>
      </c>
      <c r="G1530" s="233">
        <f t="shared" si="1381"/>
        <v>988.86896000000002</v>
      </c>
      <c r="H1530" s="233">
        <f t="shared" si="1369"/>
        <v>2805</v>
      </c>
      <c r="I1530" s="233">
        <f t="shared" si="1369"/>
        <v>2805</v>
      </c>
      <c r="J1530" s="267">
        <f t="shared" si="1369"/>
        <v>3665</v>
      </c>
      <c r="K1530" s="288">
        <f t="shared" ref="K1530" si="1382">K1546+K1562+K1578</f>
        <v>3665</v>
      </c>
      <c r="L1530" s="278">
        <f t="shared" si="1337"/>
        <v>0</v>
      </c>
      <c r="M1530" s="233">
        <f t="shared" si="1369"/>
        <v>860</v>
      </c>
      <c r="N1530" s="267">
        <f t="shared" si="1366"/>
        <v>3940</v>
      </c>
      <c r="O1530" s="233">
        <f t="shared" si="1338"/>
        <v>275</v>
      </c>
      <c r="P1530" s="43"/>
      <c r="Q1530" s="271"/>
    </row>
    <row r="1531" spans="1:17" ht="15.75" hidden="1">
      <c r="B1531" s="2" t="str">
        <f t="shared" si="1336"/>
        <v>b</v>
      </c>
      <c r="C1531" s="240" t="s">
        <v>0</v>
      </c>
      <c r="D1531" s="241" t="s">
        <v>10</v>
      </c>
      <c r="E1531" s="233">
        <f t="shared" ref="E1531" si="1383">E1547+E1563+E1579</f>
        <v>0</v>
      </c>
      <c r="F1531" s="233">
        <f t="shared" ref="F1531:G1531" si="1384">F1547+F1563+F1579</f>
        <v>0</v>
      </c>
      <c r="G1531" s="233">
        <f t="shared" si="1384"/>
        <v>0</v>
      </c>
      <c r="H1531" s="233">
        <f t="shared" si="1369"/>
        <v>0</v>
      </c>
      <c r="I1531" s="233">
        <f t="shared" si="1369"/>
        <v>0</v>
      </c>
      <c r="J1531" s="267">
        <f t="shared" si="1369"/>
        <v>0</v>
      </c>
      <c r="K1531" s="288">
        <f t="shared" ref="K1531" si="1385">K1547+K1563+K1579</f>
        <v>0</v>
      </c>
      <c r="L1531" s="278">
        <f t="shared" si="1337"/>
        <v>0</v>
      </c>
      <c r="M1531" s="233">
        <f t="shared" si="1369"/>
        <v>0</v>
      </c>
      <c r="N1531" s="267">
        <f t="shared" si="1366"/>
        <v>0</v>
      </c>
      <c r="O1531" s="233">
        <f t="shared" si="1338"/>
        <v>0</v>
      </c>
      <c r="P1531" s="42"/>
    </row>
    <row r="1532" spans="1:17" ht="15.75" hidden="1">
      <c r="B1532" s="2" t="str">
        <f t="shared" si="1336"/>
        <v>b</v>
      </c>
      <c r="C1532" s="240" t="s">
        <v>0</v>
      </c>
      <c r="D1532" s="241" t="s">
        <v>11</v>
      </c>
      <c r="E1532" s="233">
        <f t="shared" ref="E1532" si="1386">E1548+E1564+E1580</f>
        <v>0</v>
      </c>
      <c r="F1532" s="233">
        <f t="shared" ref="F1532:G1532" si="1387">F1548+F1564+F1580</f>
        <v>0</v>
      </c>
      <c r="G1532" s="233">
        <f t="shared" si="1387"/>
        <v>0</v>
      </c>
      <c r="H1532" s="233">
        <f t="shared" si="1369"/>
        <v>0</v>
      </c>
      <c r="I1532" s="233">
        <f t="shared" si="1369"/>
        <v>0</v>
      </c>
      <c r="J1532" s="267">
        <f t="shared" si="1369"/>
        <v>0</v>
      </c>
      <c r="K1532" s="288">
        <f t="shared" ref="K1532" si="1388">K1548+K1564+K1580</f>
        <v>0</v>
      </c>
      <c r="L1532" s="278">
        <f t="shared" si="1337"/>
        <v>0</v>
      </c>
      <c r="M1532" s="233">
        <f t="shared" si="1369"/>
        <v>0</v>
      </c>
      <c r="N1532" s="267">
        <f t="shared" si="1366"/>
        <v>0</v>
      </c>
      <c r="O1532" s="233">
        <f t="shared" si="1338"/>
        <v>0</v>
      </c>
      <c r="P1532" s="42"/>
    </row>
    <row r="1533" spans="1:17" ht="15.75" hidden="1">
      <c r="B1533" s="2" t="str">
        <f t="shared" si="1336"/>
        <v>b</v>
      </c>
      <c r="C1533" s="240" t="s">
        <v>0</v>
      </c>
      <c r="D1533" s="241" t="s">
        <v>12</v>
      </c>
      <c r="E1533" s="233">
        <f t="shared" ref="E1533" si="1389">E1549+E1565+E1581</f>
        <v>0</v>
      </c>
      <c r="F1533" s="233">
        <f t="shared" ref="F1533:G1533" si="1390">F1549+F1565+F1581</f>
        <v>0</v>
      </c>
      <c r="G1533" s="233">
        <f t="shared" si="1390"/>
        <v>0</v>
      </c>
      <c r="H1533" s="233">
        <f t="shared" si="1369"/>
        <v>0</v>
      </c>
      <c r="I1533" s="233">
        <f t="shared" si="1369"/>
        <v>0</v>
      </c>
      <c r="J1533" s="267">
        <f t="shared" si="1369"/>
        <v>0</v>
      </c>
      <c r="K1533" s="288">
        <f t="shared" ref="K1533" si="1391">K1549+K1565+K1581</f>
        <v>0</v>
      </c>
      <c r="L1533" s="278">
        <f t="shared" si="1337"/>
        <v>0</v>
      </c>
      <c r="M1533" s="233">
        <f t="shared" si="1369"/>
        <v>0</v>
      </c>
      <c r="N1533" s="267">
        <f t="shared" si="1366"/>
        <v>0</v>
      </c>
      <c r="O1533" s="233">
        <f t="shared" si="1338"/>
        <v>0</v>
      </c>
      <c r="P1533" s="42"/>
    </row>
    <row r="1534" spans="1:17" ht="18" hidden="1">
      <c r="B1534" s="2" t="str">
        <f t="shared" si="1336"/>
        <v>a</v>
      </c>
      <c r="C1534" s="231" t="s">
        <v>0</v>
      </c>
      <c r="D1534" s="232" t="s">
        <v>13</v>
      </c>
      <c r="E1534" s="233">
        <f t="shared" ref="E1534" si="1392">E1550+E1566+E1582</f>
        <v>0</v>
      </c>
      <c r="F1534" s="233">
        <f t="shared" ref="F1534:G1534" si="1393">F1550+F1566+F1582</f>
        <v>29</v>
      </c>
      <c r="G1534" s="233">
        <f t="shared" si="1393"/>
        <v>20.20355</v>
      </c>
      <c r="H1534" s="233">
        <f t="shared" si="1369"/>
        <v>0</v>
      </c>
      <c r="I1534" s="233">
        <f t="shared" si="1369"/>
        <v>0</v>
      </c>
      <c r="J1534" s="267">
        <f t="shared" si="1369"/>
        <v>30</v>
      </c>
      <c r="K1534" s="288">
        <f t="shared" ref="K1534" si="1394">K1550+K1566+K1582</f>
        <v>30</v>
      </c>
      <c r="L1534" s="278">
        <f t="shared" si="1337"/>
        <v>0</v>
      </c>
      <c r="M1534" s="233">
        <f t="shared" si="1369"/>
        <v>30</v>
      </c>
      <c r="N1534" s="267">
        <f t="shared" si="1366"/>
        <v>10</v>
      </c>
      <c r="O1534" s="233">
        <f t="shared" si="1338"/>
        <v>-20</v>
      </c>
      <c r="P1534" s="43"/>
      <c r="Q1534" s="271"/>
    </row>
    <row r="1535" spans="1:17" ht="18" hidden="1">
      <c r="B1535" s="2" t="str">
        <f t="shared" si="1336"/>
        <v>a</v>
      </c>
      <c r="C1535" s="231" t="s">
        <v>0</v>
      </c>
      <c r="D1535" s="232" t="s">
        <v>14</v>
      </c>
      <c r="E1535" s="233">
        <f t="shared" ref="E1535" si="1395">E1551+E1567+E1583</f>
        <v>2140</v>
      </c>
      <c r="F1535" s="233">
        <f t="shared" ref="F1535:G1535" si="1396">F1551+F1567+F1583</f>
        <v>2140</v>
      </c>
      <c r="G1535" s="233">
        <f t="shared" si="1396"/>
        <v>1099.3990600000002</v>
      </c>
      <c r="H1535" s="233">
        <f t="shared" si="1369"/>
        <v>2140</v>
      </c>
      <c r="I1535" s="233">
        <f t="shared" si="1369"/>
        <v>2140</v>
      </c>
      <c r="J1535" s="267">
        <f t="shared" si="1369"/>
        <v>2150</v>
      </c>
      <c r="K1535" s="288">
        <f t="shared" ref="K1535" si="1397">K1551+K1567+K1583</f>
        <v>2150</v>
      </c>
      <c r="L1535" s="278">
        <f t="shared" si="1337"/>
        <v>0</v>
      </c>
      <c r="M1535" s="233">
        <f t="shared" si="1369"/>
        <v>10</v>
      </c>
      <c r="N1535" s="267">
        <f t="shared" si="1366"/>
        <v>2140</v>
      </c>
      <c r="O1535" s="233">
        <f t="shared" si="1338"/>
        <v>-10</v>
      </c>
      <c r="P1535" s="43"/>
      <c r="Q1535" s="271"/>
    </row>
    <row r="1536" spans="1:17" ht="36" hidden="1">
      <c r="B1536" s="2" t="str">
        <f t="shared" si="1336"/>
        <v>a</v>
      </c>
      <c r="C1536" s="236" t="s">
        <v>0</v>
      </c>
      <c r="D1536" s="237" t="s">
        <v>15</v>
      </c>
      <c r="E1536" s="238">
        <f t="shared" ref="E1536" si="1398">E1552+E1568+E1584</f>
        <v>2140</v>
      </c>
      <c r="F1536" s="238">
        <f t="shared" ref="F1536:G1536" si="1399">F1552+F1568+F1584</f>
        <v>2140</v>
      </c>
      <c r="G1536" s="238">
        <f t="shared" si="1399"/>
        <v>1099.3990600000002</v>
      </c>
      <c r="H1536" s="238">
        <f t="shared" si="1369"/>
        <v>2140</v>
      </c>
      <c r="I1536" s="238">
        <f t="shared" si="1369"/>
        <v>2140</v>
      </c>
      <c r="J1536" s="268">
        <f t="shared" si="1369"/>
        <v>2150</v>
      </c>
      <c r="K1536" s="289">
        <f t="shared" ref="K1536" si="1400">K1552+K1568+K1584</f>
        <v>2150</v>
      </c>
      <c r="L1536" s="278">
        <f t="shared" si="1337"/>
        <v>0</v>
      </c>
      <c r="M1536" s="238">
        <f t="shared" si="1369"/>
        <v>10</v>
      </c>
      <c r="N1536" s="268">
        <f t="shared" si="1366"/>
        <v>2140</v>
      </c>
      <c r="O1536" s="238">
        <f t="shared" si="1338"/>
        <v>-10</v>
      </c>
      <c r="P1536" s="43"/>
      <c r="Q1536" s="271"/>
    </row>
    <row r="1537" spans="2:17" ht="30" hidden="1">
      <c r="B1537" s="2" t="str">
        <f t="shared" si="1336"/>
        <v>b</v>
      </c>
      <c r="C1537" s="256" t="s">
        <v>0</v>
      </c>
      <c r="D1537" s="257" t="s">
        <v>16</v>
      </c>
      <c r="E1537" s="238">
        <f t="shared" ref="E1537" si="1401">E1553+E1569+E1585</f>
        <v>0</v>
      </c>
      <c r="F1537" s="238">
        <f t="shared" ref="F1537:G1537" si="1402">F1553+F1569+F1585</f>
        <v>0</v>
      </c>
      <c r="G1537" s="238">
        <f t="shared" si="1402"/>
        <v>0</v>
      </c>
      <c r="H1537" s="238">
        <f t="shared" si="1369"/>
        <v>0</v>
      </c>
      <c r="I1537" s="238">
        <f t="shared" si="1369"/>
        <v>0</v>
      </c>
      <c r="J1537" s="268">
        <f t="shared" si="1369"/>
        <v>0</v>
      </c>
      <c r="K1537" s="289">
        <f t="shared" ref="K1537" si="1403">K1553+K1569+K1585</f>
        <v>0</v>
      </c>
      <c r="L1537" s="278">
        <f t="shared" si="1337"/>
        <v>0</v>
      </c>
      <c r="M1537" s="238">
        <f t="shared" si="1369"/>
        <v>0</v>
      </c>
      <c r="N1537" s="268">
        <f t="shared" si="1366"/>
        <v>0</v>
      </c>
      <c r="O1537" s="238">
        <f t="shared" si="1338"/>
        <v>0</v>
      </c>
      <c r="P1537" s="42"/>
    </row>
    <row r="1538" spans="2:17" ht="18" hidden="1">
      <c r="B1538" s="2" t="str">
        <f t="shared" si="1336"/>
        <v>a</v>
      </c>
      <c r="C1538" s="228" t="s">
        <v>0</v>
      </c>
      <c r="D1538" s="229" t="s">
        <v>17</v>
      </c>
      <c r="E1538" s="230">
        <f t="shared" ref="E1538" si="1404">E1554+E1570+E1586</f>
        <v>0</v>
      </c>
      <c r="F1538" s="230">
        <f t="shared" ref="F1538:G1538" si="1405">F1554+F1570+F1586</f>
        <v>15.5</v>
      </c>
      <c r="G1538" s="230">
        <f t="shared" si="1405"/>
        <v>15.457000000000001</v>
      </c>
      <c r="H1538" s="230">
        <f t="shared" si="1369"/>
        <v>55</v>
      </c>
      <c r="I1538" s="230">
        <f t="shared" si="1369"/>
        <v>55</v>
      </c>
      <c r="J1538" s="266">
        <f t="shared" si="1369"/>
        <v>155</v>
      </c>
      <c r="K1538" s="287">
        <f t="shared" ref="K1538" si="1406">K1554+K1570+K1586</f>
        <v>155</v>
      </c>
      <c r="L1538" s="278">
        <f t="shared" si="1337"/>
        <v>0</v>
      </c>
      <c r="M1538" s="230">
        <f t="shared" si="1369"/>
        <v>100</v>
      </c>
      <c r="N1538" s="266">
        <f t="shared" si="1366"/>
        <v>200</v>
      </c>
      <c r="O1538" s="230">
        <f t="shared" si="1338"/>
        <v>45</v>
      </c>
      <c r="P1538" s="43"/>
      <c r="Q1538" s="271"/>
    </row>
    <row r="1539" spans="2:17" ht="15.75" hidden="1">
      <c r="B1539" s="2" t="str">
        <f t="shared" si="1336"/>
        <v>b</v>
      </c>
      <c r="C1539" s="243" t="s">
        <v>0</v>
      </c>
      <c r="D1539" s="244" t="s">
        <v>18</v>
      </c>
      <c r="E1539" s="230">
        <f t="shared" ref="E1539" si="1407">E1555+E1571+E1587</f>
        <v>0</v>
      </c>
      <c r="F1539" s="230">
        <f t="shared" ref="F1539:G1539" si="1408">F1555+F1571+F1587</f>
        <v>0</v>
      </c>
      <c r="G1539" s="230">
        <f t="shared" si="1408"/>
        <v>0</v>
      </c>
      <c r="H1539" s="230">
        <f t="shared" si="1369"/>
        <v>0</v>
      </c>
      <c r="I1539" s="230">
        <f t="shared" si="1369"/>
        <v>0</v>
      </c>
      <c r="J1539" s="266">
        <f t="shared" si="1369"/>
        <v>0</v>
      </c>
      <c r="K1539" s="287">
        <f t="shared" ref="K1539" si="1409">K1555+K1571+K1587</f>
        <v>0</v>
      </c>
      <c r="L1539" s="278">
        <f t="shared" si="1337"/>
        <v>0</v>
      </c>
      <c r="M1539" s="230">
        <f t="shared" si="1369"/>
        <v>0</v>
      </c>
      <c r="N1539" s="266">
        <f t="shared" si="1366"/>
        <v>0</v>
      </c>
      <c r="O1539" s="230">
        <f t="shared" si="1338"/>
        <v>0</v>
      </c>
      <c r="P1539" s="42"/>
    </row>
    <row r="1540" spans="2:17" ht="15.75" hidden="1">
      <c r="B1540" s="2" t="str">
        <f t="shared" si="1336"/>
        <v>b</v>
      </c>
      <c r="C1540" s="243" t="s">
        <v>0</v>
      </c>
      <c r="D1540" s="244" t="s">
        <v>19</v>
      </c>
      <c r="E1540" s="230">
        <f t="shared" ref="E1540" si="1410">E1556+E1572+E1588</f>
        <v>0</v>
      </c>
      <c r="F1540" s="230">
        <f t="shared" ref="F1540:G1540" si="1411">F1556+F1572+F1588</f>
        <v>0</v>
      </c>
      <c r="G1540" s="230">
        <f t="shared" si="1411"/>
        <v>0</v>
      </c>
      <c r="H1540" s="230">
        <f t="shared" si="1369"/>
        <v>0</v>
      </c>
      <c r="I1540" s="230">
        <f t="shared" si="1369"/>
        <v>0</v>
      </c>
      <c r="J1540" s="266">
        <f t="shared" si="1369"/>
        <v>0</v>
      </c>
      <c r="K1540" s="287">
        <f t="shared" ref="K1540" si="1412">K1556+K1572+K1588</f>
        <v>0</v>
      </c>
      <c r="L1540" s="278">
        <f t="shared" si="1337"/>
        <v>0</v>
      </c>
      <c r="M1540" s="230">
        <f t="shared" si="1369"/>
        <v>0</v>
      </c>
      <c r="N1540" s="266">
        <f t="shared" si="1366"/>
        <v>0</v>
      </c>
      <c r="O1540" s="230">
        <f t="shared" si="1338"/>
        <v>0</v>
      </c>
      <c r="P1540" s="42"/>
    </row>
    <row r="1541" spans="2:17" ht="36" hidden="1">
      <c r="B1541" s="2" t="str">
        <f t="shared" si="1336"/>
        <v>a</v>
      </c>
      <c r="C1541" s="222" t="s">
        <v>191</v>
      </c>
      <c r="D1541" s="223" t="s">
        <v>192</v>
      </c>
      <c r="E1541" s="224">
        <f t="shared" ref="E1541" si="1413">E1544+E1554+E1555+E1556</f>
        <v>700</v>
      </c>
      <c r="F1541" s="224">
        <f t="shared" ref="F1541:I1541" si="1414">F1544+F1554+F1555+F1556</f>
        <v>700</v>
      </c>
      <c r="G1541" s="224">
        <f t="shared" si="1414"/>
        <v>376.03730000000002</v>
      </c>
      <c r="H1541" s="224">
        <f t="shared" si="1414"/>
        <v>700</v>
      </c>
      <c r="I1541" s="224">
        <f t="shared" si="1414"/>
        <v>700</v>
      </c>
      <c r="J1541" s="264">
        <f>J1544+J1554+J1555+J1556</f>
        <v>700</v>
      </c>
      <c r="K1541" s="285">
        <f>K1544+K1554+K1555+K1556</f>
        <v>700</v>
      </c>
      <c r="L1541" s="278">
        <f t="shared" si="1337"/>
        <v>0</v>
      </c>
      <c r="M1541" s="224">
        <f t="shared" ref="M1541:M1588" si="1415">J1541-I1541</f>
        <v>0</v>
      </c>
      <c r="N1541" s="264">
        <f t="shared" ref="N1541" si="1416">N1544+N1554+N1555+N1556</f>
        <v>700</v>
      </c>
      <c r="O1541" s="224">
        <f t="shared" si="1338"/>
        <v>0</v>
      </c>
      <c r="P1541" s="43"/>
      <c r="Q1541" s="271" t="s">
        <v>575</v>
      </c>
    </row>
    <row r="1542" spans="2:17" ht="15.75" hidden="1">
      <c r="B1542" s="2" t="str">
        <f t="shared" ref="B1542:B1605" si="1417">IF((E1542+F1542+G1542+I1542++J1542+M1542+N1542)&gt;0,"a","b")</f>
        <v>b</v>
      </c>
      <c r="C1542" s="252" t="s">
        <v>0</v>
      </c>
      <c r="D1542" s="253" t="s">
        <v>5</v>
      </c>
      <c r="E1542" s="227">
        <v>0</v>
      </c>
      <c r="F1542" s="227">
        <v>0</v>
      </c>
      <c r="G1542" s="227">
        <v>0</v>
      </c>
      <c r="H1542" s="227">
        <v>0</v>
      </c>
      <c r="I1542" s="227">
        <v>0</v>
      </c>
      <c r="J1542" s="265">
        <v>0</v>
      </c>
      <c r="K1542" s="286">
        <v>0</v>
      </c>
      <c r="L1542" s="278">
        <f t="shared" ref="L1542:L1605" si="1418">K1542-J1542</f>
        <v>0</v>
      </c>
      <c r="M1542" s="227">
        <f t="shared" si="1415"/>
        <v>0</v>
      </c>
      <c r="N1542" s="265">
        <v>0</v>
      </c>
      <c r="O1542" s="227">
        <f t="shared" ref="O1542:O1605" si="1419">N1542-J1542</f>
        <v>0</v>
      </c>
      <c r="P1542" s="42"/>
    </row>
    <row r="1543" spans="2:17" ht="18" hidden="1">
      <c r="B1543" s="2" t="str">
        <f t="shared" si="1417"/>
        <v>a</v>
      </c>
      <c r="C1543" s="225" t="s">
        <v>0</v>
      </c>
      <c r="D1543" s="226" t="s">
        <v>6</v>
      </c>
      <c r="E1543" s="227">
        <v>51</v>
      </c>
      <c r="F1543" s="227">
        <v>51</v>
      </c>
      <c r="G1543" s="227">
        <v>51</v>
      </c>
      <c r="H1543" s="227">
        <v>51</v>
      </c>
      <c r="I1543" s="227">
        <v>51</v>
      </c>
      <c r="J1543" s="265">
        <v>53</v>
      </c>
      <c r="K1543" s="286">
        <v>53</v>
      </c>
      <c r="L1543" s="278">
        <f t="shared" si="1418"/>
        <v>0</v>
      </c>
      <c r="M1543" s="227">
        <f t="shared" si="1415"/>
        <v>2</v>
      </c>
      <c r="N1543" s="265">
        <v>53</v>
      </c>
      <c r="O1543" s="227">
        <f t="shared" si="1419"/>
        <v>0</v>
      </c>
      <c r="P1543" s="43"/>
      <c r="Q1543" s="271"/>
    </row>
    <row r="1544" spans="2:17" ht="18" hidden="1">
      <c r="B1544" s="2" t="str">
        <f t="shared" si="1417"/>
        <v>a</v>
      </c>
      <c r="C1544" s="228" t="s">
        <v>0</v>
      </c>
      <c r="D1544" s="229" t="s">
        <v>7</v>
      </c>
      <c r="E1544" s="230">
        <f t="shared" ref="E1544" si="1420">E1545+E1546+E1547+E1548+E1549+E1550+E1551</f>
        <v>700</v>
      </c>
      <c r="F1544" s="230">
        <f t="shared" ref="F1544:I1544" si="1421">F1545+F1546+F1547+F1548+F1549+F1550+F1551</f>
        <v>700</v>
      </c>
      <c r="G1544" s="230">
        <f t="shared" si="1421"/>
        <v>376.03730000000002</v>
      </c>
      <c r="H1544" s="230">
        <f t="shared" si="1421"/>
        <v>700</v>
      </c>
      <c r="I1544" s="230">
        <f t="shared" si="1421"/>
        <v>700</v>
      </c>
      <c r="J1544" s="266">
        <f>J1545+J1546+J1547+J1548+J1549+J1550+J1551</f>
        <v>700</v>
      </c>
      <c r="K1544" s="287">
        <f>K1545+K1546+K1547+K1548+K1549+K1550+K1551</f>
        <v>700</v>
      </c>
      <c r="L1544" s="278">
        <f t="shared" si="1418"/>
        <v>0</v>
      </c>
      <c r="M1544" s="230">
        <f t="shared" si="1415"/>
        <v>0</v>
      </c>
      <c r="N1544" s="266">
        <f t="shared" ref="N1544" si="1422">N1545+N1546+N1547+N1548+N1549+N1550+N1551</f>
        <v>700</v>
      </c>
      <c r="O1544" s="230">
        <f t="shared" si="1419"/>
        <v>0</v>
      </c>
      <c r="P1544" s="43"/>
      <c r="Q1544" s="271"/>
    </row>
    <row r="1545" spans="2:17" ht="15.75" hidden="1">
      <c r="B1545" s="2" t="str">
        <f t="shared" si="1417"/>
        <v>b</v>
      </c>
      <c r="C1545" s="240" t="s">
        <v>0</v>
      </c>
      <c r="D1545" s="241" t="s">
        <v>8</v>
      </c>
      <c r="E1545" s="233">
        <v>0</v>
      </c>
      <c r="F1545" s="233">
        <v>0</v>
      </c>
      <c r="G1545" s="233">
        <v>0</v>
      </c>
      <c r="H1545" s="233">
        <v>0</v>
      </c>
      <c r="I1545" s="233">
        <v>0</v>
      </c>
      <c r="J1545" s="267">
        <v>0</v>
      </c>
      <c r="K1545" s="288">
        <v>0</v>
      </c>
      <c r="L1545" s="278">
        <f t="shared" si="1418"/>
        <v>0</v>
      </c>
      <c r="M1545" s="233">
        <f t="shared" si="1415"/>
        <v>0</v>
      </c>
      <c r="N1545" s="267">
        <v>0</v>
      </c>
      <c r="O1545" s="233">
        <f t="shared" si="1419"/>
        <v>0</v>
      </c>
      <c r="P1545" s="42"/>
    </row>
    <row r="1546" spans="2:17" ht="18" hidden="1">
      <c r="B1546" s="2" t="str">
        <f t="shared" si="1417"/>
        <v>a</v>
      </c>
      <c r="C1546" s="231" t="s">
        <v>0</v>
      </c>
      <c r="D1546" s="232" t="s">
        <v>9</v>
      </c>
      <c r="E1546" s="233">
        <v>650</v>
      </c>
      <c r="F1546" s="233">
        <v>635</v>
      </c>
      <c r="G1546" s="233">
        <v>368.44875000000002</v>
      </c>
      <c r="H1546" s="233">
        <v>650</v>
      </c>
      <c r="I1546" s="233">
        <v>650</v>
      </c>
      <c r="J1546" s="267">
        <v>650</v>
      </c>
      <c r="K1546" s="288">
        <v>650</v>
      </c>
      <c r="L1546" s="278">
        <f t="shared" si="1418"/>
        <v>0</v>
      </c>
      <c r="M1546" s="233">
        <f t="shared" si="1415"/>
        <v>0</v>
      </c>
      <c r="N1546" s="267">
        <v>650</v>
      </c>
      <c r="O1546" s="233">
        <f t="shared" si="1419"/>
        <v>0</v>
      </c>
      <c r="P1546" s="250" t="s">
        <v>443</v>
      </c>
      <c r="Q1546" s="271"/>
    </row>
    <row r="1547" spans="2:17" ht="15.75" hidden="1">
      <c r="B1547" s="2" t="str">
        <f t="shared" si="1417"/>
        <v>b</v>
      </c>
      <c r="C1547" s="240" t="s">
        <v>0</v>
      </c>
      <c r="D1547" s="241" t="s">
        <v>10</v>
      </c>
      <c r="E1547" s="233">
        <v>0</v>
      </c>
      <c r="F1547" s="233">
        <v>0</v>
      </c>
      <c r="G1547" s="233">
        <v>0</v>
      </c>
      <c r="H1547" s="233">
        <v>0</v>
      </c>
      <c r="I1547" s="233">
        <v>0</v>
      </c>
      <c r="J1547" s="267">
        <v>0</v>
      </c>
      <c r="K1547" s="288">
        <v>0</v>
      </c>
      <c r="L1547" s="278">
        <f t="shared" si="1418"/>
        <v>0</v>
      </c>
      <c r="M1547" s="233">
        <f t="shared" si="1415"/>
        <v>0</v>
      </c>
      <c r="N1547" s="267">
        <v>0</v>
      </c>
      <c r="O1547" s="233">
        <f t="shared" si="1419"/>
        <v>0</v>
      </c>
      <c r="P1547" s="42"/>
    </row>
    <row r="1548" spans="2:17" ht="15.75" hidden="1">
      <c r="B1548" s="2" t="str">
        <f t="shared" si="1417"/>
        <v>b</v>
      </c>
      <c r="C1548" s="240" t="s">
        <v>0</v>
      </c>
      <c r="D1548" s="241" t="s">
        <v>11</v>
      </c>
      <c r="E1548" s="233">
        <v>0</v>
      </c>
      <c r="F1548" s="233">
        <v>0</v>
      </c>
      <c r="G1548" s="233">
        <v>0</v>
      </c>
      <c r="H1548" s="233">
        <v>0</v>
      </c>
      <c r="I1548" s="233">
        <v>0</v>
      </c>
      <c r="J1548" s="267">
        <v>0</v>
      </c>
      <c r="K1548" s="288">
        <v>0</v>
      </c>
      <c r="L1548" s="278">
        <f t="shared" si="1418"/>
        <v>0</v>
      </c>
      <c r="M1548" s="233">
        <f t="shared" si="1415"/>
        <v>0</v>
      </c>
      <c r="N1548" s="267">
        <v>0</v>
      </c>
      <c r="O1548" s="233">
        <f t="shared" si="1419"/>
        <v>0</v>
      </c>
      <c r="P1548" s="42"/>
    </row>
    <row r="1549" spans="2:17" ht="15.75" hidden="1">
      <c r="B1549" s="2" t="str">
        <f t="shared" si="1417"/>
        <v>b</v>
      </c>
      <c r="C1549" s="240" t="s">
        <v>0</v>
      </c>
      <c r="D1549" s="241" t="s">
        <v>12</v>
      </c>
      <c r="E1549" s="233">
        <v>0</v>
      </c>
      <c r="F1549" s="233">
        <v>0</v>
      </c>
      <c r="G1549" s="233">
        <v>0</v>
      </c>
      <c r="H1549" s="233">
        <v>0</v>
      </c>
      <c r="I1549" s="233">
        <v>0</v>
      </c>
      <c r="J1549" s="267">
        <v>0</v>
      </c>
      <c r="K1549" s="288">
        <v>0</v>
      </c>
      <c r="L1549" s="278">
        <f t="shared" si="1418"/>
        <v>0</v>
      </c>
      <c r="M1549" s="233">
        <f t="shared" si="1415"/>
        <v>0</v>
      </c>
      <c r="N1549" s="267">
        <v>0</v>
      </c>
      <c r="O1549" s="233">
        <f t="shared" si="1419"/>
        <v>0</v>
      </c>
      <c r="P1549" s="42"/>
    </row>
    <row r="1550" spans="2:17" ht="15.75" hidden="1">
      <c r="B1550" s="2" t="str">
        <f t="shared" si="1417"/>
        <v>a</v>
      </c>
      <c r="C1550" s="240" t="s">
        <v>0</v>
      </c>
      <c r="D1550" s="241" t="s">
        <v>13</v>
      </c>
      <c r="E1550" s="233">
        <v>0</v>
      </c>
      <c r="F1550" s="233">
        <v>15</v>
      </c>
      <c r="G1550" s="233">
        <v>6.2635500000000004</v>
      </c>
      <c r="H1550" s="233">
        <v>0</v>
      </c>
      <c r="I1550" s="233">
        <v>0</v>
      </c>
      <c r="J1550" s="267">
        <v>0</v>
      </c>
      <c r="K1550" s="288">
        <v>0</v>
      </c>
      <c r="L1550" s="278">
        <f t="shared" si="1418"/>
        <v>0</v>
      </c>
      <c r="M1550" s="233">
        <f t="shared" si="1415"/>
        <v>0</v>
      </c>
      <c r="N1550" s="267">
        <v>0</v>
      </c>
      <c r="O1550" s="233">
        <f t="shared" si="1419"/>
        <v>0</v>
      </c>
      <c r="P1550" s="43"/>
      <c r="Q1550" s="271"/>
    </row>
    <row r="1551" spans="2:17" ht="18" hidden="1">
      <c r="B1551" s="2" t="str">
        <f t="shared" si="1417"/>
        <v>a</v>
      </c>
      <c r="C1551" s="231" t="s">
        <v>0</v>
      </c>
      <c r="D1551" s="232" t="s">
        <v>14</v>
      </c>
      <c r="E1551" s="233">
        <f t="shared" ref="E1551" si="1423">E1552+E1553</f>
        <v>50</v>
      </c>
      <c r="F1551" s="233">
        <f t="shared" ref="F1551:I1551" si="1424">F1552+F1553</f>
        <v>50</v>
      </c>
      <c r="G1551" s="233">
        <f t="shared" si="1424"/>
        <v>1.325</v>
      </c>
      <c r="H1551" s="233">
        <f t="shared" si="1424"/>
        <v>50</v>
      </c>
      <c r="I1551" s="233">
        <f t="shared" si="1424"/>
        <v>50</v>
      </c>
      <c r="J1551" s="267">
        <f>J1552+J1553</f>
        <v>50</v>
      </c>
      <c r="K1551" s="288">
        <f>K1552+K1553</f>
        <v>50</v>
      </c>
      <c r="L1551" s="278">
        <f t="shared" si="1418"/>
        <v>0</v>
      </c>
      <c r="M1551" s="233">
        <f t="shared" si="1415"/>
        <v>0</v>
      </c>
      <c r="N1551" s="267">
        <f t="shared" ref="N1551" si="1425">N1552+N1553</f>
        <v>50</v>
      </c>
      <c r="O1551" s="233">
        <f t="shared" si="1419"/>
        <v>0</v>
      </c>
      <c r="P1551" s="43"/>
      <c r="Q1551" s="271"/>
    </row>
    <row r="1552" spans="2:17" ht="36" hidden="1">
      <c r="B1552" s="2" t="str">
        <f t="shared" si="1417"/>
        <v>a</v>
      </c>
      <c r="C1552" s="236" t="s">
        <v>0</v>
      </c>
      <c r="D1552" s="237" t="s">
        <v>15</v>
      </c>
      <c r="E1552" s="238">
        <v>50</v>
      </c>
      <c r="F1552" s="238">
        <v>50</v>
      </c>
      <c r="G1552" s="238">
        <v>1.325</v>
      </c>
      <c r="H1552" s="238">
        <v>50</v>
      </c>
      <c r="I1552" s="238">
        <v>50</v>
      </c>
      <c r="J1552" s="268">
        <v>50</v>
      </c>
      <c r="K1552" s="289">
        <v>50</v>
      </c>
      <c r="L1552" s="278">
        <f t="shared" si="1418"/>
        <v>0</v>
      </c>
      <c r="M1552" s="238">
        <f t="shared" si="1415"/>
        <v>0</v>
      </c>
      <c r="N1552" s="268">
        <v>50</v>
      </c>
      <c r="O1552" s="238">
        <f t="shared" si="1419"/>
        <v>0</v>
      </c>
      <c r="P1552" s="43"/>
      <c r="Q1552" s="271"/>
    </row>
    <row r="1553" spans="2:17" ht="30" hidden="1">
      <c r="B1553" s="2" t="str">
        <f t="shared" si="1417"/>
        <v>b</v>
      </c>
      <c r="C1553" s="256" t="s">
        <v>0</v>
      </c>
      <c r="D1553" s="257" t="s">
        <v>16</v>
      </c>
      <c r="E1553" s="238">
        <v>0</v>
      </c>
      <c r="F1553" s="238">
        <v>0</v>
      </c>
      <c r="G1553" s="238">
        <v>0</v>
      </c>
      <c r="H1553" s="238">
        <v>0</v>
      </c>
      <c r="I1553" s="238">
        <v>0</v>
      </c>
      <c r="J1553" s="268">
        <v>0</v>
      </c>
      <c r="K1553" s="289">
        <v>0</v>
      </c>
      <c r="L1553" s="278">
        <f t="shared" si="1418"/>
        <v>0</v>
      </c>
      <c r="M1553" s="238">
        <f t="shared" si="1415"/>
        <v>0</v>
      </c>
      <c r="N1553" s="268">
        <v>0</v>
      </c>
      <c r="O1553" s="238">
        <f t="shared" si="1419"/>
        <v>0</v>
      </c>
      <c r="P1553" s="42"/>
    </row>
    <row r="1554" spans="2:17" ht="15.75" hidden="1">
      <c r="B1554" s="2" t="str">
        <f t="shared" si="1417"/>
        <v>b</v>
      </c>
      <c r="C1554" s="243" t="s">
        <v>0</v>
      </c>
      <c r="D1554" s="244" t="s">
        <v>17</v>
      </c>
      <c r="E1554" s="230">
        <v>0</v>
      </c>
      <c r="F1554" s="230">
        <v>0</v>
      </c>
      <c r="G1554" s="230">
        <v>0</v>
      </c>
      <c r="H1554" s="230">
        <v>0</v>
      </c>
      <c r="I1554" s="230">
        <v>0</v>
      </c>
      <c r="J1554" s="266">
        <v>0</v>
      </c>
      <c r="K1554" s="287">
        <v>0</v>
      </c>
      <c r="L1554" s="278">
        <f t="shared" si="1418"/>
        <v>0</v>
      </c>
      <c r="M1554" s="230">
        <f t="shared" si="1415"/>
        <v>0</v>
      </c>
      <c r="N1554" s="266">
        <v>0</v>
      </c>
      <c r="O1554" s="230">
        <f t="shared" si="1419"/>
        <v>0</v>
      </c>
      <c r="P1554" s="42"/>
    </row>
    <row r="1555" spans="2:17" ht="15.75" hidden="1">
      <c r="B1555" s="2" t="str">
        <f t="shared" si="1417"/>
        <v>b</v>
      </c>
      <c r="C1555" s="243" t="s">
        <v>0</v>
      </c>
      <c r="D1555" s="244" t="s">
        <v>18</v>
      </c>
      <c r="E1555" s="230">
        <v>0</v>
      </c>
      <c r="F1555" s="230">
        <v>0</v>
      </c>
      <c r="G1555" s="230">
        <v>0</v>
      </c>
      <c r="H1555" s="230">
        <v>0</v>
      </c>
      <c r="I1555" s="230">
        <v>0</v>
      </c>
      <c r="J1555" s="266">
        <v>0</v>
      </c>
      <c r="K1555" s="287">
        <v>0</v>
      </c>
      <c r="L1555" s="278">
        <f t="shared" si="1418"/>
        <v>0</v>
      </c>
      <c r="M1555" s="230">
        <f t="shared" si="1415"/>
        <v>0</v>
      </c>
      <c r="N1555" s="266">
        <v>0</v>
      </c>
      <c r="O1555" s="230">
        <f t="shared" si="1419"/>
        <v>0</v>
      </c>
      <c r="P1555" s="42"/>
    </row>
    <row r="1556" spans="2:17" ht="15.75" hidden="1">
      <c r="B1556" s="2" t="str">
        <f t="shared" si="1417"/>
        <v>b</v>
      </c>
      <c r="C1556" s="243" t="s">
        <v>0</v>
      </c>
      <c r="D1556" s="244" t="s">
        <v>19</v>
      </c>
      <c r="E1556" s="230">
        <v>0</v>
      </c>
      <c r="F1556" s="230">
        <v>0</v>
      </c>
      <c r="G1556" s="230">
        <v>0</v>
      </c>
      <c r="H1556" s="230">
        <v>0</v>
      </c>
      <c r="I1556" s="230">
        <v>0</v>
      </c>
      <c r="J1556" s="266">
        <v>0</v>
      </c>
      <c r="K1556" s="287">
        <v>0</v>
      </c>
      <c r="L1556" s="278">
        <f t="shared" si="1418"/>
        <v>0</v>
      </c>
      <c r="M1556" s="230">
        <f t="shared" si="1415"/>
        <v>0</v>
      </c>
      <c r="N1556" s="266">
        <v>0</v>
      </c>
      <c r="O1556" s="230">
        <f t="shared" si="1419"/>
        <v>0</v>
      </c>
      <c r="P1556" s="42"/>
    </row>
    <row r="1557" spans="2:17" ht="30" hidden="1">
      <c r="B1557" s="2" t="str">
        <f t="shared" si="1417"/>
        <v>a</v>
      </c>
      <c r="C1557" s="222" t="s">
        <v>193</v>
      </c>
      <c r="D1557" s="223" t="s">
        <v>194</v>
      </c>
      <c r="E1557" s="224">
        <f t="shared" ref="E1557" si="1426">E1560+E1570+E1571+E1572</f>
        <v>1500</v>
      </c>
      <c r="F1557" s="224">
        <f t="shared" ref="F1557:I1557" si="1427">F1560+F1570+F1571+F1572</f>
        <v>1500</v>
      </c>
      <c r="G1557" s="224">
        <f t="shared" si="1427"/>
        <v>649.81721000000005</v>
      </c>
      <c r="H1557" s="224">
        <f t="shared" si="1427"/>
        <v>2210</v>
      </c>
      <c r="I1557" s="224">
        <f t="shared" si="1427"/>
        <v>2210</v>
      </c>
      <c r="J1557" s="264">
        <f>J1560+J1570+J1571+J1572</f>
        <v>3210</v>
      </c>
      <c r="K1557" s="285">
        <f>K1560+K1570+K1571+K1572</f>
        <v>3210</v>
      </c>
      <c r="L1557" s="278">
        <f t="shared" si="1418"/>
        <v>0</v>
      </c>
      <c r="M1557" s="224">
        <f t="shared" si="1415"/>
        <v>1000</v>
      </c>
      <c r="N1557" s="264">
        <f t="shared" ref="N1557" si="1428">N1560+N1570+N1571+N1572</f>
        <v>3500</v>
      </c>
      <c r="O1557" s="224">
        <f t="shared" si="1419"/>
        <v>290</v>
      </c>
      <c r="P1557" s="43" t="s">
        <v>431</v>
      </c>
      <c r="Q1557" s="271" t="s">
        <v>572</v>
      </c>
    </row>
    <row r="1558" spans="2:17" ht="15.75" hidden="1">
      <c r="B1558" s="2" t="str">
        <f t="shared" si="1417"/>
        <v>b</v>
      </c>
      <c r="C1558" s="252" t="s">
        <v>0</v>
      </c>
      <c r="D1558" s="253" t="s">
        <v>5</v>
      </c>
      <c r="E1558" s="227">
        <v>0</v>
      </c>
      <c r="F1558" s="227">
        <v>0</v>
      </c>
      <c r="G1558" s="227">
        <v>0</v>
      </c>
      <c r="H1558" s="227">
        <v>0</v>
      </c>
      <c r="I1558" s="227">
        <v>0</v>
      </c>
      <c r="J1558" s="265">
        <v>0</v>
      </c>
      <c r="K1558" s="286">
        <v>0</v>
      </c>
      <c r="L1558" s="278">
        <f t="shared" si="1418"/>
        <v>0</v>
      </c>
      <c r="M1558" s="227">
        <f t="shared" si="1415"/>
        <v>0</v>
      </c>
      <c r="N1558" s="265">
        <v>0</v>
      </c>
      <c r="O1558" s="227">
        <f t="shared" si="1419"/>
        <v>0</v>
      </c>
      <c r="P1558" s="42"/>
    </row>
    <row r="1559" spans="2:17" ht="18" hidden="1">
      <c r="B1559" s="2" t="str">
        <f t="shared" si="1417"/>
        <v>a</v>
      </c>
      <c r="C1559" s="225" t="s">
        <v>0</v>
      </c>
      <c r="D1559" s="226" t="s">
        <v>6</v>
      </c>
      <c r="E1559" s="227">
        <v>70</v>
      </c>
      <c r="F1559" s="227">
        <v>70</v>
      </c>
      <c r="G1559" s="227">
        <v>70</v>
      </c>
      <c r="H1559" s="227">
        <v>70</v>
      </c>
      <c r="I1559" s="227">
        <v>70</v>
      </c>
      <c r="J1559" s="265">
        <v>100</v>
      </c>
      <c r="K1559" s="286">
        <v>100</v>
      </c>
      <c r="L1559" s="278">
        <f t="shared" si="1418"/>
        <v>0</v>
      </c>
      <c r="M1559" s="227">
        <f t="shared" si="1415"/>
        <v>30</v>
      </c>
      <c r="N1559" s="265">
        <v>100</v>
      </c>
      <c r="O1559" s="227">
        <f t="shared" si="1419"/>
        <v>0</v>
      </c>
      <c r="P1559" s="43"/>
      <c r="Q1559" s="271"/>
    </row>
    <row r="1560" spans="2:17" ht="18" hidden="1">
      <c r="B1560" s="2" t="str">
        <f t="shared" si="1417"/>
        <v>a</v>
      </c>
      <c r="C1560" s="228" t="s">
        <v>0</v>
      </c>
      <c r="D1560" s="229" t="s">
        <v>7</v>
      </c>
      <c r="E1560" s="230">
        <f t="shared" ref="E1560" si="1429">E1561+E1562+E1563+E1564+E1565+E1566+E1567</f>
        <v>1500</v>
      </c>
      <c r="F1560" s="230">
        <f t="shared" ref="F1560:I1560" si="1430">F1561+F1562+F1563+F1564+F1565+F1566+F1567</f>
        <v>1484.5</v>
      </c>
      <c r="G1560" s="230">
        <f t="shared" si="1430"/>
        <v>634.36021000000005</v>
      </c>
      <c r="H1560" s="230">
        <f t="shared" si="1430"/>
        <v>2155</v>
      </c>
      <c r="I1560" s="230">
        <f t="shared" si="1430"/>
        <v>2155</v>
      </c>
      <c r="J1560" s="266">
        <f>J1561+J1562+J1563+J1564+J1565+J1566+J1567</f>
        <v>3055</v>
      </c>
      <c r="K1560" s="287">
        <f>K1561+K1562+K1563+K1564+K1565+K1566+K1567</f>
        <v>3055</v>
      </c>
      <c r="L1560" s="278">
        <f t="shared" si="1418"/>
        <v>0</v>
      </c>
      <c r="M1560" s="230">
        <f t="shared" si="1415"/>
        <v>900</v>
      </c>
      <c r="N1560" s="266">
        <f t="shared" ref="N1560" si="1431">N1561+N1562+N1563+N1564+N1565+N1566+N1567</f>
        <v>3300</v>
      </c>
      <c r="O1560" s="230">
        <f t="shared" si="1419"/>
        <v>245</v>
      </c>
      <c r="P1560" s="43"/>
      <c r="Q1560" s="271"/>
    </row>
    <row r="1561" spans="2:17" ht="15.75" hidden="1">
      <c r="B1561" s="2" t="str">
        <f t="shared" si="1417"/>
        <v>b</v>
      </c>
      <c r="C1561" s="240" t="s">
        <v>0</v>
      </c>
      <c r="D1561" s="241" t="s">
        <v>8</v>
      </c>
      <c r="E1561" s="233">
        <v>0</v>
      </c>
      <c r="F1561" s="233">
        <v>0</v>
      </c>
      <c r="G1561" s="233">
        <v>0</v>
      </c>
      <c r="H1561" s="233">
        <v>0</v>
      </c>
      <c r="I1561" s="233">
        <v>0</v>
      </c>
      <c r="J1561" s="267">
        <v>0</v>
      </c>
      <c r="K1561" s="288">
        <v>0</v>
      </c>
      <c r="L1561" s="278">
        <f t="shared" si="1418"/>
        <v>0</v>
      </c>
      <c r="M1561" s="233">
        <f t="shared" si="1415"/>
        <v>0</v>
      </c>
      <c r="N1561" s="267">
        <v>0</v>
      </c>
      <c r="O1561" s="233">
        <f t="shared" si="1419"/>
        <v>0</v>
      </c>
      <c r="P1561" s="42"/>
    </row>
    <row r="1562" spans="2:17" ht="18" hidden="1">
      <c r="B1562" s="2" t="str">
        <f t="shared" si="1417"/>
        <v>a</v>
      </c>
      <c r="C1562" s="231" t="s">
        <v>0</v>
      </c>
      <c r="D1562" s="232" t="s">
        <v>9</v>
      </c>
      <c r="E1562" s="233">
        <v>1500</v>
      </c>
      <c r="F1562" s="233">
        <v>1470.5</v>
      </c>
      <c r="G1562" s="233">
        <v>620.42021</v>
      </c>
      <c r="H1562" s="233">
        <v>2155</v>
      </c>
      <c r="I1562" s="233">
        <v>2155</v>
      </c>
      <c r="J1562" s="267">
        <f>2155+860</f>
        <v>3015</v>
      </c>
      <c r="K1562" s="288">
        <f>2155+860</f>
        <v>3015</v>
      </c>
      <c r="L1562" s="278">
        <f t="shared" si="1418"/>
        <v>0</v>
      </c>
      <c r="M1562" s="233">
        <f t="shared" si="1415"/>
        <v>860</v>
      </c>
      <c r="N1562" s="267">
        <v>3290</v>
      </c>
      <c r="O1562" s="233">
        <f t="shared" si="1419"/>
        <v>275</v>
      </c>
      <c r="P1562" s="43"/>
      <c r="Q1562" s="271"/>
    </row>
    <row r="1563" spans="2:17" ht="15.75" hidden="1">
      <c r="B1563" s="2" t="str">
        <f t="shared" si="1417"/>
        <v>b</v>
      </c>
      <c r="C1563" s="240" t="s">
        <v>0</v>
      </c>
      <c r="D1563" s="241" t="s">
        <v>10</v>
      </c>
      <c r="E1563" s="233">
        <v>0</v>
      </c>
      <c r="F1563" s="233">
        <v>0</v>
      </c>
      <c r="G1563" s="233">
        <v>0</v>
      </c>
      <c r="H1563" s="233">
        <v>0</v>
      </c>
      <c r="I1563" s="233">
        <v>0</v>
      </c>
      <c r="J1563" s="267">
        <v>0</v>
      </c>
      <c r="K1563" s="288">
        <v>0</v>
      </c>
      <c r="L1563" s="278">
        <f t="shared" si="1418"/>
        <v>0</v>
      </c>
      <c r="M1563" s="233">
        <f t="shared" si="1415"/>
        <v>0</v>
      </c>
      <c r="N1563" s="267">
        <v>0</v>
      </c>
      <c r="O1563" s="233">
        <f t="shared" si="1419"/>
        <v>0</v>
      </c>
      <c r="P1563" s="42"/>
    </row>
    <row r="1564" spans="2:17" ht="15.75" hidden="1">
      <c r="B1564" s="2" t="str">
        <f t="shared" si="1417"/>
        <v>b</v>
      </c>
      <c r="C1564" s="240" t="s">
        <v>0</v>
      </c>
      <c r="D1564" s="241" t="s">
        <v>11</v>
      </c>
      <c r="E1564" s="233">
        <v>0</v>
      </c>
      <c r="F1564" s="233">
        <v>0</v>
      </c>
      <c r="G1564" s="233">
        <v>0</v>
      </c>
      <c r="H1564" s="233">
        <v>0</v>
      </c>
      <c r="I1564" s="233">
        <v>0</v>
      </c>
      <c r="J1564" s="267">
        <v>0</v>
      </c>
      <c r="K1564" s="288">
        <v>0</v>
      </c>
      <c r="L1564" s="278">
        <f t="shared" si="1418"/>
        <v>0</v>
      </c>
      <c r="M1564" s="233">
        <f t="shared" si="1415"/>
        <v>0</v>
      </c>
      <c r="N1564" s="267">
        <v>0</v>
      </c>
      <c r="O1564" s="233">
        <f t="shared" si="1419"/>
        <v>0</v>
      </c>
      <c r="P1564" s="42"/>
    </row>
    <row r="1565" spans="2:17" ht="15.75" hidden="1">
      <c r="B1565" s="2" t="str">
        <f t="shared" si="1417"/>
        <v>b</v>
      </c>
      <c r="C1565" s="240" t="s">
        <v>0</v>
      </c>
      <c r="D1565" s="241" t="s">
        <v>12</v>
      </c>
      <c r="E1565" s="233">
        <v>0</v>
      </c>
      <c r="F1565" s="233">
        <v>0</v>
      </c>
      <c r="G1565" s="233">
        <v>0</v>
      </c>
      <c r="H1565" s="233">
        <v>0</v>
      </c>
      <c r="I1565" s="233">
        <v>0</v>
      </c>
      <c r="J1565" s="267">
        <v>0</v>
      </c>
      <c r="K1565" s="288">
        <v>0</v>
      </c>
      <c r="L1565" s="278">
        <f t="shared" si="1418"/>
        <v>0</v>
      </c>
      <c r="M1565" s="233">
        <f t="shared" si="1415"/>
        <v>0</v>
      </c>
      <c r="N1565" s="267">
        <v>0</v>
      </c>
      <c r="O1565" s="233">
        <f t="shared" si="1419"/>
        <v>0</v>
      </c>
      <c r="P1565" s="42"/>
    </row>
    <row r="1566" spans="2:17" ht="18" hidden="1">
      <c r="B1566" s="2" t="str">
        <f t="shared" si="1417"/>
        <v>a</v>
      </c>
      <c r="C1566" s="231" t="s">
        <v>0</v>
      </c>
      <c r="D1566" s="232" t="s">
        <v>13</v>
      </c>
      <c r="E1566" s="233">
        <v>0</v>
      </c>
      <c r="F1566" s="233">
        <v>14</v>
      </c>
      <c r="G1566" s="233">
        <v>13.94</v>
      </c>
      <c r="H1566" s="233">
        <v>0</v>
      </c>
      <c r="I1566" s="233">
        <v>0</v>
      </c>
      <c r="J1566" s="267">
        <f>30</f>
        <v>30</v>
      </c>
      <c r="K1566" s="288">
        <f>30</f>
        <v>30</v>
      </c>
      <c r="L1566" s="278">
        <f t="shared" si="1418"/>
        <v>0</v>
      </c>
      <c r="M1566" s="233">
        <f t="shared" si="1415"/>
        <v>30</v>
      </c>
      <c r="N1566" s="267">
        <v>10</v>
      </c>
      <c r="O1566" s="233">
        <f t="shared" si="1419"/>
        <v>-20</v>
      </c>
      <c r="P1566" s="43"/>
      <c r="Q1566" s="271"/>
    </row>
    <row r="1567" spans="2:17" ht="18" hidden="1">
      <c r="B1567" s="2" t="str">
        <f t="shared" si="1417"/>
        <v>a</v>
      </c>
      <c r="C1567" s="231" t="s">
        <v>0</v>
      </c>
      <c r="D1567" s="232" t="s">
        <v>14</v>
      </c>
      <c r="E1567" s="233">
        <f t="shared" ref="E1567" si="1432">E1568+E1569</f>
        <v>0</v>
      </c>
      <c r="F1567" s="233">
        <f t="shared" ref="F1567:I1567" si="1433">F1568+F1569</f>
        <v>0</v>
      </c>
      <c r="G1567" s="233">
        <f t="shared" si="1433"/>
        <v>0</v>
      </c>
      <c r="H1567" s="233">
        <f t="shared" si="1433"/>
        <v>0</v>
      </c>
      <c r="I1567" s="233">
        <f t="shared" si="1433"/>
        <v>0</v>
      </c>
      <c r="J1567" s="267">
        <f>J1568+J1569</f>
        <v>10</v>
      </c>
      <c r="K1567" s="288">
        <f>K1568+K1569</f>
        <v>10</v>
      </c>
      <c r="L1567" s="278">
        <f t="shared" si="1418"/>
        <v>0</v>
      </c>
      <c r="M1567" s="233">
        <f t="shared" si="1415"/>
        <v>10</v>
      </c>
      <c r="N1567" s="267">
        <f t="shared" ref="N1567" si="1434">N1568+N1569</f>
        <v>0</v>
      </c>
      <c r="O1567" s="233">
        <f t="shared" si="1419"/>
        <v>-10</v>
      </c>
      <c r="P1567" s="43"/>
      <c r="Q1567" s="271"/>
    </row>
    <row r="1568" spans="2:17" ht="36" hidden="1">
      <c r="B1568" s="2" t="str">
        <f t="shared" si="1417"/>
        <v>a</v>
      </c>
      <c r="C1568" s="236" t="s">
        <v>0</v>
      </c>
      <c r="D1568" s="237" t="s">
        <v>15</v>
      </c>
      <c r="E1568" s="238">
        <v>0</v>
      </c>
      <c r="F1568" s="238">
        <v>0</v>
      </c>
      <c r="G1568" s="238">
        <v>0</v>
      </c>
      <c r="H1568" s="238">
        <v>0</v>
      </c>
      <c r="I1568" s="238">
        <v>0</v>
      </c>
      <c r="J1568" s="268">
        <f>10</f>
        <v>10</v>
      </c>
      <c r="K1568" s="289">
        <f>10</f>
        <v>10</v>
      </c>
      <c r="L1568" s="278">
        <f t="shared" si="1418"/>
        <v>0</v>
      </c>
      <c r="M1568" s="238">
        <f t="shared" si="1415"/>
        <v>10</v>
      </c>
      <c r="N1568" s="268">
        <v>0</v>
      </c>
      <c r="O1568" s="238">
        <f t="shared" si="1419"/>
        <v>-10</v>
      </c>
      <c r="P1568" s="43"/>
      <c r="Q1568" s="271"/>
    </row>
    <row r="1569" spans="2:17" ht="30" hidden="1">
      <c r="B1569" s="2" t="str">
        <f t="shared" si="1417"/>
        <v>b</v>
      </c>
      <c r="C1569" s="256" t="s">
        <v>0</v>
      </c>
      <c r="D1569" s="257" t="s">
        <v>16</v>
      </c>
      <c r="E1569" s="238">
        <v>0</v>
      </c>
      <c r="F1569" s="238">
        <v>0</v>
      </c>
      <c r="G1569" s="238">
        <v>0</v>
      </c>
      <c r="H1569" s="238">
        <v>0</v>
      </c>
      <c r="I1569" s="238">
        <v>0</v>
      </c>
      <c r="J1569" s="268">
        <v>0</v>
      </c>
      <c r="K1569" s="289">
        <v>0</v>
      </c>
      <c r="L1569" s="278">
        <f t="shared" si="1418"/>
        <v>0</v>
      </c>
      <c r="M1569" s="238">
        <f t="shared" si="1415"/>
        <v>0</v>
      </c>
      <c r="N1569" s="268">
        <v>0</v>
      </c>
      <c r="O1569" s="238">
        <f t="shared" si="1419"/>
        <v>0</v>
      </c>
      <c r="P1569" s="42"/>
    </row>
    <row r="1570" spans="2:17" ht="18" hidden="1">
      <c r="B1570" s="2" t="str">
        <f t="shared" si="1417"/>
        <v>a</v>
      </c>
      <c r="C1570" s="228" t="s">
        <v>0</v>
      </c>
      <c r="D1570" s="229" t="s">
        <v>17</v>
      </c>
      <c r="E1570" s="230">
        <v>0</v>
      </c>
      <c r="F1570" s="230">
        <v>15.5</v>
      </c>
      <c r="G1570" s="230">
        <v>15.457000000000001</v>
      </c>
      <c r="H1570" s="230">
        <v>55</v>
      </c>
      <c r="I1570" s="230">
        <v>55</v>
      </c>
      <c r="J1570" s="266">
        <f>55+100</f>
        <v>155</v>
      </c>
      <c r="K1570" s="287">
        <f>55+100</f>
        <v>155</v>
      </c>
      <c r="L1570" s="278">
        <f t="shared" si="1418"/>
        <v>0</v>
      </c>
      <c r="M1570" s="230">
        <f t="shared" si="1415"/>
        <v>100</v>
      </c>
      <c r="N1570" s="266">
        <v>200</v>
      </c>
      <c r="O1570" s="230">
        <f t="shared" si="1419"/>
        <v>45</v>
      </c>
      <c r="P1570" s="43"/>
      <c r="Q1570" s="271"/>
    </row>
    <row r="1571" spans="2:17" ht="15.75" hidden="1">
      <c r="B1571" s="2" t="str">
        <f t="shared" si="1417"/>
        <v>b</v>
      </c>
      <c r="C1571" s="243" t="s">
        <v>0</v>
      </c>
      <c r="D1571" s="244" t="s">
        <v>18</v>
      </c>
      <c r="E1571" s="230">
        <v>0</v>
      </c>
      <c r="F1571" s="230">
        <v>0</v>
      </c>
      <c r="G1571" s="230">
        <v>0</v>
      </c>
      <c r="H1571" s="230">
        <v>0</v>
      </c>
      <c r="I1571" s="230">
        <v>0</v>
      </c>
      <c r="J1571" s="266">
        <v>0</v>
      </c>
      <c r="K1571" s="287">
        <v>0</v>
      </c>
      <c r="L1571" s="278">
        <f t="shared" si="1418"/>
        <v>0</v>
      </c>
      <c r="M1571" s="230">
        <f t="shared" si="1415"/>
        <v>0</v>
      </c>
      <c r="N1571" s="266">
        <v>0</v>
      </c>
      <c r="O1571" s="230">
        <f t="shared" si="1419"/>
        <v>0</v>
      </c>
      <c r="P1571" s="42"/>
    </row>
    <row r="1572" spans="2:17" ht="15.75" hidden="1">
      <c r="B1572" s="2" t="str">
        <f t="shared" si="1417"/>
        <v>b</v>
      </c>
      <c r="C1572" s="243" t="s">
        <v>0</v>
      </c>
      <c r="D1572" s="244" t="s">
        <v>19</v>
      </c>
      <c r="E1572" s="230">
        <v>0</v>
      </c>
      <c r="F1572" s="230">
        <v>0</v>
      </c>
      <c r="G1572" s="230">
        <v>0</v>
      </c>
      <c r="H1572" s="230">
        <v>0</v>
      </c>
      <c r="I1572" s="230">
        <v>0</v>
      </c>
      <c r="J1572" s="266">
        <v>0</v>
      </c>
      <c r="K1572" s="287">
        <v>0</v>
      </c>
      <c r="L1572" s="278">
        <f t="shared" si="1418"/>
        <v>0</v>
      </c>
      <c r="M1572" s="230">
        <f t="shared" si="1415"/>
        <v>0</v>
      </c>
      <c r="N1572" s="266">
        <v>0</v>
      </c>
      <c r="O1572" s="230">
        <f t="shared" si="1419"/>
        <v>0</v>
      </c>
      <c r="P1572" s="42"/>
    </row>
    <row r="1573" spans="2:17" ht="54" hidden="1">
      <c r="B1573" s="2" t="str">
        <f t="shared" si="1417"/>
        <v>a</v>
      </c>
      <c r="C1573" s="222" t="s">
        <v>195</v>
      </c>
      <c r="D1573" s="223" t="s">
        <v>196</v>
      </c>
      <c r="E1573" s="224">
        <f t="shared" ref="E1573" si="1435">E1576+E1586+E1587+E1588</f>
        <v>2090</v>
      </c>
      <c r="F1573" s="224">
        <f t="shared" ref="F1573:I1573" si="1436">F1576+F1586+F1587+F1588</f>
        <v>2090</v>
      </c>
      <c r="G1573" s="224">
        <f t="shared" si="1436"/>
        <v>1098.0740600000001</v>
      </c>
      <c r="H1573" s="224">
        <f t="shared" si="1436"/>
        <v>2090</v>
      </c>
      <c r="I1573" s="224">
        <f t="shared" si="1436"/>
        <v>2090</v>
      </c>
      <c r="J1573" s="264">
        <f>J1576+J1586+J1587+J1588</f>
        <v>2090</v>
      </c>
      <c r="K1573" s="285">
        <f>K1576+K1586+K1587+K1588</f>
        <v>2090</v>
      </c>
      <c r="L1573" s="278">
        <f t="shared" si="1418"/>
        <v>0</v>
      </c>
      <c r="M1573" s="224">
        <f t="shared" si="1415"/>
        <v>0</v>
      </c>
      <c r="N1573" s="264">
        <f t="shared" ref="N1573" si="1437">N1576+N1586+N1587+N1588</f>
        <v>2090</v>
      </c>
      <c r="O1573" s="224">
        <f t="shared" si="1419"/>
        <v>0</v>
      </c>
      <c r="P1573" s="43"/>
      <c r="Q1573" s="271" t="s">
        <v>575</v>
      </c>
    </row>
    <row r="1574" spans="2:17" ht="15.75" hidden="1">
      <c r="B1574" s="2" t="str">
        <f t="shared" si="1417"/>
        <v>b</v>
      </c>
      <c r="C1574" s="252" t="s">
        <v>0</v>
      </c>
      <c r="D1574" s="253" t="s">
        <v>5</v>
      </c>
      <c r="E1574" s="227">
        <v>0</v>
      </c>
      <c r="F1574" s="227">
        <v>0</v>
      </c>
      <c r="G1574" s="227">
        <v>0</v>
      </c>
      <c r="H1574" s="227">
        <v>0</v>
      </c>
      <c r="I1574" s="227">
        <v>0</v>
      </c>
      <c r="J1574" s="265">
        <v>0</v>
      </c>
      <c r="K1574" s="286">
        <v>0</v>
      </c>
      <c r="L1574" s="278">
        <f t="shared" si="1418"/>
        <v>0</v>
      </c>
      <c r="M1574" s="227">
        <f t="shared" si="1415"/>
        <v>0</v>
      </c>
      <c r="N1574" s="265">
        <v>0</v>
      </c>
      <c r="O1574" s="227">
        <f t="shared" si="1419"/>
        <v>0</v>
      </c>
      <c r="P1574" s="42"/>
    </row>
    <row r="1575" spans="2:17" ht="15.75" hidden="1">
      <c r="B1575" s="2" t="str">
        <f t="shared" si="1417"/>
        <v>b</v>
      </c>
      <c r="C1575" s="252" t="s">
        <v>0</v>
      </c>
      <c r="D1575" s="253" t="s">
        <v>6</v>
      </c>
      <c r="E1575" s="227">
        <v>0</v>
      </c>
      <c r="F1575" s="227">
        <v>0</v>
      </c>
      <c r="G1575" s="227">
        <v>0</v>
      </c>
      <c r="H1575" s="227">
        <v>0</v>
      </c>
      <c r="I1575" s="227">
        <v>0</v>
      </c>
      <c r="J1575" s="265">
        <v>0</v>
      </c>
      <c r="K1575" s="286">
        <v>0</v>
      </c>
      <c r="L1575" s="278">
        <f t="shared" si="1418"/>
        <v>0</v>
      </c>
      <c r="M1575" s="227">
        <f t="shared" si="1415"/>
        <v>0</v>
      </c>
      <c r="N1575" s="265">
        <v>0</v>
      </c>
      <c r="O1575" s="227">
        <f t="shared" si="1419"/>
        <v>0</v>
      </c>
      <c r="P1575" s="42"/>
    </row>
    <row r="1576" spans="2:17" ht="18" hidden="1">
      <c r="B1576" s="2" t="str">
        <f t="shared" si="1417"/>
        <v>a</v>
      </c>
      <c r="C1576" s="228" t="s">
        <v>0</v>
      </c>
      <c r="D1576" s="229" t="s">
        <v>7</v>
      </c>
      <c r="E1576" s="230">
        <f t="shared" ref="E1576" si="1438">E1577+E1578+E1579+E1580+E1581+E1582+E1583</f>
        <v>2090</v>
      </c>
      <c r="F1576" s="230">
        <f t="shared" ref="F1576:I1576" si="1439">F1577+F1578+F1579+F1580+F1581+F1582+F1583</f>
        <v>2090</v>
      </c>
      <c r="G1576" s="230">
        <f t="shared" si="1439"/>
        <v>1098.0740600000001</v>
      </c>
      <c r="H1576" s="230">
        <f t="shared" si="1439"/>
        <v>2090</v>
      </c>
      <c r="I1576" s="230">
        <f t="shared" si="1439"/>
        <v>2090</v>
      </c>
      <c r="J1576" s="266">
        <f>J1577+J1578+J1579+J1580+J1581+J1582+J1583</f>
        <v>2090</v>
      </c>
      <c r="K1576" s="287">
        <f>K1577+K1578+K1579+K1580+K1581+K1582+K1583</f>
        <v>2090</v>
      </c>
      <c r="L1576" s="278">
        <f t="shared" si="1418"/>
        <v>0</v>
      </c>
      <c r="M1576" s="230">
        <f t="shared" si="1415"/>
        <v>0</v>
      </c>
      <c r="N1576" s="266">
        <f t="shared" ref="N1576" si="1440">N1577+N1578+N1579+N1580+N1581+N1582+N1583</f>
        <v>2090</v>
      </c>
      <c r="O1576" s="230">
        <f t="shared" si="1419"/>
        <v>0</v>
      </c>
      <c r="P1576" s="43"/>
      <c r="Q1576" s="271"/>
    </row>
    <row r="1577" spans="2:17" ht="15.75" hidden="1">
      <c r="B1577" s="2" t="str">
        <f t="shared" si="1417"/>
        <v>b</v>
      </c>
      <c r="C1577" s="240" t="s">
        <v>0</v>
      </c>
      <c r="D1577" s="241" t="s">
        <v>8</v>
      </c>
      <c r="E1577" s="233">
        <v>0</v>
      </c>
      <c r="F1577" s="233">
        <v>0</v>
      </c>
      <c r="G1577" s="233">
        <v>0</v>
      </c>
      <c r="H1577" s="233">
        <v>0</v>
      </c>
      <c r="I1577" s="233">
        <v>0</v>
      </c>
      <c r="J1577" s="267">
        <v>0</v>
      </c>
      <c r="K1577" s="288">
        <v>0</v>
      </c>
      <c r="L1577" s="278">
        <f t="shared" si="1418"/>
        <v>0</v>
      </c>
      <c r="M1577" s="233">
        <f t="shared" si="1415"/>
        <v>0</v>
      </c>
      <c r="N1577" s="267">
        <v>0</v>
      </c>
      <c r="O1577" s="233">
        <f t="shared" si="1419"/>
        <v>0</v>
      </c>
      <c r="P1577" s="42"/>
    </row>
    <row r="1578" spans="2:17" ht="15.75" hidden="1">
      <c r="B1578" s="2" t="str">
        <f t="shared" si="1417"/>
        <v>b</v>
      </c>
      <c r="C1578" s="240" t="s">
        <v>0</v>
      </c>
      <c r="D1578" s="241" t="s">
        <v>9</v>
      </c>
      <c r="E1578" s="233">
        <v>0</v>
      </c>
      <c r="F1578" s="233">
        <v>0</v>
      </c>
      <c r="G1578" s="233">
        <v>0</v>
      </c>
      <c r="H1578" s="233">
        <v>0</v>
      </c>
      <c r="I1578" s="233">
        <v>0</v>
      </c>
      <c r="J1578" s="267">
        <v>0</v>
      </c>
      <c r="K1578" s="288">
        <v>0</v>
      </c>
      <c r="L1578" s="278">
        <f t="shared" si="1418"/>
        <v>0</v>
      </c>
      <c r="M1578" s="233">
        <f t="shared" si="1415"/>
        <v>0</v>
      </c>
      <c r="N1578" s="267">
        <v>0</v>
      </c>
      <c r="O1578" s="233">
        <f t="shared" si="1419"/>
        <v>0</v>
      </c>
      <c r="P1578" s="42"/>
    </row>
    <row r="1579" spans="2:17" ht="15.75" hidden="1">
      <c r="B1579" s="2" t="str">
        <f t="shared" si="1417"/>
        <v>b</v>
      </c>
      <c r="C1579" s="240" t="s">
        <v>0</v>
      </c>
      <c r="D1579" s="241" t="s">
        <v>10</v>
      </c>
      <c r="E1579" s="233">
        <v>0</v>
      </c>
      <c r="F1579" s="233">
        <v>0</v>
      </c>
      <c r="G1579" s="233">
        <v>0</v>
      </c>
      <c r="H1579" s="233">
        <v>0</v>
      </c>
      <c r="I1579" s="233">
        <v>0</v>
      </c>
      <c r="J1579" s="267">
        <v>0</v>
      </c>
      <c r="K1579" s="288">
        <v>0</v>
      </c>
      <c r="L1579" s="278">
        <f t="shared" si="1418"/>
        <v>0</v>
      </c>
      <c r="M1579" s="233">
        <f t="shared" si="1415"/>
        <v>0</v>
      </c>
      <c r="N1579" s="267">
        <v>0</v>
      </c>
      <c r="O1579" s="233">
        <f t="shared" si="1419"/>
        <v>0</v>
      </c>
      <c r="P1579" s="42"/>
    </row>
    <row r="1580" spans="2:17" ht="15.75" hidden="1">
      <c r="B1580" s="2" t="str">
        <f t="shared" si="1417"/>
        <v>b</v>
      </c>
      <c r="C1580" s="240" t="s">
        <v>0</v>
      </c>
      <c r="D1580" s="241" t="s">
        <v>11</v>
      </c>
      <c r="E1580" s="233">
        <v>0</v>
      </c>
      <c r="F1580" s="233">
        <v>0</v>
      </c>
      <c r="G1580" s="233">
        <v>0</v>
      </c>
      <c r="H1580" s="233">
        <v>0</v>
      </c>
      <c r="I1580" s="233">
        <v>0</v>
      </c>
      <c r="J1580" s="267">
        <v>0</v>
      </c>
      <c r="K1580" s="288">
        <v>0</v>
      </c>
      <c r="L1580" s="278">
        <f t="shared" si="1418"/>
        <v>0</v>
      </c>
      <c r="M1580" s="233">
        <f t="shared" si="1415"/>
        <v>0</v>
      </c>
      <c r="N1580" s="267">
        <v>0</v>
      </c>
      <c r="O1580" s="233">
        <f t="shared" si="1419"/>
        <v>0</v>
      </c>
      <c r="P1580" s="42"/>
    </row>
    <row r="1581" spans="2:17" ht="15.75" hidden="1">
      <c r="B1581" s="2" t="str">
        <f t="shared" si="1417"/>
        <v>b</v>
      </c>
      <c r="C1581" s="240" t="s">
        <v>0</v>
      </c>
      <c r="D1581" s="241" t="s">
        <v>12</v>
      </c>
      <c r="E1581" s="233">
        <v>0</v>
      </c>
      <c r="F1581" s="233">
        <v>0</v>
      </c>
      <c r="G1581" s="233">
        <v>0</v>
      </c>
      <c r="H1581" s="233">
        <v>0</v>
      </c>
      <c r="I1581" s="233">
        <v>0</v>
      </c>
      <c r="J1581" s="267">
        <v>0</v>
      </c>
      <c r="K1581" s="288">
        <v>0</v>
      </c>
      <c r="L1581" s="278">
        <f t="shared" si="1418"/>
        <v>0</v>
      </c>
      <c r="M1581" s="233">
        <f t="shared" si="1415"/>
        <v>0</v>
      </c>
      <c r="N1581" s="267">
        <v>0</v>
      </c>
      <c r="O1581" s="233">
        <f t="shared" si="1419"/>
        <v>0</v>
      </c>
      <c r="P1581" s="42"/>
    </row>
    <row r="1582" spans="2:17" ht="15.75" hidden="1">
      <c r="B1582" s="2" t="str">
        <f t="shared" si="1417"/>
        <v>b</v>
      </c>
      <c r="C1582" s="240" t="s">
        <v>0</v>
      </c>
      <c r="D1582" s="241" t="s">
        <v>13</v>
      </c>
      <c r="E1582" s="233">
        <v>0</v>
      </c>
      <c r="F1582" s="233">
        <v>0</v>
      </c>
      <c r="G1582" s="233">
        <v>0</v>
      </c>
      <c r="H1582" s="233">
        <v>0</v>
      </c>
      <c r="I1582" s="233">
        <v>0</v>
      </c>
      <c r="J1582" s="267">
        <v>0</v>
      </c>
      <c r="K1582" s="288">
        <v>0</v>
      </c>
      <c r="L1582" s="278">
        <f t="shared" si="1418"/>
        <v>0</v>
      </c>
      <c r="M1582" s="233">
        <f t="shared" si="1415"/>
        <v>0</v>
      </c>
      <c r="N1582" s="267">
        <v>0</v>
      </c>
      <c r="O1582" s="233">
        <f t="shared" si="1419"/>
        <v>0</v>
      </c>
      <c r="P1582" s="42"/>
    </row>
    <row r="1583" spans="2:17" ht="18" hidden="1">
      <c r="B1583" s="2" t="str">
        <f t="shared" si="1417"/>
        <v>a</v>
      </c>
      <c r="C1583" s="231" t="s">
        <v>0</v>
      </c>
      <c r="D1583" s="232" t="s">
        <v>14</v>
      </c>
      <c r="E1583" s="233">
        <f t="shared" ref="E1583" si="1441">E1584+E1585</f>
        <v>2090</v>
      </c>
      <c r="F1583" s="233">
        <f t="shared" ref="F1583:I1583" si="1442">F1584+F1585</f>
        <v>2090</v>
      </c>
      <c r="G1583" s="233">
        <f t="shared" si="1442"/>
        <v>1098.0740600000001</v>
      </c>
      <c r="H1583" s="233">
        <f t="shared" si="1442"/>
        <v>2090</v>
      </c>
      <c r="I1583" s="233">
        <f t="shared" si="1442"/>
        <v>2090</v>
      </c>
      <c r="J1583" s="267">
        <f>J1584+J1585</f>
        <v>2090</v>
      </c>
      <c r="K1583" s="288">
        <f>K1584+K1585</f>
        <v>2090</v>
      </c>
      <c r="L1583" s="278">
        <f t="shared" si="1418"/>
        <v>0</v>
      </c>
      <c r="M1583" s="233">
        <f t="shared" si="1415"/>
        <v>0</v>
      </c>
      <c r="N1583" s="267">
        <f t="shared" ref="N1583" si="1443">N1584+N1585</f>
        <v>2090</v>
      </c>
      <c r="O1583" s="233">
        <f t="shared" si="1419"/>
        <v>0</v>
      </c>
      <c r="P1583" s="43"/>
      <c r="Q1583" s="271"/>
    </row>
    <row r="1584" spans="2:17" ht="36" hidden="1">
      <c r="B1584" s="2" t="str">
        <f t="shared" si="1417"/>
        <v>a</v>
      </c>
      <c r="C1584" s="236" t="s">
        <v>0</v>
      </c>
      <c r="D1584" s="237" t="s">
        <v>15</v>
      </c>
      <c r="E1584" s="238">
        <v>2090</v>
      </c>
      <c r="F1584" s="238">
        <v>2090</v>
      </c>
      <c r="G1584" s="238">
        <v>1098.0740600000001</v>
      </c>
      <c r="H1584" s="238">
        <v>2090</v>
      </c>
      <c r="I1584" s="238">
        <v>2090</v>
      </c>
      <c r="J1584" s="268">
        <v>2090</v>
      </c>
      <c r="K1584" s="289">
        <v>2090</v>
      </c>
      <c r="L1584" s="278">
        <f t="shared" si="1418"/>
        <v>0</v>
      </c>
      <c r="M1584" s="238">
        <f t="shared" si="1415"/>
        <v>0</v>
      </c>
      <c r="N1584" s="268">
        <v>2090</v>
      </c>
      <c r="O1584" s="238">
        <f t="shared" si="1419"/>
        <v>0</v>
      </c>
      <c r="P1584" s="43"/>
      <c r="Q1584" s="271"/>
    </row>
    <row r="1585" spans="1:17" ht="30" hidden="1">
      <c r="B1585" s="2" t="str">
        <f t="shared" si="1417"/>
        <v>b</v>
      </c>
      <c r="C1585" s="256" t="s">
        <v>0</v>
      </c>
      <c r="D1585" s="257" t="s">
        <v>16</v>
      </c>
      <c r="E1585" s="238">
        <v>0</v>
      </c>
      <c r="F1585" s="238">
        <v>0</v>
      </c>
      <c r="G1585" s="238">
        <v>0</v>
      </c>
      <c r="H1585" s="238">
        <v>0</v>
      </c>
      <c r="I1585" s="238">
        <v>0</v>
      </c>
      <c r="J1585" s="268">
        <v>0</v>
      </c>
      <c r="K1585" s="289">
        <v>0</v>
      </c>
      <c r="L1585" s="278">
        <f t="shared" si="1418"/>
        <v>0</v>
      </c>
      <c r="M1585" s="238">
        <f t="shared" si="1415"/>
        <v>0</v>
      </c>
      <c r="N1585" s="268">
        <v>0</v>
      </c>
      <c r="O1585" s="238">
        <f t="shared" si="1419"/>
        <v>0</v>
      </c>
      <c r="P1585" s="42"/>
    </row>
    <row r="1586" spans="1:17" ht="15.75" hidden="1">
      <c r="B1586" s="2" t="str">
        <f t="shared" si="1417"/>
        <v>b</v>
      </c>
      <c r="C1586" s="243" t="s">
        <v>0</v>
      </c>
      <c r="D1586" s="244" t="s">
        <v>17</v>
      </c>
      <c r="E1586" s="230">
        <v>0</v>
      </c>
      <c r="F1586" s="230">
        <v>0</v>
      </c>
      <c r="G1586" s="230">
        <v>0</v>
      </c>
      <c r="H1586" s="230">
        <v>0</v>
      </c>
      <c r="I1586" s="230">
        <v>0</v>
      </c>
      <c r="J1586" s="266">
        <v>0</v>
      </c>
      <c r="K1586" s="287">
        <v>0</v>
      </c>
      <c r="L1586" s="278">
        <f t="shared" si="1418"/>
        <v>0</v>
      </c>
      <c r="M1586" s="230">
        <f t="shared" si="1415"/>
        <v>0</v>
      </c>
      <c r="N1586" s="266">
        <v>0</v>
      </c>
      <c r="O1586" s="230">
        <f t="shared" si="1419"/>
        <v>0</v>
      </c>
      <c r="P1586" s="42"/>
    </row>
    <row r="1587" spans="1:17" ht="15.75" hidden="1">
      <c r="B1587" s="2" t="str">
        <f t="shared" si="1417"/>
        <v>b</v>
      </c>
      <c r="C1587" s="243" t="s">
        <v>0</v>
      </c>
      <c r="D1587" s="244" t="s">
        <v>18</v>
      </c>
      <c r="E1587" s="230">
        <v>0</v>
      </c>
      <c r="F1587" s="230">
        <v>0</v>
      </c>
      <c r="G1587" s="230">
        <v>0</v>
      </c>
      <c r="H1587" s="230">
        <v>0</v>
      </c>
      <c r="I1587" s="230">
        <v>0</v>
      </c>
      <c r="J1587" s="266">
        <v>0</v>
      </c>
      <c r="K1587" s="287">
        <v>0</v>
      </c>
      <c r="L1587" s="278">
        <f t="shared" si="1418"/>
        <v>0</v>
      </c>
      <c r="M1587" s="230">
        <f t="shared" si="1415"/>
        <v>0</v>
      </c>
      <c r="N1587" s="266">
        <v>0</v>
      </c>
      <c r="O1587" s="230">
        <f t="shared" si="1419"/>
        <v>0</v>
      </c>
      <c r="P1587" s="42"/>
    </row>
    <row r="1588" spans="1:17" ht="15.75" hidden="1">
      <c r="B1588" s="2" t="str">
        <f t="shared" si="1417"/>
        <v>b</v>
      </c>
      <c r="C1588" s="243" t="s">
        <v>0</v>
      </c>
      <c r="D1588" s="244" t="s">
        <v>19</v>
      </c>
      <c r="E1588" s="230">
        <v>0</v>
      </c>
      <c r="F1588" s="230">
        <v>0</v>
      </c>
      <c r="G1588" s="230">
        <v>0</v>
      </c>
      <c r="H1588" s="230">
        <v>0</v>
      </c>
      <c r="I1588" s="230">
        <v>0</v>
      </c>
      <c r="J1588" s="266">
        <v>0</v>
      </c>
      <c r="K1588" s="287">
        <v>0</v>
      </c>
      <c r="L1588" s="278">
        <f t="shared" si="1418"/>
        <v>0</v>
      </c>
      <c r="M1588" s="230">
        <f t="shared" si="1415"/>
        <v>0</v>
      </c>
      <c r="N1588" s="266">
        <v>0</v>
      </c>
      <c r="O1588" s="230">
        <f t="shared" si="1419"/>
        <v>0</v>
      </c>
      <c r="P1588" s="42"/>
    </row>
    <row r="1589" spans="1:17" s="2" customFormat="1" ht="36" hidden="1">
      <c r="A1589" s="2" t="s">
        <v>211</v>
      </c>
      <c r="B1589" s="2" t="str">
        <f t="shared" si="1417"/>
        <v>a</v>
      </c>
      <c r="C1589" s="222" t="s">
        <v>197</v>
      </c>
      <c r="D1589" s="223" t="s">
        <v>198</v>
      </c>
      <c r="E1589" s="224">
        <f>E1605+E1621+E1637+E1669+E1685+E1701</f>
        <v>67850</v>
      </c>
      <c r="F1589" s="224">
        <f t="shared" ref="F1589:N1589" si="1444">F1605+F1621+F1637+F1669+F1685+F1701</f>
        <v>69132</v>
      </c>
      <c r="G1589" s="224">
        <f t="shared" si="1444"/>
        <v>49816.638559999992</v>
      </c>
      <c r="H1589" s="224">
        <f t="shared" si="1444"/>
        <v>65000</v>
      </c>
      <c r="I1589" s="224">
        <f t="shared" si="1444"/>
        <v>66735</v>
      </c>
      <c r="J1589" s="264">
        <f t="shared" si="1444"/>
        <v>67135</v>
      </c>
      <c r="K1589" s="285">
        <f t="shared" ref="K1589" si="1445">K1605+K1621+K1637+K1669+K1685+K1701</f>
        <v>67135</v>
      </c>
      <c r="L1589" s="278">
        <f t="shared" si="1418"/>
        <v>0</v>
      </c>
      <c r="M1589" s="224">
        <f t="shared" si="1444"/>
        <v>400</v>
      </c>
      <c r="N1589" s="264">
        <f t="shared" si="1444"/>
        <v>105535</v>
      </c>
      <c r="O1589" s="224">
        <f t="shared" si="1419"/>
        <v>38400</v>
      </c>
      <c r="P1589" s="43"/>
      <c r="Q1589" s="271"/>
    </row>
    <row r="1590" spans="1:17" ht="15.75" hidden="1">
      <c r="B1590" s="2" t="str">
        <f t="shared" si="1417"/>
        <v>b</v>
      </c>
      <c r="C1590" s="252" t="s">
        <v>0</v>
      </c>
      <c r="D1590" s="253" t="s">
        <v>5</v>
      </c>
      <c r="E1590" s="227">
        <f t="shared" ref="E1590" si="1446">E1606+E1622+E1638+E1670+E1686</f>
        <v>0</v>
      </c>
      <c r="F1590" s="227">
        <f t="shared" ref="F1590:G1590" si="1447">F1606+F1622+F1638+F1670+F1686</f>
        <v>0</v>
      </c>
      <c r="G1590" s="227">
        <f t="shared" si="1447"/>
        <v>0</v>
      </c>
      <c r="H1590" s="227">
        <f t="shared" ref="H1590:I1604" si="1448">H1606+H1622+H1638+H1670+H1686</f>
        <v>0</v>
      </c>
      <c r="I1590" s="227">
        <f t="shared" si="1448"/>
        <v>0</v>
      </c>
      <c r="J1590" s="264">
        <f t="shared" ref="J1590:K1590" si="1449">J1606+J1622+J1638+J1670+J1686+J1702</f>
        <v>0</v>
      </c>
      <c r="K1590" s="285">
        <f t="shared" si="1449"/>
        <v>0</v>
      </c>
      <c r="L1590" s="278">
        <f t="shared" si="1418"/>
        <v>0</v>
      </c>
      <c r="M1590" s="227">
        <f t="shared" ref="M1590:M1621" si="1450">J1590-I1590</f>
        <v>0</v>
      </c>
      <c r="N1590" s="264">
        <f t="shared" ref="N1590" si="1451">N1606+N1622+N1638+N1670+N1686+N1702</f>
        <v>0</v>
      </c>
      <c r="O1590" s="227">
        <f t="shared" si="1419"/>
        <v>0</v>
      </c>
      <c r="P1590" s="42"/>
    </row>
    <row r="1591" spans="1:17" ht="15.75" hidden="1">
      <c r="B1591" s="2" t="str">
        <f t="shared" si="1417"/>
        <v>b</v>
      </c>
      <c r="C1591" s="252" t="s">
        <v>0</v>
      </c>
      <c r="D1591" s="253" t="s">
        <v>6</v>
      </c>
      <c r="E1591" s="227">
        <f t="shared" ref="E1591" si="1452">E1607+E1623+E1639+E1671+E1687</f>
        <v>0</v>
      </c>
      <c r="F1591" s="227">
        <f t="shared" ref="F1591:G1591" si="1453">F1607+F1623+F1639+F1671+F1687</f>
        <v>0</v>
      </c>
      <c r="G1591" s="227">
        <f t="shared" si="1453"/>
        <v>0</v>
      </c>
      <c r="H1591" s="227">
        <f t="shared" si="1448"/>
        <v>0</v>
      </c>
      <c r="I1591" s="227">
        <f t="shared" si="1448"/>
        <v>0</v>
      </c>
      <c r="J1591" s="264">
        <f t="shared" ref="J1591:K1591" si="1454">J1607+J1623+J1639+J1671+J1687+J1703</f>
        <v>0</v>
      </c>
      <c r="K1591" s="285">
        <f t="shared" si="1454"/>
        <v>0</v>
      </c>
      <c r="L1591" s="278">
        <f t="shared" si="1418"/>
        <v>0</v>
      </c>
      <c r="M1591" s="227">
        <f t="shared" si="1450"/>
        <v>0</v>
      </c>
      <c r="N1591" s="264">
        <f t="shared" ref="N1591" si="1455">N1607+N1623+N1639+N1671+N1687+N1703</f>
        <v>0</v>
      </c>
      <c r="O1591" s="227">
        <f t="shared" si="1419"/>
        <v>0</v>
      </c>
      <c r="P1591" s="42"/>
    </row>
    <row r="1592" spans="1:17" ht="18" hidden="1">
      <c r="B1592" s="2" t="str">
        <f t="shared" si="1417"/>
        <v>a</v>
      </c>
      <c r="C1592" s="228" t="s">
        <v>0</v>
      </c>
      <c r="D1592" s="229" t="s">
        <v>7</v>
      </c>
      <c r="E1592" s="230">
        <f t="shared" ref="E1592" si="1456">E1608+E1624+E1640+E1672+E1688</f>
        <v>35150</v>
      </c>
      <c r="F1592" s="230">
        <f t="shared" ref="F1592:G1592" si="1457">F1608+F1624+F1640+F1672+F1688</f>
        <v>31412</v>
      </c>
      <c r="G1592" s="230">
        <f t="shared" si="1457"/>
        <v>21710.013119999992</v>
      </c>
      <c r="H1592" s="230">
        <f t="shared" si="1448"/>
        <v>39332</v>
      </c>
      <c r="I1592" s="230">
        <f t="shared" si="1448"/>
        <v>24035</v>
      </c>
      <c r="J1592" s="264">
        <f t="shared" ref="J1592:K1592" si="1458">J1608+J1624+J1640+J1672+J1688+J1704</f>
        <v>24435</v>
      </c>
      <c r="K1592" s="285">
        <f t="shared" si="1458"/>
        <v>24435</v>
      </c>
      <c r="L1592" s="278">
        <f t="shared" si="1418"/>
        <v>0</v>
      </c>
      <c r="M1592" s="230">
        <f t="shared" si="1450"/>
        <v>400</v>
      </c>
      <c r="N1592" s="264">
        <f t="shared" ref="N1592" si="1459">N1608+N1624+N1640+N1672+N1688+N1704</f>
        <v>51335</v>
      </c>
      <c r="O1592" s="230">
        <f t="shared" si="1419"/>
        <v>26900</v>
      </c>
      <c r="P1592" s="43"/>
      <c r="Q1592" s="271"/>
    </row>
    <row r="1593" spans="1:17" ht="15.75" hidden="1">
      <c r="B1593" s="2" t="str">
        <f t="shared" si="1417"/>
        <v>b</v>
      </c>
      <c r="C1593" s="240" t="s">
        <v>0</v>
      </c>
      <c r="D1593" s="241" t="s">
        <v>8</v>
      </c>
      <c r="E1593" s="233">
        <f t="shared" ref="E1593" si="1460">E1609+E1625+E1641+E1673+E1689</f>
        <v>0</v>
      </c>
      <c r="F1593" s="233">
        <f t="shared" ref="F1593:G1593" si="1461">F1609+F1625+F1641+F1673+F1689</f>
        <v>0</v>
      </c>
      <c r="G1593" s="233">
        <f t="shared" si="1461"/>
        <v>0</v>
      </c>
      <c r="H1593" s="233">
        <f t="shared" si="1448"/>
        <v>0</v>
      </c>
      <c r="I1593" s="233">
        <f t="shared" si="1448"/>
        <v>0</v>
      </c>
      <c r="J1593" s="264">
        <f t="shared" ref="J1593:K1593" si="1462">J1609+J1625+J1641+J1673+J1689+J1705</f>
        <v>0</v>
      </c>
      <c r="K1593" s="285">
        <f t="shared" si="1462"/>
        <v>0</v>
      </c>
      <c r="L1593" s="278">
        <f t="shared" si="1418"/>
        <v>0</v>
      </c>
      <c r="M1593" s="233">
        <f t="shared" si="1450"/>
        <v>0</v>
      </c>
      <c r="N1593" s="264">
        <f t="shared" ref="N1593" si="1463">N1609+N1625+N1641+N1673+N1689+N1705</f>
        <v>0</v>
      </c>
      <c r="O1593" s="233">
        <f t="shared" si="1419"/>
        <v>0</v>
      </c>
      <c r="P1593" s="42"/>
    </row>
    <row r="1594" spans="1:17" ht="18" hidden="1">
      <c r="B1594" s="2" t="str">
        <f t="shared" si="1417"/>
        <v>a</v>
      </c>
      <c r="C1594" s="231" t="s">
        <v>0</v>
      </c>
      <c r="D1594" s="232" t="s">
        <v>9</v>
      </c>
      <c r="E1594" s="233">
        <f t="shared" ref="E1594" si="1464">E1610+E1626+E1642+E1674+E1690</f>
        <v>1350</v>
      </c>
      <c r="F1594" s="233">
        <f t="shared" ref="F1594:G1594" si="1465">F1610+F1626+F1642+F1674+F1690</f>
        <v>1382</v>
      </c>
      <c r="G1594" s="233">
        <f t="shared" si="1465"/>
        <v>433.42435999999998</v>
      </c>
      <c r="H1594" s="233">
        <f t="shared" si="1448"/>
        <v>1482</v>
      </c>
      <c r="I1594" s="233">
        <f t="shared" si="1448"/>
        <v>1082</v>
      </c>
      <c r="J1594" s="264">
        <f t="shared" ref="J1594:K1594" si="1466">J1610+J1626+J1642+J1674+J1690+J1706</f>
        <v>1082</v>
      </c>
      <c r="K1594" s="285">
        <f t="shared" si="1466"/>
        <v>1082</v>
      </c>
      <c r="L1594" s="278">
        <f t="shared" si="1418"/>
        <v>0</v>
      </c>
      <c r="M1594" s="233">
        <f t="shared" si="1450"/>
        <v>0</v>
      </c>
      <c r="N1594" s="264">
        <f t="shared" ref="N1594" si="1467">N1610+N1626+N1642+N1674+N1690+N1706</f>
        <v>1582</v>
      </c>
      <c r="O1594" s="233">
        <f t="shared" si="1419"/>
        <v>500</v>
      </c>
      <c r="P1594" s="43"/>
      <c r="Q1594" s="271"/>
    </row>
    <row r="1595" spans="1:17" ht="15.75" hidden="1">
      <c r="B1595" s="2" t="str">
        <f t="shared" si="1417"/>
        <v>b</v>
      </c>
      <c r="C1595" s="240" t="s">
        <v>0</v>
      </c>
      <c r="D1595" s="241" t="s">
        <v>10</v>
      </c>
      <c r="E1595" s="233">
        <f t="shared" ref="E1595" si="1468">E1611+E1627+E1643+E1675+E1691</f>
        <v>0</v>
      </c>
      <c r="F1595" s="233">
        <f t="shared" ref="F1595:G1595" si="1469">F1611+F1627+F1643+F1675+F1691</f>
        <v>0</v>
      </c>
      <c r="G1595" s="233">
        <f t="shared" si="1469"/>
        <v>0</v>
      </c>
      <c r="H1595" s="233">
        <f t="shared" si="1448"/>
        <v>0</v>
      </c>
      <c r="I1595" s="233">
        <f t="shared" si="1448"/>
        <v>0</v>
      </c>
      <c r="J1595" s="264">
        <f t="shared" ref="J1595:K1595" si="1470">J1611+J1627+J1643+J1675+J1691+J1707</f>
        <v>0</v>
      </c>
      <c r="K1595" s="285">
        <f t="shared" si="1470"/>
        <v>0</v>
      </c>
      <c r="L1595" s="278">
        <f t="shared" si="1418"/>
        <v>0</v>
      </c>
      <c r="M1595" s="233">
        <f t="shared" si="1450"/>
        <v>0</v>
      </c>
      <c r="N1595" s="264">
        <f t="shared" ref="N1595" si="1471">N1611+N1627+N1643+N1675+N1691+N1707</f>
        <v>0</v>
      </c>
      <c r="O1595" s="233">
        <f t="shared" si="1419"/>
        <v>0</v>
      </c>
      <c r="P1595" s="42"/>
    </row>
    <row r="1596" spans="1:17" ht="18" hidden="1">
      <c r="B1596" s="2" t="str">
        <f t="shared" si="1417"/>
        <v>a</v>
      </c>
      <c r="C1596" s="231" t="s">
        <v>0</v>
      </c>
      <c r="D1596" s="232" t="s">
        <v>11</v>
      </c>
      <c r="E1596" s="233">
        <f t="shared" ref="E1596" si="1472">E1612+E1628+E1644+E1676+E1692</f>
        <v>0</v>
      </c>
      <c r="F1596" s="233">
        <f t="shared" ref="F1596:G1596" si="1473">F1612+F1628+F1644+F1676+F1692</f>
        <v>700</v>
      </c>
      <c r="G1596" s="233">
        <f t="shared" si="1473"/>
        <v>245</v>
      </c>
      <c r="H1596" s="233">
        <f t="shared" si="1448"/>
        <v>700</v>
      </c>
      <c r="I1596" s="233">
        <f t="shared" si="1448"/>
        <v>703</v>
      </c>
      <c r="J1596" s="264">
        <f t="shared" ref="J1596:K1596" si="1474">J1612+J1628+J1644+J1676+J1692+J1708</f>
        <v>703</v>
      </c>
      <c r="K1596" s="285">
        <f t="shared" si="1474"/>
        <v>703</v>
      </c>
      <c r="L1596" s="278">
        <f t="shared" si="1418"/>
        <v>0</v>
      </c>
      <c r="M1596" s="233">
        <f t="shared" si="1450"/>
        <v>0</v>
      </c>
      <c r="N1596" s="264">
        <f t="shared" ref="N1596" si="1475">N1612+N1628+N1644+N1676+N1692+N1708</f>
        <v>703</v>
      </c>
      <c r="O1596" s="233">
        <f t="shared" si="1419"/>
        <v>0</v>
      </c>
      <c r="P1596" s="43"/>
      <c r="Q1596" s="271"/>
    </row>
    <row r="1597" spans="1:17" ht="15.75" hidden="1">
      <c r="B1597" s="2" t="str">
        <f t="shared" si="1417"/>
        <v>b</v>
      </c>
      <c r="C1597" s="240" t="s">
        <v>0</v>
      </c>
      <c r="D1597" s="241" t="s">
        <v>12</v>
      </c>
      <c r="E1597" s="233">
        <f t="shared" ref="E1597" si="1476">E1613+E1629+E1645+E1677+E1693</f>
        <v>0</v>
      </c>
      <c r="F1597" s="233">
        <f t="shared" ref="F1597:G1597" si="1477">F1613+F1629+F1645+F1677+F1693</f>
        <v>0</v>
      </c>
      <c r="G1597" s="233">
        <f t="shared" si="1477"/>
        <v>0</v>
      </c>
      <c r="H1597" s="233">
        <f t="shared" si="1448"/>
        <v>0</v>
      </c>
      <c r="I1597" s="233">
        <f t="shared" si="1448"/>
        <v>0</v>
      </c>
      <c r="J1597" s="264">
        <f t="shared" ref="J1597:K1597" si="1478">J1613+J1629+J1645+J1677+J1693+J1709</f>
        <v>0</v>
      </c>
      <c r="K1597" s="285">
        <f t="shared" si="1478"/>
        <v>0</v>
      </c>
      <c r="L1597" s="278">
        <f t="shared" si="1418"/>
        <v>0</v>
      </c>
      <c r="M1597" s="233">
        <f t="shared" si="1450"/>
        <v>0</v>
      </c>
      <c r="N1597" s="264">
        <f t="shared" ref="N1597" si="1479">N1613+N1629+N1645+N1677+N1693+N1709</f>
        <v>0</v>
      </c>
      <c r="O1597" s="233">
        <f t="shared" si="1419"/>
        <v>0</v>
      </c>
      <c r="P1597" s="42"/>
    </row>
    <row r="1598" spans="1:17" ht="18" hidden="1">
      <c r="B1598" s="2" t="str">
        <f t="shared" si="1417"/>
        <v>a</v>
      </c>
      <c r="C1598" s="231" t="s">
        <v>0</v>
      </c>
      <c r="D1598" s="232" t="s">
        <v>13</v>
      </c>
      <c r="E1598" s="233">
        <f t="shared" ref="E1598" si="1480">E1614+E1630+E1646+E1678+E1694</f>
        <v>2000</v>
      </c>
      <c r="F1598" s="233">
        <f t="shared" ref="F1598:G1598" si="1481">F1614+F1630+F1646+F1678+F1694</f>
        <v>2000</v>
      </c>
      <c r="G1598" s="233">
        <f t="shared" si="1481"/>
        <v>1493.67</v>
      </c>
      <c r="H1598" s="233">
        <f t="shared" si="1448"/>
        <v>2000</v>
      </c>
      <c r="I1598" s="233">
        <f t="shared" si="1448"/>
        <v>2000</v>
      </c>
      <c r="J1598" s="264">
        <f t="shared" ref="J1598:K1598" si="1482">J1614+J1630+J1646+J1678+J1694+J1710</f>
        <v>2000</v>
      </c>
      <c r="K1598" s="285">
        <f t="shared" si="1482"/>
        <v>2000</v>
      </c>
      <c r="L1598" s="278">
        <f t="shared" si="1418"/>
        <v>0</v>
      </c>
      <c r="M1598" s="233">
        <f t="shared" si="1450"/>
        <v>0</v>
      </c>
      <c r="N1598" s="264">
        <f t="shared" ref="N1598" si="1483">N1614+N1630+N1646+N1678+N1694+N1710</f>
        <v>3000</v>
      </c>
      <c r="O1598" s="233">
        <f t="shared" si="1419"/>
        <v>1000</v>
      </c>
      <c r="P1598" s="43"/>
      <c r="Q1598" s="271"/>
    </row>
    <row r="1599" spans="1:17" ht="18" hidden="1">
      <c r="B1599" s="2" t="str">
        <f t="shared" si="1417"/>
        <v>a</v>
      </c>
      <c r="C1599" s="231" t="s">
        <v>0</v>
      </c>
      <c r="D1599" s="232" t="s">
        <v>14</v>
      </c>
      <c r="E1599" s="233">
        <f t="shared" ref="E1599" si="1484">E1615+E1631+E1647+E1679+E1695</f>
        <v>31800</v>
      </c>
      <c r="F1599" s="233">
        <f t="shared" ref="F1599:G1599" si="1485">F1615+F1631+F1647+F1679+F1695</f>
        <v>27330</v>
      </c>
      <c r="G1599" s="233">
        <f t="shared" si="1485"/>
        <v>19537.918759999993</v>
      </c>
      <c r="H1599" s="233">
        <f t="shared" si="1448"/>
        <v>35150</v>
      </c>
      <c r="I1599" s="233">
        <f t="shared" si="1448"/>
        <v>20250</v>
      </c>
      <c r="J1599" s="264">
        <f t="shared" ref="J1599:K1599" si="1486">J1615+J1631+J1647+J1679+J1695+J1711</f>
        <v>20650</v>
      </c>
      <c r="K1599" s="285">
        <f t="shared" si="1486"/>
        <v>20650</v>
      </c>
      <c r="L1599" s="278">
        <f t="shared" si="1418"/>
        <v>0</v>
      </c>
      <c r="M1599" s="233">
        <f t="shared" si="1450"/>
        <v>400</v>
      </c>
      <c r="N1599" s="264">
        <f t="shared" ref="N1599" si="1487">N1615+N1631+N1647+N1679+N1695+N1711</f>
        <v>46050</v>
      </c>
      <c r="O1599" s="233">
        <f t="shared" si="1419"/>
        <v>25400</v>
      </c>
      <c r="P1599" s="43"/>
      <c r="Q1599" s="271"/>
    </row>
    <row r="1600" spans="1:17" ht="36" hidden="1">
      <c r="B1600" s="2" t="str">
        <f t="shared" si="1417"/>
        <v>a</v>
      </c>
      <c r="C1600" s="236" t="s">
        <v>0</v>
      </c>
      <c r="D1600" s="237" t="s">
        <v>15</v>
      </c>
      <c r="E1600" s="238">
        <f t="shared" ref="E1600" si="1488">E1616+E1632+E1648+E1680+E1696</f>
        <v>3150</v>
      </c>
      <c r="F1600" s="238">
        <f t="shared" ref="F1600:G1600" si="1489">F1616+F1632+F1648+F1680+F1696</f>
        <v>130</v>
      </c>
      <c r="G1600" s="238">
        <f t="shared" si="1489"/>
        <v>98.845230000000015</v>
      </c>
      <c r="H1600" s="238">
        <f t="shared" si="1448"/>
        <v>2900</v>
      </c>
      <c r="I1600" s="238">
        <f t="shared" si="1448"/>
        <v>500</v>
      </c>
      <c r="J1600" s="264">
        <f t="shared" ref="J1600:K1600" si="1490">J1616+J1632+J1648+J1680+J1696+J1712</f>
        <v>700</v>
      </c>
      <c r="K1600" s="285">
        <f t="shared" si="1490"/>
        <v>700</v>
      </c>
      <c r="L1600" s="278">
        <f t="shared" si="1418"/>
        <v>0</v>
      </c>
      <c r="M1600" s="238">
        <f t="shared" si="1450"/>
        <v>200</v>
      </c>
      <c r="N1600" s="264">
        <f t="shared" ref="N1600" si="1491">N1616+N1632+N1648+N1680+N1696+N1712</f>
        <v>3900</v>
      </c>
      <c r="O1600" s="238">
        <f t="shared" si="1419"/>
        <v>3200</v>
      </c>
      <c r="P1600" s="43"/>
      <c r="Q1600" s="271"/>
    </row>
    <row r="1601" spans="2:17" ht="36" hidden="1">
      <c r="B1601" s="2" t="str">
        <f t="shared" si="1417"/>
        <v>a</v>
      </c>
      <c r="C1601" s="236" t="s">
        <v>0</v>
      </c>
      <c r="D1601" s="237" t="s">
        <v>16</v>
      </c>
      <c r="E1601" s="238">
        <f t="shared" ref="E1601" si="1492">E1617+E1633+E1649+E1681+E1697</f>
        <v>28650</v>
      </c>
      <c r="F1601" s="238">
        <f t="shared" ref="F1601:G1601" si="1493">F1617+F1633+F1649+F1681+F1697</f>
        <v>27200</v>
      </c>
      <c r="G1601" s="238">
        <f t="shared" si="1493"/>
        <v>19439.073529999998</v>
      </c>
      <c r="H1601" s="238">
        <f t="shared" si="1448"/>
        <v>32250</v>
      </c>
      <c r="I1601" s="238">
        <f t="shared" si="1448"/>
        <v>19750</v>
      </c>
      <c r="J1601" s="264">
        <f t="shared" ref="J1601:K1601" si="1494">J1617+J1633+J1649+J1681+J1697+J1713</f>
        <v>19950</v>
      </c>
      <c r="K1601" s="285">
        <f t="shared" si="1494"/>
        <v>19950</v>
      </c>
      <c r="L1601" s="278">
        <f t="shared" si="1418"/>
        <v>0</v>
      </c>
      <c r="M1601" s="238">
        <f t="shared" si="1450"/>
        <v>200</v>
      </c>
      <c r="N1601" s="264">
        <f t="shared" ref="N1601" si="1495">N1617+N1633+N1649+N1681+N1697+N1713</f>
        <v>42150</v>
      </c>
      <c r="O1601" s="238">
        <f t="shared" si="1419"/>
        <v>22200</v>
      </c>
      <c r="P1601" s="43"/>
      <c r="Q1601" s="271"/>
    </row>
    <row r="1602" spans="2:17" ht="18" hidden="1">
      <c r="B1602" s="2" t="str">
        <f t="shared" si="1417"/>
        <v>a</v>
      </c>
      <c r="C1602" s="228" t="s">
        <v>0</v>
      </c>
      <c r="D1602" s="229" t="s">
        <v>17</v>
      </c>
      <c r="E1602" s="230">
        <f t="shared" ref="E1602" si="1496">E1618+E1634+E1650+E1682+E1698</f>
        <v>32700</v>
      </c>
      <c r="F1602" s="230">
        <f t="shared" ref="F1602:G1602" si="1497">F1618+F1634+F1650+F1682+F1698</f>
        <v>37720</v>
      </c>
      <c r="G1602" s="230">
        <f t="shared" si="1497"/>
        <v>28106.625440000003</v>
      </c>
      <c r="H1602" s="230">
        <f t="shared" si="1448"/>
        <v>25668</v>
      </c>
      <c r="I1602" s="230">
        <f t="shared" si="1448"/>
        <v>42700</v>
      </c>
      <c r="J1602" s="264">
        <f t="shared" ref="J1602:K1602" si="1498">J1618+J1634+J1650+J1682+J1698+J1714</f>
        <v>42700</v>
      </c>
      <c r="K1602" s="285">
        <f t="shared" si="1498"/>
        <v>42700</v>
      </c>
      <c r="L1602" s="278">
        <f t="shared" si="1418"/>
        <v>0</v>
      </c>
      <c r="M1602" s="230">
        <f t="shared" si="1450"/>
        <v>0</v>
      </c>
      <c r="N1602" s="264">
        <f t="shared" ref="N1602" si="1499">N1618+N1634+N1650+N1682+N1698+N1714</f>
        <v>54200</v>
      </c>
      <c r="O1602" s="230">
        <f t="shared" si="1419"/>
        <v>11500</v>
      </c>
      <c r="P1602" s="43"/>
      <c r="Q1602" s="271"/>
    </row>
    <row r="1603" spans="2:17" ht="15.75" hidden="1">
      <c r="B1603" s="2" t="str">
        <f t="shared" si="1417"/>
        <v>b</v>
      </c>
      <c r="C1603" s="243" t="s">
        <v>0</v>
      </c>
      <c r="D1603" s="244" t="s">
        <v>18</v>
      </c>
      <c r="E1603" s="230">
        <f t="shared" ref="E1603" si="1500">E1619+E1635+E1651+E1683+E1699</f>
        <v>0</v>
      </c>
      <c r="F1603" s="230">
        <f t="shared" ref="F1603:G1603" si="1501">F1619+F1635+F1651+F1683+F1699</f>
        <v>0</v>
      </c>
      <c r="G1603" s="230">
        <f t="shared" si="1501"/>
        <v>0</v>
      </c>
      <c r="H1603" s="230">
        <f t="shared" si="1448"/>
        <v>0</v>
      </c>
      <c r="I1603" s="230">
        <f t="shared" si="1448"/>
        <v>0</v>
      </c>
      <c r="J1603" s="264">
        <f t="shared" ref="J1603:K1603" si="1502">J1619+J1635+J1651+J1683+J1699+J1715</f>
        <v>0</v>
      </c>
      <c r="K1603" s="285">
        <f t="shared" si="1502"/>
        <v>0</v>
      </c>
      <c r="L1603" s="278">
        <f t="shared" si="1418"/>
        <v>0</v>
      </c>
      <c r="M1603" s="230">
        <f t="shared" si="1450"/>
        <v>0</v>
      </c>
      <c r="N1603" s="264">
        <f t="shared" ref="N1603" si="1503">N1619+N1635+N1651+N1683+N1699+N1715</f>
        <v>0</v>
      </c>
      <c r="O1603" s="230">
        <f t="shared" si="1419"/>
        <v>0</v>
      </c>
      <c r="P1603" s="42"/>
    </row>
    <row r="1604" spans="2:17" ht="15.75" hidden="1">
      <c r="B1604" s="2" t="str">
        <f t="shared" si="1417"/>
        <v>b</v>
      </c>
      <c r="C1604" s="243" t="s">
        <v>0</v>
      </c>
      <c r="D1604" s="244" t="s">
        <v>19</v>
      </c>
      <c r="E1604" s="230">
        <f t="shared" ref="E1604" si="1504">E1620+E1636+E1652+E1684+E1700</f>
        <v>0</v>
      </c>
      <c r="F1604" s="230">
        <f t="shared" ref="F1604:G1604" si="1505">F1620+F1636+F1652+F1684+F1700</f>
        <v>0</v>
      </c>
      <c r="G1604" s="230">
        <f t="shared" si="1505"/>
        <v>0</v>
      </c>
      <c r="H1604" s="230">
        <f t="shared" si="1448"/>
        <v>0</v>
      </c>
      <c r="I1604" s="230">
        <f t="shared" si="1448"/>
        <v>0</v>
      </c>
      <c r="J1604" s="264">
        <f t="shared" ref="J1604:K1604" si="1506">J1620+J1636+J1652+J1684+J1700+J1716</f>
        <v>0</v>
      </c>
      <c r="K1604" s="285">
        <f t="shared" si="1506"/>
        <v>0</v>
      </c>
      <c r="L1604" s="278">
        <f t="shared" si="1418"/>
        <v>0</v>
      </c>
      <c r="M1604" s="230">
        <f t="shared" si="1450"/>
        <v>0</v>
      </c>
      <c r="N1604" s="266">
        <f t="shared" ref="N1604" si="1507">N1620+N1636+N1652+N1684+N1700</f>
        <v>0</v>
      </c>
      <c r="O1604" s="230">
        <f t="shared" si="1419"/>
        <v>0</v>
      </c>
      <c r="P1604" s="42"/>
    </row>
    <row r="1605" spans="2:17" ht="54" hidden="1">
      <c r="B1605" s="2" t="str">
        <f t="shared" si="1417"/>
        <v>a</v>
      </c>
      <c r="C1605" s="222" t="s">
        <v>199</v>
      </c>
      <c r="D1605" s="223" t="s">
        <v>200</v>
      </c>
      <c r="E1605" s="224">
        <f t="shared" ref="E1605" si="1508">E1608+E1618+E1619+E1620</f>
        <v>650</v>
      </c>
      <c r="F1605" s="224">
        <f t="shared" ref="F1605:I1605" si="1509">F1608+F1618+F1619+F1620</f>
        <v>650</v>
      </c>
      <c r="G1605" s="224">
        <f t="shared" si="1509"/>
        <v>195</v>
      </c>
      <c r="H1605" s="224">
        <f t="shared" si="1509"/>
        <v>650</v>
      </c>
      <c r="I1605" s="224">
        <f t="shared" si="1509"/>
        <v>650</v>
      </c>
      <c r="J1605" s="264">
        <f>J1608+J1618+J1619+J1620</f>
        <v>650</v>
      </c>
      <c r="K1605" s="285">
        <f>K1608+K1618+K1619+K1620</f>
        <v>650</v>
      </c>
      <c r="L1605" s="278">
        <f t="shared" si="1418"/>
        <v>0</v>
      </c>
      <c r="M1605" s="224">
        <f t="shared" si="1450"/>
        <v>0</v>
      </c>
      <c r="N1605" s="264">
        <f t="shared" ref="N1605" si="1510">N1608+N1618+N1619+N1620</f>
        <v>650</v>
      </c>
      <c r="O1605" s="224">
        <f t="shared" si="1419"/>
        <v>0</v>
      </c>
      <c r="P1605" s="43"/>
      <c r="Q1605" s="271" t="s">
        <v>576</v>
      </c>
    </row>
    <row r="1606" spans="2:17" ht="15.75" hidden="1">
      <c r="B1606" s="2" t="str">
        <f t="shared" ref="B1606:B1669" si="1511">IF((E1606+F1606+G1606+I1606++J1606+M1606+N1606)&gt;0,"a","b")</f>
        <v>b</v>
      </c>
      <c r="C1606" s="252" t="s">
        <v>0</v>
      </c>
      <c r="D1606" s="253" t="s">
        <v>5</v>
      </c>
      <c r="E1606" s="227">
        <v>0</v>
      </c>
      <c r="F1606" s="227">
        <v>0</v>
      </c>
      <c r="G1606" s="227">
        <v>0</v>
      </c>
      <c r="H1606" s="227">
        <v>0</v>
      </c>
      <c r="I1606" s="227">
        <v>0</v>
      </c>
      <c r="J1606" s="265">
        <v>0</v>
      </c>
      <c r="K1606" s="286">
        <v>0</v>
      </c>
      <c r="L1606" s="278">
        <f t="shared" ref="L1606:L1669" si="1512">K1606-J1606</f>
        <v>0</v>
      </c>
      <c r="M1606" s="227">
        <f t="shared" si="1450"/>
        <v>0</v>
      </c>
      <c r="N1606" s="265">
        <v>0</v>
      </c>
      <c r="O1606" s="227">
        <f t="shared" ref="O1606:O1669" si="1513">N1606-J1606</f>
        <v>0</v>
      </c>
      <c r="P1606" s="42"/>
    </row>
    <row r="1607" spans="2:17" ht="15.75" hidden="1">
      <c r="B1607" s="2" t="str">
        <f t="shared" si="1511"/>
        <v>b</v>
      </c>
      <c r="C1607" s="252" t="s">
        <v>0</v>
      </c>
      <c r="D1607" s="253" t="s">
        <v>6</v>
      </c>
      <c r="E1607" s="227">
        <v>0</v>
      </c>
      <c r="F1607" s="227">
        <v>0</v>
      </c>
      <c r="G1607" s="227">
        <v>0</v>
      </c>
      <c r="H1607" s="227">
        <v>0</v>
      </c>
      <c r="I1607" s="227">
        <v>0</v>
      </c>
      <c r="J1607" s="265">
        <v>0</v>
      </c>
      <c r="K1607" s="286">
        <v>0</v>
      </c>
      <c r="L1607" s="278">
        <f t="shared" si="1512"/>
        <v>0</v>
      </c>
      <c r="M1607" s="227">
        <f t="shared" si="1450"/>
        <v>0</v>
      </c>
      <c r="N1607" s="265">
        <v>0</v>
      </c>
      <c r="O1607" s="227">
        <f t="shared" si="1513"/>
        <v>0</v>
      </c>
      <c r="P1607" s="42"/>
    </row>
    <row r="1608" spans="2:17" ht="18" hidden="1">
      <c r="B1608" s="2" t="str">
        <f t="shared" si="1511"/>
        <v>a</v>
      </c>
      <c r="C1608" s="228" t="s">
        <v>0</v>
      </c>
      <c r="D1608" s="229" t="s">
        <v>7</v>
      </c>
      <c r="E1608" s="230">
        <f t="shared" ref="E1608" si="1514">E1609+E1610+E1611+E1612+E1613+E1614+E1615</f>
        <v>650</v>
      </c>
      <c r="F1608" s="230">
        <f t="shared" ref="F1608:I1608" si="1515">F1609+F1610+F1611+F1612+F1613+F1614+F1615</f>
        <v>650</v>
      </c>
      <c r="G1608" s="230">
        <f t="shared" si="1515"/>
        <v>195</v>
      </c>
      <c r="H1608" s="230">
        <f t="shared" si="1515"/>
        <v>650</v>
      </c>
      <c r="I1608" s="230">
        <f t="shared" si="1515"/>
        <v>650</v>
      </c>
      <c r="J1608" s="266">
        <f>J1609+J1610+J1611+J1612+J1613+J1614+J1615</f>
        <v>650</v>
      </c>
      <c r="K1608" s="287">
        <f>K1609+K1610+K1611+K1612+K1613+K1614+K1615</f>
        <v>650</v>
      </c>
      <c r="L1608" s="278">
        <f t="shared" si="1512"/>
        <v>0</v>
      </c>
      <c r="M1608" s="230">
        <f t="shared" si="1450"/>
        <v>0</v>
      </c>
      <c r="N1608" s="266">
        <f t="shared" ref="N1608" si="1516">N1609+N1610+N1611+N1612+N1613+N1614+N1615</f>
        <v>650</v>
      </c>
      <c r="O1608" s="230">
        <f t="shared" si="1513"/>
        <v>0</v>
      </c>
      <c r="P1608" s="43"/>
      <c r="Q1608" s="271"/>
    </row>
    <row r="1609" spans="2:17" ht="15.75" hidden="1">
      <c r="B1609" s="2" t="str">
        <f t="shared" si="1511"/>
        <v>b</v>
      </c>
      <c r="C1609" s="240" t="s">
        <v>0</v>
      </c>
      <c r="D1609" s="241" t="s">
        <v>8</v>
      </c>
      <c r="E1609" s="233">
        <v>0</v>
      </c>
      <c r="F1609" s="233">
        <v>0</v>
      </c>
      <c r="G1609" s="233">
        <v>0</v>
      </c>
      <c r="H1609" s="233">
        <v>0</v>
      </c>
      <c r="I1609" s="233">
        <v>0</v>
      </c>
      <c r="J1609" s="267">
        <v>0</v>
      </c>
      <c r="K1609" s="288">
        <v>0</v>
      </c>
      <c r="L1609" s="278">
        <f t="shared" si="1512"/>
        <v>0</v>
      </c>
      <c r="M1609" s="233">
        <f t="shared" si="1450"/>
        <v>0</v>
      </c>
      <c r="N1609" s="267">
        <v>0</v>
      </c>
      <c r="O1609" s="233">
        <f t="shared" si="1513"/>
        <v>0</v>
      </c>
      <c r="P1609" s="42"/>
    </row>
    <row r="1610" spans="2:17" ht="15.75" hidden="1">
      <c r="B1610" s="2" t="str">
        <f t="shared" si="1511"/>
        <v>b</v>
      </c>
      <c r="C1610" s="240" t="s">
        <v>0</v>
      </c>
      <c r="D1610" s="241" t="s">
        <v>9</v>
      </c>
      <c r="E1610" s="233">
        <v>0</v>
      </c>
      <c r="F1610" s="233">
        <v>0</v>
      </c>
      <c r="G1610" s="233">
        <v>0</v>
      </c>
      <c r="H1610" s="233">
        <v>0</v>
      </c>
      <c r="I1610" s="233">
        <v>0</v>
      </c>
      <c r="J1610" s="267">
        <v>0</v>
      </c>
      <c r="K1610" s="288">
        <v>0</v>
      </c>
      <c r="L1610" s="278">
        <f t="shared" si="1512"/>
        <v>0</v>
      </c>
      <c r="M1610" s="233">
        <f t="shared" si="1450"/>
        <v>0</v>
      </c>
      <c r="N1610" s="267">
        <v>0</v>
      </c>
      <c r="O1610" s="233">
        <f t="shared" si="1513"/>
        <v>0</v>
      </c>
      <c r="P1610" s="42"/>
    </row>
    <row r="1611" spans="2:17" ht="15.75" hidden="1">
      <c r="B1611" s="2" t="str">
        <f t="shared" si="1511"/>
        <v>b</v>
      </c>
      <c r="C1611" s="240" t="s">
        <v>0</v>
      </c>
      <c r="D1611" s="241" t="s">
        <v>10</v>
      </c>
      <c r="E1611" s="233">
        <v>0</v>
      </c>
      <c r="F1611" s="233">
        <v>0</v>
      </c>
      <c r="G1611" s="233">
        <v>0</v>
      </c>
      <c r="H1611" s="233">
        <v>0</v>
      </c>
      <c r="I1611" s="233">
        <v>0</v>
      </c>
      <c r="J1611" s="267">
        <v>0</v>
      </c>
      <c r="K1611" s="288">
        <v>0</v>
      </c>
      <c r="L1611" s="278">
        <f t="shared" si="1512"/>
        <v>0</v>
      </c>
      <c r="M1611" s="233">
        <f t="shared" si="1450"/>
        <v>0</v>
      </c>
      <c r="N1611" s="267">
        <v>0</v>
      </c>
      <c r="O1611" s="233">
        <f t="shared" si="1513"/>
        <v>0</v>
      </c>
      <c r="P1611" s="42"/>
    </row>
    <row r="1612" spans="2:17" ht="18" hidden="1">
      <c r="B1612" s="2" t="str">
        <f t="shared" si="1511"/>
        <v>a</v>
      </c>
      <c r="C1612" s="231" t="s">
        <v>0</v>
      </c>
      <c r="D1612" s="232" t="s">
        <v>11</v>
      </c>
      <c r="E1612" s="233">
        <v>0</v>
      </c>
      <c r="F1612" s="233">
        <v>650</v>
      </c>
      <c r="G1612" s="233">
        <v>195</v>
      </c>
      <c r="H1612" s="233">
        <v>650</v>
      </c>
      <c r="I1612" s="233">
        <v>650</v>
      </c>
      <c r="J1612" s="267">
        <v>650</v>
      </c>
      <c r="K1612" s="288">
        <v>650</v>
      </c>
      <c r="L1612" s="278">
        <f t="shared" si="1512"/>
        <v>0</v>
      </c>
      <c r="M1612" s="233">
        <f t="shared" si="1450"/>
        <v>0</v>
      </c>
      <c r="N1612" s="267">
        <v>650</v>
      </c>
      <c r="O1612" s="233">
        <f t="shared" si="1513"/>
        <v>0</v>
      </c>
      <c r="P1612" s="43"/>
      <c r="Q1612" s="271"/>
    </row>
    <row r="1613" spans="2:17" ht="15.75" hidden="1">
      <c r="B1613" s="2" t="str">
        <f t="shared" si="1511"/>
        <v>b</v>
      </c>
      <c r="C1613" s="240" t="s">
        <v>0</v>
      </c>
      <c r="D1613" s="241" t="s">
        <v>12</v>
      </c>
      <c r="E1613" s="233">
        <v>0</v>
      </c>
      <c r="F1613" s="233">
        <v>0</v>
      </c>
      <c r="G1613" s="233">
        <v>0</v>
      </c>
      <c r="H1613" s="233">
        <v>0</v>
      </c>
      <c r="I1613" s="233">
        <v>0</v>
      </c>
      <c r="J1613" s="267">
        <v>0</v>
      </c>
      <c r="K1613" s="288">
        <v>0</v>
      </c>
      <c r="L1613" s="278">
        <f t="shared" si="1512"/>
        <v>0</v>
      </c>
      <c r="M1613" s="233">
        <f t="shared" si="1450"/>
        <v>0</v>
      </c>
      <c r="N1613" s="267">
        <v>0</v>
      </c>
      <c r="O1613" s="233">
        <f t="shared" si="1513"/>
        <v>0</v>
      </c>
      <c r="P1613" s="42"/>
    </row>
    <row r="1614" spans="2:17" ht="15.75" hidden="1">
      <c r="B1614" s="2" t="str">
        <f t="shared" si="1511"/>
        <v>b</v>
      </c>
      <c r="C1614" s="240" t="s">
        <v>0</v>
      </c>
      <c r="D1614" s="241" t="s">
        <v>13</v>
      </c>
      <c r="E1614" s="233">
        <v>0</v>
      </c>
      <c r="F1614" s="233">
        <v>0</v>
      </c>
      <c r="G1614" s="233">
        <v>0</v>
      </c>
      <c r="H1614" s="233">
        <v>0</v>
      </c>
      <c r="I1614" s="233">
        <v>0</v>
      </c>
      <c r="J1614" s="267">
        <v>0</v>
      </c>
      <c r="K1614" s="288">
        <v>0</v>
      </c>
      <c r="L1614" s="278">
        <f t="shared" si="1512"/>
        <v>0</v>
      </c>
      <c r="M1614" s="233">
        <f t="shared" si="1450"/>
        <v>0</v>
      </c>
      <c r="N1614" s="267">
        <v>0</v>
      </c>
      <c r="O1614" s="233">
        <f t="shared" si="1513"/>
        <v>0</v>
      </c>
      <c r="P1614" s="42"/>
    </row>
    <row r="1615" spans="2:17" ht="15.75" hidden="1">
      <c r="B1615" s="2" t="str">
        <f t="shared" si="1511"/>
        <v>a</v>
      </c>
      <c r="C1615" s="240" t="s">
        <v>0</v>
      </c>
      <c r="D1615" s="241" t="s">
        <v>14</v>
      </c>
      <c r="E1615" s="233">
        <f t="shared" ref="E1615" si="1517">E1616+E1617</f>
        <v>650</v>
      </c>
      <c r="F1615" s="233">
        <f t="shared" ref="F1615:I1615" si="1518">F1616+F1617</f>
        <v>0</v>
      </c>
      <c r="G1615" s="233">
        <f t="shared" si="1518"/>
        <v>0</v>
      </c>
      <c r="H1615" s="233">
        <f t="shared" si="1518"/>
        <v>0</v>
      </c>
      <c r="I1615" s="233">
        <f t="shared" si="1518"/>
        <v>0</v>
      </c>
      <c r="J1615" s="267">
        <f>J1616+J1617</f>
        <v>0</v>
      </c>
      <c r="K1615" s="288">
        <f>K1616+K1617</f>
        <v>0</v>
      </c>
      <c r="L1615" s="278">
        <f t="shared" si="1512"/>
        <v>0</v>
      </c>
      <c r="M1615" s="233">
        <f t="shared" si="1450"/>
        <v>0</v>
      </c>
      <c r="N1615" s="267">
        <f t="shared" ref="N1615" si="1519">N1616+N1617</f>
        <v>0</v>
      </c>
      <c r="O1615" s="233">
        <f t="shared" si="1513"/>
        <v>0</v>
      </c>
      <c r="P1615" s="42"/>
      <c r="Q1615" s="271"/>
    </row>
    <row r="1616" spans="2:17" ht="30" hidden="1">
      <c r="B1616" s="2" t="str">
        <f t="shared" si="1511"/>
        <v>a</v>
      </c>
      <c r="C1616" s="256" t="s">
        <v>0</v>
      </c>
      <c r="D1616" s="257" t="s">
        <v>15</v>
      </c>
      <c r="E1616" s="238">
        <v>650</v>
      </c>
      <c r="F1616" s="238">
        <v>0</v>
      </c>
      <c r="G1616" s="238">
        <v>0</v>
      </c>
      <c r="H1616" s="238">
        <v>0</v>
      </c>
      <c r="I1616" s="238">
        <v>0</v>
      </c>
      <c r="J1616" s="268">
        <v>0</v>
      </c>
      <c r="K1616" s="289">
        <v>0</v>
      </c>
      <c r="L1616" s="278">
        <f t="shared" si="1512"/>
        <v>0</v>
      </c>
      <c r="M1616" s="238">
        <f t="shared" si="1450"/>
        <v>0</v>
      </c>
      <c r="N1616" s="268">
        <v>0</v>
      </c>
      <c r="O1616" s="238">
        <f t="shared" si="1513"/>
        <v>0</v>
      </c>
      <c r="P1616" s="42"/>
      <c r="Q1616" s="271"/>
    </row>
    <row r="1617" spans="2:17" ht="30" hidden="1">
      <c r="B1617" s="2" t="str">
        <f t="shared" si="1511"/>
        <v>b</v>
      </c>
      <c r="C1617" s="256" t="s">
        <v>0</v>
      </c>
      <c r="D1617" s="257" t="s">
        <v>16</v>
      </c>
      <c r="E1617" s="238">
        <v>0</v>
      </c>
      <c r="F1617" s="238">
        <v>0</v>
      </c>
      <c r="G1617" s="238">
        <v>0</v>
      </c>
      <c r="H1617" s="238">
        <v>0</v>
      </c>
      <c r="I1617" s="238">
        <v>0</v>
      </c>
      <c r="J1617" s="268">
        <v>0</v>
      </c>
      <c r="K1617" s="289">
        <v>0</v>
      </c>
      <c r="L1617" s="278">
        <f t="shared" si="1512"/>
        <v>0</v>
      </c>
      <c r="M1617" s="238">
        <f t="shared" si="1450"/>
        <v>0</v>
      </c>
      <c r="N1617" s="268">
        <v>0</v>
      </c>
      <c r="O1617" s="238">
        <f t="shared" si="1513"/>
        <v>0</v>
      </c>
      <c r="P1617" s="42"/>
    </row>
    <row r="1618" spans="2:17" ht="15.75" hidden="1">
      <c r="B1618" s="2" t="str">
        <f t="shared" si="1511"/>
        <v>b</v>
      </c>
      <c r="C1618" s="243" t="s">
        <v>0</v>
      </c>
      <c r="D1618" s="244" t="s">
        <v>17</v>
      </c>
      <c r="E1618" s="230">
        <v>0</v>
      </c>
      <c r="F1618" s="230">
        <v>0</v>
      </c>
      <c r="G1618" s="230">
        <v>0</v>
      </c>
      <c r="H1618" s="230">
        <v>0</v>
      </c>
      <c r="I1618" s="230">
        <v>0</v>
      </c>
      <c r="J1618" s="266">
        <v>0</v>
      </c>
      <c r="K1618" s="287">
        <v>0</v>
      </c>
      <c r="L1618" s="278">
        <f t="shared" si="1512"/>
        <v>0</v>
      </c>
      <c r="M1618" s="230">
        <f t="shared" si="1450"/>
        <v>0</v>
      </c>
      <c r="N1618" s="266">
        <v>0</v>
      </c>
      <c r="O1618" s="230">
        <f t="shared" si="1513"/>
        <v>0</v>
      </c>
      <c r="P1618" s="42"/>
    </row>
    <row r="1619" spans="2:17" ht="15.75" hidden="1">
      <c r="B1619" s="2" t="str">
        <f t="shared" si="1511"/>
        <v>b</v>
      </c>
      <c r="C1619" s="243" t="s">
        <v>0</v>
      </c>
      <c r="D1619" s="244" t="s">
        <v>18</v>
      </c>
      <c r="E1619" s="230">
        <v>0</v>
      </c>
      <c r="F1619" s="230">
        <v>0</v>
      </c>
      <c r="G1619" s="230">
        <v>0</v>
      </c>
      <c r="H1619" s="230">
        <v>0</v>
      </c>
      <c r="I1619" s="230">
        <v>0</v>
      </c>
      <c r="J1619" s="266">
        <v>0</v>
      </c>
      <c r="K1619" s="287">
        <v>0</v>
      </c>
      <c r="L1619" s="278">
        <f t="shared" si="1512"/>
        <v>0</v>
      </c>
      <c r="M1619" s="230">
        <f t="shared" si="1450"/>
        <v>0</v>
      </c>
      <c r="N1619" s="266">
        <v>0</v>
      </c>
      <c r="O1619" s="230">
        <f t="shared" si="1513"/>
        <v>0</v>
      </c>
      <c r="P1619" s="42"/>
    </row>
    <row r="1620" spans="2:17" ht="15.75" hidden="1">
      <c r="B1620" s="2" t="str">
        <f t="shared" si="1511"/>
        <v>b</v>
      </c>
      <c r="C1620" s="243" t="s">
        <v>0</v>
      </c>
      <c r="D1620" s="244" t="s">
        <v>19</v>
      </c>
      <c r="E1620" s="230">
        <v>0</v>
      </c>
      <c r="F1620" s="230">
        <v>0</v>
      </c>
      <c r="G1620" s="230">
        <v>0</v>
      </c>
      <c r="H1620" s="230">
        <v>0</v>
      </c>
      <c r="I1620" s="230">
        <v>0</v>
      </c>
      <c r="J1620" s="266">
        <v>0</v>
      </c>
      <c r="K1620" s="287">
        <v>0</v>
      </c>
      <c r="L1620" s="278">
        <f t="shared" si="1512"/>
        <v>0</v>
      </c>
      <c r="M1620" s="230">
        <f t="shared" si="1450"/>
        <v>0</v>
      </c>
      <c r="N1620" s="266">
        <v>0</v>
      </c>
      <c r="O1620" s="230">
        <f t="shared" si="1513"/>
        <v>0</v>
      </c>
      <c r="P1620" s="42"/>
    </row>
    <row r="1621" spans="2:17" ht="18" hidden="1">
      <c r="B1621" s="2" t="str">
        <f t="shared" si="1511"/>
        <v>a</v>
      </c>
      <c r="C1621" s="222" t="s">
        <v>201</v>
      </c>
      <c r="D1621" s="223" t="s">
        <v>202</v>
      </c>
      <c r="E1621" s="224">
        <f t="shared" ref="E1621" si="1520">E1624+E1634+E1635+E1636</f>
        <v>4500</v>
      </c>
      <c r="F1621" s="224">
        <f t="shared" ref="F1621:I1621" si="1521">F1624+F1634+F1635+F1636</f>
        <v>2000</v>
      </c>
      <c r="G1621" s="224">
        <f t="shared" si="1521"/>
        <v>1134.75</v>
      </c>
      <c r="H1621" s="224">
        <f t="shared" si="1521"/>
        <v>5000</v>
      </c>
      <c r="I1621" s="224">
        <f t="shared" si="1521"/>
        <v>5000</v>
      </c>
      <c r="J1621" s="264">
        <f>J1624+J1634+J1635+J1636</f>
        <v>5000</v>
      </c>
      <c r="K1621" s="285">
        <f>K1624+K1634+K1635+K1636</f>
        <v>5000</v>
      </c>
      <c r="L1621" s="278">
        <f t="shared" si="1512"/>
        <v>0</v>
      </c>
      <c r="M1621" s="224">
        <f t="shared" si="1450"/>
        <v>0</v>
      </c>
      <c r="N1621" s="264">
        <f t="shared" ref="N1621" si="1522">N1624+N1634+N1635+N1636</f>
        <v>7000</v>
      </c>
      <c r="O1621" s="224">
        <f t="shared" si="1513"/>
        <v>2000</v>
      </c>
      <c r="P1621" s="43"/>
      <c r="Q1621" s="271" t="s">
        <v>576</v>
      </c>
    </row>
    <row r="1622" spans="2:17" ht="15.75" hidden="1">
      <c r="B1622" s="2" t="str">
        <f t="shared" si="1511"/>
        <v>b</v>
      </c>
      <c r="C1622" s="252" t="s">
        <v>0</v>
      </c>
      <c r="D1622" s="253" t="s">
        <v>5</v>
      </c>
      <c r="E1622" s="227">
        <v>0</v>
      </c>
      <c r="F1622" s="227">
        <v>0</v>
      </c>
      <c r="G1622" s="227">
        <v>0</v>
      </c>
      <c r="H1622" s="227">
        <v>0</v>
      </c>
      <c r="I1622" s="227">
        <v>0</v>
      </c>
      <c r="J1622" s="265">
        <v>0</v>
      </c>
      <c r="K1622" s="286">
        <v>0</v>
      </c>
      <c r="L1622" s="278">
        <f t="shared" si="1512"/>
        <v>0</v>
      </c>
      <c r="M1622" s="227">
        <f t="shared" ref="M1622:M1653" si="1523">J1622-I1622</f>
        <v>0</v>
      </c>
      <c r="N1622" s="265">
        <v>0</v>
      </c>
      <c r="O1622" s="227">
        <f t="shared" si="1513"/>
        <v>0</v>
      </c>
      <c r="P1622" s="42"/>
    </row>
    <row r="1623" spans="2:17" ht="15.75" hidden="1">
      <c r="B1623" s="2" t="str">
        <f t="shared" si="1511"/>
        <v>b</v>
      </c>
      <c r="C1623" s="252" t="s">
        <v>0</v>
      </c>
      <c r="D1623" s="253" t="s">
        <v>6</v>
      </c>
      <c r="E1623" s="227">
        <v>0</v>
      </c>
      <c r="F1623" s="227">
        <v>0</v>
      </c>
      <c r="G1623" s="227">
        <v>0</v>
      </c>
      <c r="H1623" s="227">
        <v>0</v>
      </c>
      <c r="I1623" s="227">
        <v>0</v>
      </c>
      <c r="J1623" s="265">
        <v>0</v>
      </c>
      <c r="K1623" s="286">
        <v>0</v>
      </c>
      <c r="L1623" s="278">
        <f t="shared" si="1512"/>
        <v>0</v>
      </c>
      <c r="M1623" s="227">
        <f t="shared" si="1523"/>
        <v>0</v>
      </c>
      <c r="N1623" s="265">
        <v>0</v>
      </c>
      <c r="O1623" s="227">
        <f t="shared" si="1513"/>
        <v>0</v>
      </c>
      <c r="P1623" s="42"/>
    </row>
    <row r="1624" spans="2:17" ht="18" hidden="1">
      <c r="B1624" s="2" t="str">
        <f t="shared" si="1511"/>
        <v>a</v>
      </c>
      <c r="C1624" s="228" t="s">
        <v>0</v>
      </c>
      <c r="D1624" s="229" t="s">
        <v>7</v>
      </c>
      <c r="E1624" s="230">
        <f t="shared" ref="E1624" si="1524">E1625+E1626+E1627+E1628+E1629+E1630+E1631</f>
        <v>4500</v>
      </c>
      <c r="F1624" s="230">
        <f t="shared" ref="F1624:I1624" si="1525">F1625+F1626+F1627+F1628+F1629+F1630+F1631</f>
        <v>2000</v>
      </c>
      <c r="G1624" s="230">
        <f t="shared" si="1525"/>
        <v>1134.75</v>
      </c>
      <c r="H1624" s="230">
        <f t="shared" si="1525"/>
        <v>5000</v>
      </c>
      <c r="I1624" s="230">
        <f t="shared" si="1525"/>
        <v>5000</v>
      </c>
      <c r="J1624" s="266">
        <f>J1625+J1626+J1627+J1628+J1629+J1630+J1631</f>
        <v>5000</v>
      </c>
      <c r="K1624" s="287">
        <f>K1625+K1626+K1627+K1628+K1629+K1630+K1631</f>
        <v>5000</v>
      </c>
      <c r="L1624" s="278">
        <f t="shared" si="1512"/>
        <v>0</v>
      </c>
      <c r="M1624" s="230">
        <f t="shared" si="1523"/>
        <v>0</v>
      </c>
      <c r="N1624" s="266">
        <f t="shared" ref="N1624" si="1526">N1625+N1626+N1627+N1628+N1629+N1630+N1631</f>
        <v>7000</v>
      </c>
      <c r="O1624" s="230">
        <f t="shared" si="1513"/>
        <v>2000</v>
      </c>
      <c r="P1624" s="43"/>
      <c r="Q1624" s="271"/>
    </row>
    <row r="1625" spans="2:17" ht="15.75" hidden="1">
      <c r="B1625" s="2" t="str">
        <f t="shared" si="1511"/>
        <v>b</v>
      </c>
      <c r="C1625" s="240" t="s">
        <v>0</v>
      </c>
      <c r="D1625" s="241" t="s">
        <v>8</v>
      </c>
      <c r="E1625" s="233">
        <v>0</v>
      </c>
      <c r="F1625" s="233">
        <v>0</v>
      </c>
      <c r="G1625" s="233">
        <v>0</v>
      </c>
      <c r="H1625" s="233">
        <v>0</v>
      </c>
      <c r="I1625" s="233">
        <v>0</v>
      </c>
      <c r="J1625" s="267">
        <v>0</v>
      </c>
      <c r="K1625" s="288">
        <v>0</v>
      </c>
      <c r="L1625" s="278">
        <f t="shared" si="1512"/>
        <v>0</v>
      </c>
      <c r="M1625" s="233">
        <f t="shared" si="1523"/>
        <v>0</v>
      </c>
      <c r="N1625" s="267">
        <v>0</v>
      </c>
      <c r="O1625" s="233">
        <f t="shared" si="1513"/>
        <v>0</v>
      </c>
      <c r="P1625" s="42"/>
    </row>
    <row r="1626" spans="2:17" ht="18" hidden="1">
      <c r="B1626" s="2" t="str">
        <f t="shared" si="1511"/>
        <v>a</v>
      </c>
      <c r="C1626" s="231" t="s">
        <v>0</v>
      </c>
      <c r="D1626" s="232" t="s">
        <v>9</v>
      </c>
      <c r="E1626" s="233">
        <v>150</v>
      </c>
      <c r="F1626" s="233">
        <v>150</v>
      </c>
      <c r="G1626" s="233">
        <v>56.65</v>
      </c>
      <c r="H1626" s="233">
        <v>250</v>
      </c>
      <c r="I1626" s="233">
        <v>250</v>
      </c>
      <c r="J1626" s="267">
        <v>250</v>
      </c>
      <c r="K1626" s="288">
        <v>250</v>
      </c>
      <c r="L1626" s="278">
        <f t="shared" si="1512"/>
        <v>0</v>
      </c>
      <c r="M1626" s="233">
        <f t="shared" si="1523"/>
        <v>0</v>
      </c>
      <c r="N1626" s="267">
        <v>250</v>
      </c>
      <c r="O1626" s="233">
        <f t="shared" si="1513"/>
        <v>0</v>
      </c>
      <c r="P1626" s="43"/>
      <c r="Q1626" s="271"/>
    </row>
    <row r="1627" spans="2:17" ht="15.75" hidden="1">
      <c r="B1627" s="2" t="str">
        <f t="shared" si="1511"/>
        <v>b</v>
      </c>
      <c r="C1627" s="240" t="s">
        <v>0</v>
      </c>
      <c r="D1627" s="241" t="s">
        <v>10</v>
      </c>
      <c r="E1627" s="233">
        <v>0</v>
      </c>
      <c r="F1627" s="233">
        <v>0</v>
      </c>
      <c r="G1627" s="233">
        <v>0</v>
      </c>
      <c r="H1627" s="233">
        <v>0</v>
      </c>
      <c r="I1627" s="233">
        <v>0</v>
      </c>
      <c r="J1627" s="267">
        <v>0</v>
      </c>
      <c r="K1627" s="288">
        <v>0</v>
      </c>
      <c r="L1627" s="278">
        <f t="shared" si="1512"/>
        <v>0</v>
      </c>
      <c r="M1627" s="233">
        <f t="shared" si="1523"/>
        <v>0</v>
      </c>
      <c r="N1627" s="267">
        <v>0</v>
      </c>
      <c r="O1627" s="233">
        <f t="shared" si="1513"/>
        <v>0</v>
      </c>
      <c r="P1627" s="42"/>
    </row>
    <row r="1628" spans="2:17" ht="15.75" hidden="1">
      <c r="B1628" s="2" t="str">
        <f t="shared" si="1511"/>
        <v>b</v>
      </c>
      <c r="C1628" s="240" t="s">
        <v>0</v>
      </c>
      <c r="D1628" s="241" t="s">
        <v>11</v>
      </c>
      <c r="E1628" s="233">
        <v>0</v>
      </c>
      <c r="F1628" s="233">
        <v>0</v>
      </c>
      <c r="G1628" s="233">
        <v>0</v>
      </c>
      <c r="H1628" s="233">
        <v>0</v>
      </c>
      <c r="I1628" s="233">
        <v>0</v>
      </c>
      <c r="J1628" s="267">
        <v>0</v>
      </c>
      <c r="K1628" s="288">
        <v>0</v>
      </c>
      <c r="L1628" s="278">
        <f t="shared" si="1512"/>
        <v>0</v>
      </c>
      <c r="M1628" s="233">
        <f t="shared" si="1523"/>
        <v>0</v>
      </c>
      <c r="N1628" s="267">
        <v>0</v>
      </c>
      <c r="O1628" s="233">
        <f t="shared" si="1513"/>
        <v>0</v>
      </c>
      <c r="P1628" s="42"/>
    </row>
    <row r="1629" spans="2:17" ht="15.75" hidden="1">
      <c r="B1629" s="2" t="str">
        <f t="shared" si="1511"/>
        <v>b</v>
      </c>
      <c r="C1629" s="240" t="s">
        <v>0</v>
      </c>
      <c r="D1629" s="241" t="s">
        <v>12</v>
      </c>
      <c r="E1629" s="233">
        <v>0</v>
      </c>
      <c r="F1629" s="233">
        <v>0</v>
      </c>
      <c r="G1629" s="233">
        <v>0</v>
      </c>
      <c r="H1629" s="233">
        <v>0</v>
      </c>
      <c r="I1629" s="233">
        <v>0</v>
      </c>
      <c r="J1629" s="267">
        <v>0</v>
      </c>
      <c r="K1629" s="288">
        <v>0</v>
      </c>
      <c r="L1629" s="278">
        <f t="shared" si="1512"/>
        <v>0</v>
      </c>
      <c r="M1629" s="233">
        <f t="shared" si="1523"/>
        <v>0</v>
      </c>
      <c r="N1629" s="267">
        <v>0</v>
      </c>
      <c r="O1629" s="233">
        <f t="shared" si="1513"/>
        <v>0</v>
      </c>
      <c r="P1629" s="42"/>
    </row>
    <row r="1630" spans="2:17" ht="15.75" hidden="1">
      <c r="B1630" s="2" t="str">
        <f t="shared" si="1511"/>
        <v>b</v>
      </c>
      <c r="C1630" s="240" t="s">
        <v>0</v>
      </c>
      <c r="D1630" s="241" t="s">
        <v>13</v>
      </c>
      <c r="E1630" s="233">
        <v>0</v>
      </c>
      <c r="F1630" s="233">
        <v>0</v>
      </c>
      <c r="G1630" s="233">
        <v>0</v>
      </c>
      <c r="H1630" s="233">
        <v>0</v>
      </c>
      <c r="I1630" s="233">
        <v>0</v>
      </c>
      <c r="J1630" s="267">
        <v>0</v>
      </c>
      <c r="K1630" s="288">
        <v>0</v>
      </c>
      <c r="L1630" s="278">
        <f t="shared" si="1512"/>
        <v>0</v>
      </c>
      <c r="M1630" s="233">
        <f t="shared" si="1523"/>
        <v>0</v>
      </c>
      <c r="N1630" s="267">
        <v>0</v>
      </c>
      <c r="O1630" s="233">
        <f t="shared" si="1513"/>
        <v>0</v>
      </c>
      <c r="P1630" s="42"/>
    </row>
    <row r="1631" spans="2:17" ht="18" hidden="1">
      <c r="B1631" s="2" t="str">
        <f t="shared" si="1511"/>
        <v>a</v>
      </c>
      <c r="C1631" s="231" t="s">
        <v>0</v>
      </c>
      <c r="D1631" s="232" t="s">
        <v>14</v>
      </c>
      <c r="E1631" s="233">
        <f t="shared" ref="E1631" si="1527">E1632+E1633</f>
        <v>4350</v>
      </c>
      <c r="F1631" s="233">
        <f t="shared" ref="F1631:I1631" si="1528">F1632+F1633</f>
        <v>1850</v>
      </c>
      <c r="G1631" s="233">
        <f t="shared" si="1528"/>
        <v>1078.0999999999999</v>
      </c>
      <c r="H1631" s="233">
        <f t="shared" si="1528"/>
        <v>4750</v>
      </c>
      <c r="I1631" s="233">
        <f t="shared" si="1528"/>
        <v>4750</v>
      </c>
      <c r="J1631" s="267">
        <f>J1632+J1633</f>
        <v>4750</v>
      </c>
      <c r="K1631" s="288">
        <f>K1632+K1633</f>
        <v>4750</v>
      </c>
      <c r="L1631" s="278">
        <f t="shared" si="1512"/>
        <v>0</v>
      </c>
      <c r="M1631" s="233">
        <f t="shared" si="1523"/>
        <v>0</v>
      </c>
      <c r="N1631" s="267">
        <f t="shared" ref="N1631" si="1529">N1632+N1633</f>
        <v>6750</v>
      </c>
      <c r="O1631" s="233">
        <f t="shared" si="1513"/>
        <v>2000</v>
      </c>
      <c r="P1631" s="43"/>
      <c r="Q1631" s="271"/>
    </row>
    <row r="1632" spans="2:17" ht="30" hidden="1">
      <c r="B1632" s="2" t="str">
        <f t="shared" si="1511"/>
        <v>b</v>
      </c>
      <c r="C1632" s="256" t="s">
        <v>0</v>
      </c>
      <c r="D1632" s="257" t="s">
        <v>15</v>
      </c>
      <c r="E1632" s="238">
        <v>0</v>
      </c>
      <c r="F1632" s="238">
        <v>0</v>
      </c>
      <c r="G1632" s="238">
        <v>0</v>
      </c>
      <c r="H1632" s="238">
        <v>0</v>
      </c>
      <c r="I1632" s="238">
        <v>0</v>
      </c>
      <c r="J1632" s="268">
        <v>0</v>
      </c>
      <c r="K1632" s="289">
        <v>0</v>
      </c>
      <c r="L1632" s="278">
        <f t="shared" si="1512"/>
        <v>0</v>
      </c>
      <c r="M1632" s="238">
        <f t="shared" si="1523"/>
        <v>0</v>
      </c>
      <c r="N1632" s="268">
        <v>0</v>
      </c>
      <c r="O1632" s="238">
        <f t="shared" si="1513"/>
        <v>0</v>
      </c>
      <c r="P1632" s="42"/>
    </row>
    <row r="1633" spans="2:17" ht="36" hidden="1">
      <c r="B1633" s="2" t="str">
        <f t="shared" si="1511"/>
        <v>a</v>
      </c>
      <c r="C1633" s="236" t="s">
        <v>0</v>
      </c>
      <c r="D1633" s="237" t="s">
        <v>16</v>
      </c>
      <c r="E1633" s="238">
        <v>4350</v>
      </c>
      <c r="F1633" s="238">
        <v>1850</v>
      </c>
      <c r="G1633" s="238">
        <v>1078.0999999999999</v>
      </c>
      <c r="H1633" s="238">
        <v>4750</v>
      </c>
      <c r="I1633" s="238">
        <v>4750</v>
      </c>
      <c r="J1633" s="268">
        <v>4750</v>
      </c>
      <c r="K1633" s="289">
        <v>4750</v>
      </c>
      <c r="L1633" s="278">
        <f t="shared" si="1512"/>
        <v>0</v>
      </c>
      <c r="M1633" s="238">
        <f t="shared" si="1523"/>
        <v>0</v>
      </c>
      <c r="N1633" s="268">
        <v>6750</v>
      </c>
      <c r="O1633" s="238">
        <f t="shared" si="1513"/>
        <v>2000</v>
      </c>
      <c r="P1633" s="43"/>
      <c r="Q1633" s="271"/>
    </row>
    <row r="1634" spans="2:17" ht="15.75" hidden="1">
      <c r="B1634" s="2" t="str">
        <f t="shared" si="1511"/>
        <v>b</v>
      </c>
      <c r="C1634" s="243" t="s">
        <v>0</v>
      </c>
      <c r="D1634" s="244" t="s">
        <v>17</v>
      </c>
      <c r="E1634" s="230">
        <v>0</v>
      </c>
      <c r="F1634" s="230">
        <v>0</v>
      </c>
      <c r="G1634" s="230">
        <v>0</v>
      </c>
      <c r="H1634" s="230">
        <v>0</v>
      </c>
      <c r="I1634" s="230">
        <v>0</v>
      </c>
      <c r="J1634" s="266">
        <v>0</v>
      </c>
      <c r="K1634" s="287">
        <v>0</v>
      </c>
      <c r="L1634" s="278">
        <f t="shared" si="1512"/>
        <v>0</v>
      </c>
      <c r="M1634" s="230">
        <f t="shared" si="1523"/>
        <v>0</v>
      </c>
      <c r="N1634" s="266">
        <v>0</v>
      </c>
      <c r="O1634" s="230">
        <f t="shared" si="1513"/>
        <v>0</v>
      </c>
      <c r="P1634" s="42"/>
    </row>
    <row r="1635" spans="2:17" ht="15.75" hidden="1">
      <c r="B1635" s="2" t="str">
        <f t="shared" si="1511"/>
        <v>b</v>
      </c>
      <c r="C1635" s="243" t="s">
        <v>0</v>
      </c>
      <c r="D1635" s="244" t="s">
        <v>18</v>
      </c>
      <c r="E1635" s="230">
        <v>0</v>
      </c>
      <c r="F1635" s="230">
        <v>0</v>
      </c>
      <c r="G1635" s="230">
        <v>0</v>
      </c>
      <c r="H1635" s="230">
        <v>0</v>
      </c>
      <c r="I1635" s="230">
        <v>0</v>
      </c>
      <c r="J1635" s="266">
        <v>0</v>
      </c>
      <c r="K1635" s="287">
        <v>0</v>
      </c>
      <c r="L1635" s="278">
        <f t="shared" si="1512"/>
        <v>0</v>
      </c>
      <c r="M1635" s="230">
        <f t="shared" si="1523"/>
        <v>0</v>
      </c>
      <c r="N1635" s="266">
        <v>0</v>
      </c>
      <c r="O1635" s="230">
        <f t="shared" si="1513"/>
        <v>0</v>
      </c>
      <c r="P1635" s="42"/>
    </row>
    <row r="1636" spans="2:17" ht="15.75" hidden="1">
      <c r="B1636" s="2" t="str">
        <f t="shared" si="1511"/>
        <v>b</v>
      </c>
      <c r="C1636" s="243" t="s">
        <v>0</v>
      </c>
      <c r="D1636" s="244" t="s">
        <v>19</v>
      </c>
      <c r="E1636" s="230">
        <v>0</v>
      </c>
      <c r="F1636" s="230">
        <v>0</v>
      </c>
      <c r="G1636" s="230">
        <v>0</v>
      </c>
      <c r="H1636" s="230">
        <v>0</v>
      </c>
      <c r="I1636" s="230">
        <v>0</v>
      </c>
      <c r="J1636" s="266">
        <v>0</v>
      </c>
      <c r="K1636" s="287">
        <v>0</v>
      </c>
      <c r="L1636" s="278">
        <f t="shared" si="1512"/>
        <v>0</v>
      </c>
      <c r="M1636" s="230">
        <f t="shared" si="1523"/>
        <v>0</v>
      </c>
      <c r="N1636" s="266">
        <v>0</v>
      </c>
      <c r="O1636" s="230">
        <f t="shared" si="1513"/>
        <v>0</v>
      </c>
      <c r="P1636" s="42"/>
    </row>
    <row r="1637" spans="2:17" ht="54" hidden="1">
      <c r="B1637" s="2" t="str">
        <f t="shared" si="1511"/>
        <v>a</v>
      </c>
      <c r="C1637" s="222" t="s">
        <v>203</v>
      </c>
      <c r="D1637" s="223" t="s">
        <v>204</v>
      </c>
      <c r="E1637" s="224">
        <f t="shared" ref="E1637" si="1530">E1653</f>
        <v>62700</v>
      </c>
      <c r="F1637" s="224">
        <f t="shared" ref="F1637:I1637" si="1531">F1653</f>
        <v>66300</v>
      </c>
      <c r="G1637" s="224">
        <f t="shared" si="1531"/>
        <v>48403.265369999994</v>
      </c>
      <c r="H1637" s="224">
        <f t="shared" si="1531"/>
        <v>56468</v>
      </c>
      <c r="I1637" s="224">
        <f t="shared" si="1531"/>
        <v>61000</v>
      </c>
      <c r="J1637" s="264">
        <f>J1653</f>
        <v>61000</v>
      </c>
      <c r="K1637" s="285">
        <f>K1653</f>
        <v>61000</v>
      </c>
      <c r="L1637" s="278">
        <f t="shared" si="1512"/>
        <v>0</v>
      </c>
      <c r="M1637" s="224">
        <f t="shared" si="1523"/>
        <v>0</v>
      </c>
      <c r="N1637" s="264">
        <f t="shared" ref="N1637" si="1532">N1653</f>
        <v>94600</v>
      </c>
      <c r="O1637" s="224">
        <f t="shared" si="1513"/>
        <v>33600</v>
      </c>
      <c r="P1637" s="43"/>
      <c r="Q1637" s="271" t="s">
        <v>576</v>
      </c>
    </row>
    <row r="1638" spans="2:17" ht="15.75" hidden="1">
      <c r="B1638" s="2" t="str">
        <f t="shared" si="1511"/>
        <v>b</v>
      </c>
      <c r="C1638" s="252" t="s">
        <v>0</v>
      </c>
      <c r="D1638" s="253" t="s">
        <v>5</v>
      </c>
      <c r="E1638" s="227">
        <f t="shared" ref="E1638" si="1533">E1654</f>
        <v>0</v>
      </c>
      <c r="F1638" s="227">
        <f t="shared" ref="F1638:G1638" si="1534">F1654</f>
        <v>0</v>
      </c>
      <c r="G1638" s="227">
        <f t="shared" si="1534"/>
        <v>0</v>
      </c>
      <c r="H1638" s="227">
        <f t="shared" ref="H1638:J1652" si="1535">H1654</f>
        <v>0</v>
      </c>
      <c r="I1638" s="227">
        <f t="shared" si="1535"/>
        <v>0</v>
      </c>
      <c r="J1638" s="265">
        <f t="shared" si="1535"/>
        <v>0</v>
      </c>
      <c r="K1638" s="286">
        <f t="shared" ref="K1638" si="1536">K1654</f>
        <v>0</v>
      </c>
      <c r="L1638" s="278">
        <f t="shared" si="1512"/>
        <v>0</v>
      </c>
      <c r="M1638" s="227">
        <f t="shared" si="1523"/>
        <v>0</v>
      </c>
      <c r="N1638" s="265">
        <f t="shared" ref="N1638" si="1537">N1654</f>
        <v>0</v>
      </c>
      <c r="O1638" s="227">
        <f t="shared" si="1513"/>
        <v>0</v>
      </c>
      <c r="P1638" s="42"/>
    </row>
    <row r="1639" spans="2:17" ht="15.75" hidden="1">
      <c r="B1639" s="2" t="str">
        <f t="shared" si="1511"/>
        <v>b</v>
      </c>
      <c r="C1639" s="252" t="s">
        <v>0</v>
      </c>
      <c r="D1639" s="253" t="s">
        <v>6</v>
      </c>
      <c r="E1639" s="227">
        <f t="shared" ref="E1639" si="1538">E1655</f>
        <v>0</v>
      </c>
      <c r="F1639" s="227">
        <f t="shared" ref="F1639:G1639" si="1539">F1655</f>
        <v>0</v>
      </c>
      <c r="G1639" s="227">
        <f t="shared" si="1539"/>
        <v>0</v>
      </c>
      <c r="H1639" s="227">
        <f t="shared" si="1535"/>
        <v>0</v>
      </c>
      <c r="I1639" s="227">
        <f t="shared" si="1535"/>
        <v>0</v>
      </c>
      <c r="J1639" s="265">
        <f t="shared" si="1535"/>
        <v>0</v>
      </c>
      <c r="K1639" s="286">
        <f t="shared" ref="K1639" si="1540">K1655</f>
        <v>0</v>
      </c>
      <c r="L1639" s="278">
        <f t="shared" si="1512"/>
        <v>0</v>
      </c>
      <c r="M1639" s="227">
        <f t="shared" si="1523"/>
        <v>0</v>
      </c>
      <c r="N1639" s="265">
        <f t="shared" ref="N1639" si="1541">N1655</f>
        <v>0</v>
      </c>
      <c r="O1639" s="227">
        <f t="shared" si="1513"/>
        <v>0</v>
      </c>
      <c r="P1639" s="42"/>
    </row>
    <row r="1640" spans="2:17" ht="18" hidden="1">
      <c r="B1640" s="2" t="str">
        <f t="shared" si="1511"/>
        <v>a</v>
      </c>
      <c r="C1640" s="228" t="s">
        <v>0</v>
      </c>
      <c r="D1640" s="229" t="s">
        <v>7</v>
      </c>
      <c r="E1640" s="230">
        <f t="shared" ref="E1640" si="1542">E1656</f>
        <v>30000</v>
      </c>
      <c r="F1640" s="230">
        <f t="shared" ref="F1640:G1640" si="1543">F1656</f>
        <v>28600</v>
      </c>
      <c r="G1640" s="230">
        <f t="shared" si="1543"/>
        <v>20306.136259999996</v>
      </c>
      <c r="H1640" s="230">
        <f t="shared" si="1535"/>
        <v>32000</v>
      </c>
      <c r="I1640" s="230">
        <f t="shared" si="1535"/>
        <v>18300</v>
      </c>
      <c r="J1640" s="266">
        <f t="shared" si="1535"/>
        <v>18300</v>
      </c>
      <c r="K1640" s="287">
        <f t="shared" ref="K1640" si="1544">K1656</f>
        <v>18300</v>
      </c>
      <c r="L1640" s="278">
        <f t="shared" si="1512"/>
        <v>0</v>
      </c>
      <c r="M1640" s="230">
        <f t="shared" si="1523"/>
        <v>0</v>
      </c>
      <c r="N1640" s="266">
        <f t="shared" ref="N1640" si="1545">N1656</f>
        <v>41600</v>
      </c>
      <c r="O1640" s="230">
        <f t="shared" si="1513"/>
        <v>23300</v>
      </c>
      <c r="P1640" s="43"/>
      <c r="Q1640" s="271"/>
    </row>
    <row r="1641" spans="2:17" ht="15.75" hidden="1">
      <c r="B1641" s="2" t="str">
        <f t="shared" si="1511"/>
        <v>b</v>
      </c>
      <c r="C1641" s="240" t="s">
        <v>0</v>
      </c>
      <c r="D1641" s="241" t="s">
        <v>8</v>
      </c>
      <c r="E1641" s="233">
        <f t="shared" ref="E1641" si="1546">E1657</f>
        <v>0</v>
      </c>
      <c r="F1641" s="233">
        <f t="shared" ref="F1641:G1641" si="1547">F1657</f>
        <v>0</v>
      </c>
      <c r="G1641" s="233">
        <f t="shared" si="1547"/>
        <v>0</v>
      </c>
      <c r="H1641" s="233">
        <f t="shared" si="1535"/>
        <v>0</v>
      </c>
      <c r="I1641" s="233">
        <f t="shared" si="1535"/>
        <v>0</v>
      </c>
      <c r="J1641" s="267">
        <f t="shared" si="1535"/>
        <v>0</v>
      </c>
      <c r="K1641" s="288">
        <f t="shared" ref="K1641" si="1548">K1657</f>
        <v>0</v>
      </c>
      <c r="L1641" s="278">
        <f t="shared" si="1512"/>
        <v>0</v>
      </c>
      <c r="M1641" s="233">
        <f t="shared" si="1523"/>
        <v>0</v>
      </c>
      <c r="N1641" s="267">
        <f t="shared" ref="N1641" si="1549">N1657</f>
        <v>0</v>
      </c>
      <c r="O1641" s="233">
        <f t="shared" si="1513"/>
        <v>0</v>
      </c>
      <c r="P1641" s="42"/>
    </row>
    <row r="1642" spans="2:17" ht="18" hidden="1">
      <c r="B1642" s="2" t="str">
        <f t="shared" si="1511"/>
        <v>a</v>
      </c>
      <c r="C1642" s="231" t="s">
        <v>0</v>
      </c>
      <c r="D1642" s="232" t="s">
        <v>9</v>
      </c>
      <c r="E1642" s="233">
        <f t="shared" ref="E1642" si="1550">E1658</f>
        <v>1200</v>
      </c>
      <c r="F1642" s="233">
        <f t="shared" ref="F1642:G1642" si="1551">F1658</f>
        <v>1200</v>
      </c>
      <c r="G1642" s="233">
        <f t="shared" si="1551"/>
        <v>354.90174000000002</v>
      </c>
      <c r="H1642" s="233">
        <f t="shared" si="1535"/>
        <v>1200</v>
      </c>
      <c r="I1642" s="233">
        <f t="shared" si="1535"/>
        <v>800</v>
      </c>
      <c r="J1642" s="267">
        <f t="shared" si="1535"/>
        <v>800</v>
      </c>
      <c r="K1642" s="288">
        <f t="shared" ref="K1642" si="1552">K1658</f>
        <v>800</v>
      </c>
      <c r="L1642" s="278">
        <f t="shared" si="1512"/>
        <v>0</v>
      </c>
      <c r="M1642" s="233">
        <f t="shared" si="1523"/>
        <v>0</v>
      </c>
      <c r="N1642" s="267">
        <f t="shared" ref="N1642" si="1553">N1658</f>
        <v>1300</v>
      </c>
      <c r="O1642" s="233">
        <f t="shared" si="1513"/>
        <v>500</v>
      </c>
      <c r="P1642" s="43"/>
      <c r="Q1642" s="271"/>
    </row>
    <row r="1643" spans="2:17" ht="15.75" hidden="1">
      <c r="B1643" s="2" t="str">
        <f t="shared" si="1511"/>
        <v>b</v>
      </c>
      <c r="C1643" s="240" t="s">
        <v>0</v>
      </c>
      <c r="D1643" s="241" t="s">
        <v>10</v>
      </c>
      <c r="E1643" s="233">
        <f t="shared" ref="E1643" si="1554">E1659</f>
        <v>0</v>
      </c>
      <c r="F1643" s="233">
        <f t="shared" ref="F1643:G1643" si="1555">F1659</f>
        <v>0</v>
      </c>
      <c r="G1643" s="233">
        <f t="shared" si="1555"/>
        <v>0</v>
      </c>
      <c r="H1643" s="233">
        <f t="shared" si="1535"/>
        <v>0</v>
      </c>
      <c r="I1643" s="233">
        <f t="shared" si="1535"/>
        <v>0</v>
      </c>
      <c r="J1643" s="267">
        <f t="shared" si="1535"/>
        <v>0</v>
      </c>
      <c r="K1643" s="288">
        <f t="shared" ref="K1643" si="1556">K1659</f>
        <v>0</v>
      </c>
      <c r="L1643" s="278">
        <f t="shared" si="1512"/>
        <v>0</v>
      </c>
      <c r="M1643" s="233">
        <f t="shared" si="1523"/>
        <v>0</v>
      </c>
      <c r="N1643" s="267">
        <f t="shared" ref="N1643" si="1557">N1659</f>
        <v>0</v>
      </c>
      <c r="O1643" s="233">
        <f t="shared" si="1513"/>
        <v>0</v>
      </c>
      <c r="P1643" s="42"/>
    </row>
    <row r="1644" spans="2:17" ht="15.75" hidden="1">
      <c r="B1644" s="2" t="str">
        <f t="shared" si="1511"/>
        <v>b</v>
      </c>
      <c r="C1644" s="240" t="s">
        <v>0</v>
      </c>
      <c r="D1644" s="241" t="s">
        <v>11</v>
      </c>
      <c r="E1644" s="233">
        <f t="shared" ref="E1644" si="1558">E1660</f>
        <v>0</v>
      </c>
      <c r="F1644" s="233">
        <f t="shared" ref="F1644:G1644" si="1559">F1660</f>
        <v>0</v>
      </c>
      <c r="G1644" s="233">
        <f t="shared" si="1559"/>
        <v>0</v>
      </c>
      <c r="H1644" s="233">
        <f t="shared" si="1535"/>
        <v>0</v>
      </c>
      <c r="I1644" s="233">
        <f t="shared" si="1535"/>
        <v>0</v>
      </c>
      <c r="J1644" s="267">
        <f t="shared" si="1535"/>
        <v>0</v>
      </c>
      <c r="K1644" s="288">
        <f t="shared" ref="K1644" si="1560">K1660</f>
        <v>0</v>
      </c>
      <c r="L1644" s="278">
        <f t="shared" si="1512"/>
        <v>0</v>
      </c>
      <c r="M1644" s="233">
        <f t="shared" si="1523"/>
        <v>0</v>
      </c>
      <c r="N1644" s="267">
        <f t="shared" ref="N1644" si="1561">N1660</f>
        <v>0</v>
      </c>
      <c r="O1644" s="233">
        <f t="shared" si="1513"/>
        <v>0</v>
      </c>
      <c r="P1644" s="42"/>
    </row>
    <row r="1645" spans="2:17" ht="15.75" hidden="1">
      <c r="B1645" s="2" t="str">
        <f t="shared" si="1511"/>
        <v>b</v>
      </c>
      <c r="C1645" s="240" t="s">
        <v>0</v>
      </c>
      <c r="D1645" s="241" t="s">
        <v>12</v>
      </c>
      <c r="E1645" s="233">
        <f t="shared" ref="E1645" si="1562">E1661</f>
        <v>0</v>
      </c>
      <c r="F1645" s="233">
        <f t="shared" ref="F1645:G1645" si="1563">F1661</f>
        <v>0</v>
      </c>
      <c r="G1645" s="233">
        <f t="shared" si="1563"/>
        <v>0</v>
      </c>
      <c r="H1645" s="233">
        <f t="shared" si="1535"/>
        <v>0</v>
      </c>
      <c r="I1645" s="233">
        <f t="shared" si="1535"/>
        <v>0</v>
      </c>
      <c r="J1645" s="267">
        <f t="shared" si="1535"/>
        <v>0</v>
      </c>
      <c r="K1645" s="288">
        <f t="shared" ref="K1645" si="1564">K1661</f>
        <v>0</v>
      </c>
      <c r="L1645" s="278">
        <f t="shared" si="1512"/>
        <v>0</v>
      </c>
      <c r="M1645" s="233">
        <f t="shared" si="1523"/>
        <v>0</v>
      </c>
      <c r="N1645" s="267">
        <f t="shared" ref="N1645" si="1565">N1661</f>
        <v>0</v>
      </c>
      <c r="O1645" s="233">
        <f t="shared" si="1513"/>
        <v>0</v>
      </c>
      <c r="P1645" s="42"/>
    </row>
    <row r="1646" spans="2:17" ht="18" hidden="1">
      <c r="B1646" s="2" t="str">
        <f t="shared" si="1511"/>
        <v>a</v>
      </c>
      <c r="C1646" s="231" t="s">
        <v>0</v>
      </c>
      <c r="D1646" s="232" t="s">
        <v>13</v>
      </c>
      <c r="E1646" s="233">
        <f t="shared" ref="E1646" si="1566">E1662</f>
        <v>2000</v>
      </c>
      <c r="F1646" s="233">
        <f t="shared" ref="F1646:G1646" si="1567">F1662</f>
        <v>2000</v>
      </c>
      <c r="G1646" s="233">
        <f t="shared" si="1567"/>
        <v>1493.67</v>
      </c>
      <c r="H1646" s="233">
        <f t="shared" si="1535"/>
        <v>2000</v>
      </c>
      <c r="I1646" s="233">
        <f t="shared" si="1535"/>
        <v>2000</v>
      </c>
      <c r="J1646" s="267">
        <f t="shared" si="1535"/>
        <v>2000</v>
      </c>
      <c r="K1646" s="288">
        <f t="shared" ref="K1646" si="1568">K1662</f>
        <v>2000</v>
      </c>
      <c r="L1646" s="278">
        <f t="shared" si="1512"/>
        <v>0</v>
      </c>
      <c r="M1646" s="233">
        <f t="shared" si="1523"/>
        <v>0</v>
      </c>
      <c r="N1646" s="267">
        <f t="shared" ref="N1646" si="1569">N1662</f>
        <v>3000</v>
      </c>
      <c r="O1646" s="233">
        <f t="shared" si="1513"/>
        <v>1000</v>
      </c>
      <c r="P1646" s="43"/>
      <c r="Q1646" s="271"/>
    </row>
    <row r="1647" spans="2:17" ht="18" hidden="1">
      <c r="B1647" s="2" t="str">
        <f t="shared" si="1511"/>
        <v>a</v>
      </c>
      <c r="C1647" s="231" t="s">
        <v>0</v>
      </c>
      <c r="D1647" s="232" t="s">
        <v>14</v>
      </c>
      <c r="E1647" s="233">
        <f t="shared" ref="E1647" si="1570">E1663</f>
        <v>26800</v>
      </c>
      <c r="F1647" s="233">
        <f t="shared" ref="F1647:G1647" si="1571">F1663</f>
        <v>25400</v>
      </c>
      <c r="G1647" s="233">
        <f t="shared" si="1571"/>
        <v>18457.564519999996</v>
      </c>
      <c r="H1647" s="233">
        <f t="shared" si="1535"/>
        <v>28800</v>
      </c>
      <c r="I1647" s="233">
        <f t="shared" si="1535"/>
        <v>15500</v>
      </c>
      <c r="J1647" s="267">
        <f t="shared" si="1535"/>
        <v>15500</v>
      </c>
      <c r="K1647" s="288">
        <f t="shared" ref="K1647" si="1572">K1663</f>
        <v>15500</v>
      </c>
      <c r="L1647" s="278">
        <f t="shared" si="1512"/>
        <v>0</v>
      </c>
      <c r="M1647" s="233">
        <f t="shared" si="1523"/>
        <v>0</v>
      </c>
      <c r="N1647" s="267">
        <f t="shared" ref="N1647" si="1573">N1663</f>
        <v>37300</v>
      </c>
      <c r="O1647" s="233">
        <f t="shared" si="1513"/>
        <v>21800</v>
      </c>
      <c r="P1647" s="43"/>
      <c r="Q1647" s="271"/>
    </row>
    <row r="1648" spans="2:17" ht="36" hidden="1">
      <c r="B1648" s="2" t="str">
        <f t="shared" si="1511"/>
        <v>a</v>
      </c>
      <c r="C1648" s="236" t="s">
        <v>0</v>
      </c>
      <c r="D1648" s="237" t="s">
        <v>15</v>
      </c>
      <c r="E1648" s="238">
        <f t="shared" ref="E1648" si="1574">E1664</f>
        <v>2500</v>
      </c>
      <c r="F1648" s="238">
        <f t="shared" ref="F1648:G1648" si="1575">F1664</f>
        <v>100</v>
      </c>
      <c r="G1648" s="238">
        <f t="shared" si="1575"/>
        <v>97.807670000000016</v>
      </c>
      <c r="H1648" s="238">
        <f t="shared" si="1535"/>
        <v>2500</v>
      </c>
      <c r="I1648" s="238">
        <f t="shared" si="1535"/>
        <v>500</v>
      </c>
      <c r="J1648" s="268">
        <f t="shared" si="1535"/>
        <v>500</v>
      </c>
      <c r="K1648" s="289">
        <f t="shared" ref="K1648" si="1576">K1664</f>
        <v>500</v>
      </c>
      <c r="L1648" s="278">
        <f t="shared" si="1512"/>
        <v>0</v>
      </c>
      <c r="M1648" s="238">
        <f t="shared" si="1523"/>
        <v>0</v>
      </c>
      <c r="N1648" s="268">
        <f t="shared" ref="N1648" si="1577">N1664</f>
        <v>3300</v>
      </c>
      <c r="O1648" s="238">
        <f t="shared" si="1513"/>
        <v>2800</v>
      </c>
      <c r="P1648" s="43"/>
      <c r="Q1648" s="271"/>
    </row>
    <row r="1649" spans="2:17" ht="36" hidden="1">
      <c r="B1649" s="2" t="str">
        <f t="shared" si="1511"/>
        <v>a</v>
      </c>
      <c r="C1649" s="236" t="s">
        <v>0</v>
      </c>
      <c r="D1649" s="237" t="s">
        <v>16</v>
      </c>
      <c r="E1649" s="238">
        <f t="shared" ref="E1649" si="1578">E1665</f>
        <v>24300</v>
      </c>
      <c r="F1649" s="238">
        <f t="shared" ref="F1649:G1649" si="1579">F1665</f>
        <v>25300</v>
      </c>
      <c r="G1649" s="238">
        <f t="shared" si="1579"/>
        <v>18359.756849999998</v>
      </c>
      <c r="H1649" s="238">
        <f t="shared" si="1535"/>
        <v>26300</v>
      </c>
      <c r="I1649" s="238">
        <f t="shared" si="1535"/>
        <v>15000</v>
      </c>
      <c r="J1649" s="268">
        <f t="shared" si="1535"/>
        <v>15000</v>
      </c>
      <c r="K1649" s="289">
        <f t="shared" ref="K1649" si="1580">K1665</f>
        <v>15000</v>
      </c>
      <c r="L1649" s="278">
        <f t="shared" si="1512"/>
        <v>0</v>
      </c>
      <c r="M1649" s="238">
        <f t="shared" si="1523"/>
        <v>0</v>
      </c>
      <c r="N1649" s="268">
        <f t="shared" ref="N1649" si="1581">N1665</f>
        <v>34000</v>
      </c>
      <c r="O1649" s="238">
        <f t="shared" si="1513"/>
        <v>19000</v>
      </c>
      <c r="P1649" s="43"/>
      <c r="Q1649" s="271"/>
    </row>
    <row r="1650" spans="2:17" ht="18" hidden="1">
      <c r="B1650" s="2" t="str">
        <f t="shared" si="1511"/>
        <v>a</v>
      </c>
      <c r="C1650" s="228" t="s">
        <v>0</v>
      </c>
      <c r="D1650" s="229" t="s">
        <v>17</v>
      </c>
      <c r="E1650" s="230">
        <f t="shared" ref="E1650" si="1582">E1666</f>
        <v>32700</v>
      </c>
      <c r="F1650" s="230">
        <f t="shared" ref="F1650:G1650" si="1583">F1666</f>
        <v>37700</v>
      </c>
      <c r="G1650" s="230">
        <f t="shared" si="1583"/>
        <v>28097.129110000002</v>
      </c>
      <c r="H1650" s="230">
        <f t="shared" si="1535"/>
        <v>24468</v>
      </c>
      <c r="I1650" s="230">
        <f t="shared" si="1535"/>
        <v>42700</v>
      </c>
      <c r="J1650" s="266">
        <f t="shared" si="1535"/>
        <v>42700</v>
      </c>
      <c r="K1650" s="287">
        <f t="shared" ref="K1650" si="1584">K1666</f>
        <v>42700</v>
      </c>
      <c r="L1650" s="278">
        <f t="shared" si="1512"/>
        <v>0</v>
      </c>
      <c r="M1650" s="230">
        <f t="shared" si="1523"/>
        <v>0</v>
      </c>
      <c r="N1650" s="266">
        <f t="shared" ref="N1650" si="1585">N1666</f>
        <v>53000</v>
      </c>
      <c r="O1650" s="230">
        <f t="shared" si="1513"/>
        <v>10300</v>
      </c>
      <c r="P1650" s="43"/>
      <c r="Q1650" s="271"/>
    </row>
    <row r="1651" spans="2:17" ht="15.75" hidden="1">
      <c r="B1651" s="2" t="str">
        <f t="shared" si="1511"/>
        <v>b</v>
      </c>
      <c r="C1651" s="243" t="s">
        <v>0</v>
      </c>
      <c r="D1651" s="244" t="s">
        <v>18</v>
      </c>
      <c r="E1651" s="230">
        <f t="shared" ref="E1651" si="1586">E1667</f>
        <v>0</v>
      </c>
      <c r="F1651" s="230">
        <f t="shared" ref="F1651:G1651" si="1587">F1667</f>
        <v>0</v>
      </c>
      <c r="G1651" s="230">
        <f t="shared" si="1587"/>
        <v>0</v>
      </c>
      <c r="H1651" s="230">
        <f t="shared" si="1535"/>
        <v>0</v>
      </c>
      <c r="I1651" s="230">
        <f t="shared" si="1535"/>
        <v>0</v>
      </c>
      <c r="J1651" s="266">
        <f t="shared" si="1535"/>
        <v>0</v>
      </c>
      <c r="K1651" s="287">
        <f t="shared" ref="K1651" si="1588">K1667</f>
        <v>0</v>
      </c>
      <c r="L1651" s="278">
        <f t="shared" si="1512"/>
        <v>0</v>
      </c>
      <c r="M1651" s="230">
        <f t="shared" si="1523"/>
        <v>0</v>
      </c>
      <c r="N1651" s="266">
        <f t="shared" ref="N1651" si="1589">N1667</f>
        <v>0</v>
      </c>
      <c r="O1651" s="230">
        <f t="shared" si="1513"/>
        <v>0</v>
      </c>
      <c r="P1651" s="42"/>
    </row>
    <row r="1652" spans="2:17" ht="15.75" hidden="1">
      <c r="B1652" s="2" t="str">
        <f t="shared" si="1511"/>
        <v>b</v>
      </c>
      <c r="C1652" s="243" t="s">
        <v>0</v>
      </c>
      <c r="D1652" s="244" t="s">
        <v>19</v>
      </c>
      <c r="E1652" s="230">
        <f t="shared" ref="E1652" si="1590">E1668</f>
        <v>0</v>
      </c>
      <c r="F1652" s="230">
        <f t="shared" ref="F1652:G1652" si="1591">F1668</f>
        <v>0</v>
      </c>
      <c r="G1652" s="230">
        <f t="shared" si="1591"/>
        <v>0</v>
      </c>
      <c r="H1652" s="230">
        <f t="shared" si="1535"/>
        <v>0</v>
      </c>
      <c r="I1652" s="230">
        <f t="shared" si="1535"/>
        <v>0</v>
      </c>
      <c r="J1652" s="266">
        <f t="shared" si="1535"/>
        <v>0</v>
      </c>
      <c r="K1652" s="287">
        <f t="shared" ref="K1652" si="1592">K1668</f>
        <v>0</v>
      </c>
      <c r="L1652" s="278">
        <f t="shared" si="1512"/>
        <v>0</v>
      </c>
      <c r="M1652" s="230">
        <f t="shared" si="1523"/>
        <v>0</v>
      </c>
      <c r="N1652" s="266">
        <f t="shared" ref="N1652" si="1593">N1668</f>
        <v>0</v>
      </c>
      <c r="O1652" s="230">
        <f t="shared" si="1513"/>
        <v>0</v>
      </c>
      <c r="P1652" s="42"/>
    </row>
    <row r="1653" spans="2:17" ht="54" hidden="1">
      <c r="B1653" s="2" t="str">
        <f t="shared" si="1511"/>
        <v>a</v>
      </c>
      <c r="C1653" s="222" t="s">
        <v>205</v>
      </c>
      <c r="D1653" s="223" t="s">
        <v>206</v>
      </c>
      <c r="E1653" s="224">
        <f t="shared" ref="E1653" si="1594">E1656+E1666+E1667+E1668</f>
        <v>62700</v>
      </c>
      <c r="F1653" s="224">
        <f t="shared" ref="F1653:I1653" si="1595">F1656+F1666+F1667+F1668</f>
        <v>66300</v>
      </c>
      <c r="G1653" s="224">
        <f t="shared" si="1595"/>
        <v>48403.265369999994</v>
      </c>
      <c r="H1653" s="224">
        <f t="shared" si="1595"/>
        <v>56468</v>
      </c>
      <c r="I1653" s="224">
        <f t="shared" si="1595"/>
        <v>61000</v>
      </c>
      <c r="J1653" s="264">
        <f>J1656+J1666+J1667+J1668</f>
        <v>61000</v>
      </c>
      <c r="K1653" s="285">
        <f>K1656+K1666+K1667+K1668</f>
        <v>61000</v>
      </c>
      <c r="L1653" s="278">
        <f t="shared" si="1512"/>
        <v>0</v>
      </c>
      <c r="M1653" s="224">
        <f t="shared" si="1523"/>
        <v>0</v>
      </c>
      <c r="N1653" s="264">
        <f t="shared" ref="N1653" si="1596">N1656+N1666+N1667+N1668</f>
        <v>94600</v>
      </c>
      <c r="O1653" s="224">
        <f t="shared" si="1513"/>
        <v>33600</v>
      </c>
      <c r="P1653" s="43"/>
      <c r="Q1653" s="271"/>
    </row>
    <row r="1654" spans="2:17" ht="15.75" hidden="1">
      <c r="B1654" s="2" t="str">
        <f t="shared" si="1511"/>
        <v>b</v>
      </c>
      <c r="C1654" s="252" t="s">
        <v>0</v>
      </c>
      <c r="D1654" s="253" t="s">
        <v>5</v>
      </c>
      <c r="E1654" s="227">
        <v>0</v>
      </c>
      <c r="F1654" s="227">
        <v>0</v>
      </c>
      <c r="G1654" s="227">
        <v>0</v>
      </c>
      <c r="H1654" s="227">
        <v>0</v>
      </c>
      <c r="I1654" s="227">
        <v>0</v>
      </c>
      <c r="J1654" s="265">
        <v>0</v>
      </c>
      <c r="K1654" s="286">
        <v>0</v>
      </c>
      <c r="L1654" s="278">
        <f t="shared" si="1512"/>
        <v>0</v>
      </c>
      <c r="M1654" s="227">
        <f t="shared" ref="M1654:M1685" si="1597">J1654-I1654</f>
        <v>0</v>
      </c>
      <c r="N1654" s="265">
        <v>0</v>
      </c>
      <c r="O1654" s="227">
        <f t="shared" si="1513"/>
        <v>0</v>
      </c>
      <c r="P1654" s="42"/>
    </row>
    <row r="1655" spans="2:17" ht="15.75" hidden="1">
      <c r="B1655" s="2" t="str">
        <f t="shared" si="1511"/>
        <v>b</v>
      </c>
      <c r="C1655" s="252" t="s">
        <v>0</v>
      </c>
      <c r="D1655" s="253" t="s">
        <v>6</v>
      </c>
      <c r="E1655" s="227">
        <v>0</v>
      </c>
      <c r="F1655" s="227">
        <v>0</v>
      </c>
      <c r="G1655" s="227">
        <v>0</v>
      </c>
      <c r="H1655" s="227">
        <v>0</v>
      </c>
      <c r="I1655" s="227">
        <v>0</v>
      </c>
      <c r="J1655" s="265">
        <v>0</v>
      </c>
      <c r="K1655" s="286">
        <v>0</v>
      </c>
      <c r="L1655" s="278">
        <f t="shared" si="1512"/>
        <v>0</v>
      </c>
      <c r="M1655" s="227">
        <f t="shared" si="1597"/>
        <v>0</v>
      </c>
      <c r="N1655" s="265">
        <v>0</v>
      </c>
      <c r="O1655" s="227">
        <f t="shared" si="1513"/>
        <v>0</v>
      </c>
      <c r="P1655" s="42"/>
    </row>
    <row r="1656" spans="2:17" ht="18" hidden="1">
      <c r="B1656" s="2" t="str">
        <f t="shared" si="1511"/>
        <v>a</v>
      </c>
      <c r="C1656" s="228" t="s">
        <v>0</v>
      </c>
      <c r="D1656" s="229" t="s">
        <v>7</v>
      </c>
      <c r="E1656" s="230">
        <f t="shared" ref="E1656" si="1598">E1657+E1658+E1659+E1660+E1661+E1662+E1663</f>
        <v>30000</v>
      </c>
      <c r="F1656" s="230">
        <f t="shared" ref="F1656:I1656" si="1599">F1657+F1658+F1659+F1660+F1661+F1662+F1663</f>
        <v>28600</v>
      </c>
      <c r="G1656" s="230">
        <f t="shared" si="1599"/>
        <v>20306.136259999996</v>
      </c>
      <c r="H1656" s="230">
        <f t="shared" si="1599"/>
        <v>32000</v>
      </c>
      <c r="I1656" s="230">
        <f t="shared" si="1599"/>
        <v>18300</v>
      </c>
      <c r="J1656" s="266">
        <f>J1657+J1658+J1659+J1660+J1661+J1662+J1663</f>
        <v>18300</v>
      </c>
      <c r="K1656" s="287">
        <f>K1657+K1658+K1659+K1660+K1661+K1662+K1663</f>
        <v>18300</v>
      </c>
      <c r="L1656" s="278">
        <f t="shared" si="1512"/>
        <v>0</v>
      </c>
      <c r="M1656" s="230">
        <f t="shared" si="1597"/>
        <v>0</v>
      </c>
      <c r="N1656" s="266">
        <f t="shared" ref="N1656" si="1600">N1657+N1658+N1659+N1660+N1661+N1662+N1663</f>
        <v>41600</v>
      </c>
      <c r="O1656" s="230">
        <f t="shared" si="1513"/>
        <v>23300</v>
      </c>
      <c r="P1656" s="43"/>
      <c r="Q1656" s="271"/>
    </row>
    <row r="1657" spans="2:17" ht="15.75" hidden="1">
      <c r="B1657" s="2" t="str">
        <f t="shared" si="1511"/>
        <v>b</v>
      </c>
      <c r="C1657" s="240" t="s">
        <v>0</v>
      </c>
      <c r="D1657" s="241" t="s">
        <v>8</v>
      </c>
      <c r="E1657" s="233">
        <v>0</v>
      </c>
      <c r="F1657" s="233">
        <v>0</v>
      </c>
      <c r="G1657" s="233">
        <v>0</v>
      </c>
      <c r="H1657" s="233">
        <v>0</v>
      </c>
      <c r="I1657" s="233">
        <v>0</v>
      </c>
      <c r="J1657" s="267">
        <v>0</v>
      </c>
      <c r="K1657" s="288">
        <v>0</v>
      </c>
      <c r="L1657" s="278">
        <f t="shared" si="1512"/>
        <v>0</v>
      </c>
      <c r="M1657" s="233">
        <f t="shared" si="1597"/>
        <v>0</v>
      </c>
      <c r="N1657" s="267">
        <v>0</v>
      </c>
      <c r="O1657" s="233">
        <f t="shared" si="1513"/>
        <v>0</v>
      </c>
      <c r="P1657" s="42"/>
    </row>
    <row r="1658" spans="2:17" ht="18" hidden="1">
      <c r="B1658" s="2" t="str">
        <f t="shared" si="1511"/>
        <v>a</v>
      </c>
      <c r="C1658" s="231" t="s">
        <v>0</v>
      </c>
      <c r="D1658" s="232" t="s">
        <v>9</v>
      </c>
      <c r="E1658" s="233">
        <v>1200</v>
      </c>
      <c r="F1658" s="233">
        <v>1200</v>
      </c>
      <c r="G1658" s="233">
        <v>354.90174000000002</v>
      </c>
      <c r="H1658" s="233">
        <v>1200</v>
      </c>
      <c r="I1658" s="233">
        <v>800</v>
      </c>
      <c r="J1658" s="267">
        <v>800</v>
      </c>
      <c r="K1658" s="288">
        <v>800</v>
      </c>
      <c r="L1658" s="278">
        <f t="shared" si="1512"/>
        <v>0</v>
      </c>
      <c r="M1658" s="233">
        <f t="shared" si="1597"/>
        <v>0</v>
      </c>
      <c r="N1658" s="267">
        <v>1300</v>
      </c>
      <c r="O1658" s="233">
        <f t="shared" si="1513"/>
        <v>500</v>
      </c>
      <c r="P1658" s="43"/>
      <c r="Q1658" s="271"/>
    </row>
    <row r="1659" spans="2:17" ht="15.75" hidden="1">
      <c r="B1659" s="2" t="str">
        <f t="shared" si="1511"/>
        <v>b</v>
      </c>
      <c r="C1659" s="240" t="s">
        <v>0</v>
      </c>
      <c r="D1659" s="241" t="s">
        <v>10</v>
      </c>
      <c r="E1659" s="233">
        <v>0</v>
      </c>
      <c r="F1659" s="233">
        <v>0</v>
      </c>
      <c r="G1659" s="233">
        <v>0</v>
      </c>
      <c r="H1659" s="233">
        <v>0</v>
      </c>
      <c r="I1659" s="233">
        <v>0</v>
      </c>
      <c r="J1659" s="267">
        <v>0</v>
      </c>
      <c r="K1659" s="288">
        <v>0</v>
      </c>
      <c r="L1659" s="278">
        <f t="shared" si="1512"/>
        <v>0</v>
      </c>
      <c r="M1659" s="233">
        <f t="shared" si="1597"/>
        <v>0</v>
      </c>
      <c r="N1659" s="267">
        <v>0</v>
      </c>
      <c r="O1659" s="233">
        <f t="shared" si="1513"/>
        <v>0</v>
      </c>
      <c r="P1659" s="42"/>
    </row>
    <row r="1660" spans="2:17" ht="15.75" hidden="1">
      <c r="B1660" s="2" t="str">
        <f t="shared" si="1511"/>
        <v>b</v>
      </c>
      <c r="C1660" s="240" t="s">
        <v>0</v>
      </c>
      <c r="D1660" s="241" t="s">
        <v>11</v>
      </c>
      <c r="E1660" s="233">
        <v>0</v>
      </c>
      <c r="F1660" s="233">
        <v>0</v>
      </c>
      <c r="G1660" s="233">
        <v>0</v>
      </c>
      <c r="H1660" s="233">
        <v>0</v>
      </c>
      <c r="I1660" s="233">
        <v>0</v>
      </c>
      <c r="J1660" s="267">
        <v>0</v>
      </c>
      <c r="K1660" s="288">
        <v>0</v>
      </c>
      <c r="L1660" s="278">
        <f t="shared" si="1512"/>
        <v>0</v>
      </c>
      <c r="M1660" s="233">
        <f t="shared" si="1597"/>
        <v>0</v>
      </c>
      <c r="N1660" s="267">
        <v>0</v>
      </c>
      <c r="O1660" s="233">
        <f t="shared" si="1513"/>
        <v>0</v>
      </c>
      <c r="P1660" s="42"/>
    </row>
    <row r="1661" spans="2:17" ht="15.75" hidden="1">
      <c r="B1661" s="2" t="str">
        <f t="shared" si="1511"/>
        <v>b</v>
      </c>
      <c r="C1661" s="240" t="s">
        <v>0</v>
      </c>
      <c r="D1661" s="241" t="s">
        <v>12</v>
      </c>
      <c r="E1661" s="233">
        <v>0</v>
      </c>
      <c r="F1661" s="233">
        <v>0</v>
      </c>
      <c r="G1661" s="233">
        <v>0</v>
      </c>
      <c r="H1661" s="233">
        <v>0</v>
      </c>
      <c r="I1661" s="233">
        <v>0</v>
      </c>
      <c r="J1661" s="267">
        <v>0</v>
      </c>
      <c r="K1661" s="288">
        <v>0</v>
      </c>
      <c r="L1661" s="278">
        <f t="shared" si="1512"/>
        <v>0</v>
      </c>
      <c r="M1661" s="233">
        <f t="shared" si="1597"/>
        <v>0</v>
      </c>
      <c r="N1661" s="267">
        <v>0</v>
      </c>
      <c r="O1661" s="233">
        <f t="shared" si="1513"/>
        <v>0</v>
      </c>
      <c r="P1661" s="42"/>
    </row>
    <row r="1662" spans="2:17" ht="18" hidden="1">
      <c r="B1662" s="2" t="str">
        <f t="shared" si="1511"/>
        <v>a</v>
      </c>
      <c r="C1662" s="231" t="s">
        <v>0</v>
      </c>
      <c r="D1662" s="232" t="s">
        <v>13</v>
      </c>
      <c r="E1662" s="233">
        <v>2000</v>
      </c>
      <c r="F1662" s="233">
        <v>2000</v>
      </c>
      <c r="G1662" s="233">
        <v>1493.67</v>
      </c>
      <c r="H1662" s="233">
        <v>2000</v>
      </c>
      <c r="I1662" s="233">
        <v>2000</v>
      </c>
      <c r="J1662" s="267">
        <v>2000</v>
      </c>
      <c r="K1662" s="288">
        <v>2000</v>
      </c>
      <c r="L1662" s="278">
        <f t="shared" si="1512"/>
        <v>0</v>
      </c>
      <c r="M1662" s="233">
        <f t="shared" si="1597"/>
        <v>0</v>
      </c>
      <c r="N1662" s="267">
        <v>3000</v>
      </c>
      <c r="O1662" s="233">
        <f t="shared" si="1513"/>
        <v>1000</v>
      </c>
      <c r="P1662" s="43"/>
      <c r="Q1662" s="271"/>
    </row>
    <row r="1663" spans="2:17" ht="18" hidden="1">
      <c r="B1663" s="2" t="str">
        <f t="shared" si="1511"/>
        <v>a</v>
      </c>
      <c r="C1663" s="231" t="s">
        <v>0</v>
      </c>
      <c r="D1663" s="232" t="s">
        <v>14</v>
      </c>
      <c r="E1663" s="233">
        <f t="shared" ref="E1663" si="1601">E1664+E1665</f>
        <v>26800</v>
      </c>
      <c r="F1663" s="233">
        <f t="shared" ref="F1663:I1663" si="1602">F1664+F1665</f>
        <v>25400</v>
      </c>
      <c r="G1663" s="233">
        <f t="shared" si="1602"/>
        <v>18457.564519999996</v>
      </c>
      <c r="H1663" s="233">
        <f t="shared" si="1602"/>
        <v>28800</v>
      </c>
      <c r="I1663" s="233">
        <f t="shared" si="1602"/>
        <v>15500</v>
      </c>
      <c r="J1663" s="267">
        <f>J1664+J1665</f>
        <v>15500</v>
      </c>
      <c r="K1663" s="288">
        <f>K1664+K1665</f>
        <v>15500</v>
      </c>
      <c r="L1663" s="278">
        <f t="shared" si="1512"/>
        <v>0</v>
      </c>
      <c r="M1663" s="233">
        <f t="shared" si="1597"/>
        <v>0</v>
      </c>
      <c r="N1663" s="267">
        <f t="shared" ref="N1663" si="1603">N1664+N1665</f>
        <v>37300</v>
      </c>
      <c r="O1663" s="233">
        <f t="shared" si="1513"/>
        <v>21800</v>
      </c>
      <c r="P1663" s="43"/>
      <c r="Q1663" s="271"/>
    </row>
    <row r="1664" spans="2:17" ht="36" hidden="1">
      <c r="B1664" s="2" t="str">
        <f t="shared" si="1511"/>
        <v>a</v>
      </c>
      <c r="C1664" s="236" t="s">
        <v>0</v>
      </c>
      <c r="D1664" s="237" t="s">
        <v>15</v>
      </c>
      <c r="E1664" s="238">
        <v>2500</v>
      </c>
      <c r="F1664" s="238">
        <v>100</v>
      </c>
      <c r="G1664" s="238">
        <v>97.807670000000016</v>
      </c>
      <c r="H1664" s="238">
        <v>2500</v>
      </c>
      <c r="I1664" s="238">
        <v>500</v>
      </c>
      <c r="J1664" s="268">
        <v>500</v>
      </c>
      <c r="K1664" s="289">
        <v>500</v>
      </c>
      <c r="L1664" s="278">
        <f t="shared" si="1512"/>
        <v>0</v>
      </c>
      <c r="M1664" s="238">
        <f t="shared" si="1597"/>
        <v>0</v>
      </c>
      <c r="N1664" s="268">
        <v>3300</v>
      </c>
      <c r="O1664" s="238">
        <f t="shared" si="1513"/>
        <v>2800</v>
      </c>
      <c r="P1664" s="43"/>
      <c r="Q1664" s="271"/>
    </row>
    <row r="1665" spans="2:17" ht="36" hidden="1">
      <c r="B1665" s="2" t="str">
        <f t="shared" si="1511"/>
        <v>a</v>
      </c>
      <c r="C1665" s="236" t="s">
        <v>0</v>
      </c>
      <c r="D1665" s="237" t="s">
        <v>16</v>
      </c>
      <c r="E1665" s="238">
        <v>24300</v>
      </c>
      <c r="F1665" s="238">
        <v>25300</v>
      </c>
      <c r="G1665" s="238">
        <v>18359.756849999998</v>
      </c>
      <c r="H1665" s="238">
        <v>26300</v>
      </c>
      <c r="I1665" s="238">
        <v>15000</v>
      </c>
      <c r="J1665" s="268">
        <v>15000</v>
      </c>
      <c r="K1665" s="289">
        <v>15000</v>
      </c>
      <c r="L1665" s="278">
        <f t="shared" si="1512"/>
        <v>0</v>
      </c>
      <c r="M1665" s="238">
        <f t="shared" si="1597"/>
        <v>0</v>
      </c>
      <c r="N1665" s="268">
        <v>34000</v>
      </c>
      <c r="O1665" s="238">
        <f t="shared" si="1513"/>
        <v>19000</v>
      </c>
      <c r="P1665" s="43"/>
      <c r="Q1665" s="271"/>
    </row>
    <row r="1666" spans="2:17" ht="18" hidden="1">
      <c r="B1666" s="2" t="str">
        <f t="shared" si="1511"/>
        <v>a</v>
      </c>
      <c r="C1666" s="228" t="s">
        <v>0</v>
      </c>
      <c r="D1666" s="229" t="s">
        <v>17</v>
      </c>
      <c r="E1666" s="230">
        <v>32700</v>
      </c>
      <c r="F1666" s="230">
        <v>37700</v>
      </c>
      <c r="G1666" s="230">
        <v>28097.129110000002</v>
      </c>
      <c r="H1666" s="230">
        <v>24468</v>
      </c>
      <c r="I1666" s="230">
        <v>42700</v>
      </c>
      <c r="J1666" s="266">
        <v>42700</v>
      </c>
      <c r="K1666" s="287">
        <v>42700</v>
      </c>
      <c r="L1666" s="278">
        <f t="shared" si="1512"/>
        <v>0</v>
      </c>
      <c r="M1666" s="230">
        <f t="shared" si="1597"/>
        <v>0</v>
      </c>
      <c r="N1666" s="266">
        <v>53000</v>
      </c>
      <c r="O1666" s="230">
        <f t="shared" si="1513"/>
        <v>10300</v>
      </c>
      <c r="P1666" s="43"/>
      <c r="Q1666" s="271"/>
    </row>
    <row r="1667" spans="2:17" ht="15.75" hidden="1">
      <c r="B1667" s="2" t="str">
        <f t="shared" si="1511"/>
        <v>b</v>
      </c>
      <c r="C1667" s="243" t="s">
        <v>0</v>
      </c>
      <c r="D1667" s="244" t="s">
        <v>18</v>
      </c>
      <c r="E1667" s="230">
        <v>0</v>
      </c>
      <c r="F1667" s="230">
        <v>0</v>
      </c>
      <c r="G1667" s="230">
        <v>0</v>
      </c>
      <c r="H1667" s="230">
        <v>0</v>
      </c>
      <c r="I1667" s="230">
        <v>0</v>
      </c>
      <c r="J1667" s="266">
        <v>0</v>
      </c>
      <c r="K1667" s="287">
        <v>0</v>
      </c>
      <c r="L1667" s="278">
        <f t="shared" si="1512"/>
        <v>0</v>
      </c>
      <c r="M1667" s="230">
        <f t="shared" si="1597"/>
        <v>0</v>
      </c>
      <c r="N1667" s="266">
        <v>0</v>
      </c>
      <c r="O1667" s="230">
        <f t="shared" si="1513"/>
        <v>0</v>
      </c>
      <c r="P1667" s="42"/>
    </row>
    <row r="1668" spans="2:17" ht="15.75" hidden="1">
      <c r="B1668" s="2" t="str">
        <f t="shared" si="1511"/>
        <v>b</v>
      </c>
      <c r="C1668" s="243" t="s">
        <v>0</v>
      </c>
      <c r="D1668" s="244" t="s">
        <v>19</v>
      </c>
      <c r="E1668" s="230">
        <v>0</v>
      </c>
      <c r="F1668" s="230">
        <v>0</v>
      </c>
      <c r="G1668" s="230">
        <v>0</v>
      </c>
      <c r="H1668" s="230">
        <v>0</v>
      </c>
      <c r="I1668" s="230">
        <v>0</v>
      </c>
      <c r="J1668" s="266">
        <v>0</v>
      </c>
      <c r="K1668" s="287">
        <v>0</v>
      </c>
      <c r="L1668" s="278">
        <f t="shared" si="1512"/>
        <v>0</v>
      </c>
      <c r="M1668" s="230">
        <f t="shared" si="1597"/>
        <v>0</v>
      </c>
      <c r="N1668" s="266">
        <v>0</v>
      </c>
      <c r="O1668" s="230">
        <f t="shared" si="1513"/>
        <v>0</v>
      </c>
      <c r="P1668" s="42"/>
    </row>
    <row r="1669" spans="2:17" ht="36" hidden="1">
      <c r="B1669" s="2" t="str">
        <f t="shared" si="1511"/>
        <v>a</v>
      </c>
      <c r="C1669" s="222" t="s">
        <v>207</v>
      </c>
      <c r="D1669" s="223" t="s">
        <v>209</v>
      </c>
      <c r="E1669" s="224">
        <f t="shared" ref="E1669" si="1604">E1672+E1682+E1683+E1684</f>
        <v>0</v>
      </c>
      <c r="F1669" s="224">
        <f t="shared" ref="F1669:I1669" si="1605">F1672+F1682+F1683+F1684</f>
        <v>82</v>
      </c>
      <c r="G1669" s="224">
        <f t="shared" si="1605"/>
        <v>71.872619999999998</v>
      </c>
      <c r="H1669" s="224">
        <f t="shared" si="1605"/>
        <v>82</v>
      </c>
      <c r="I1669" s="224">
        <f t="shared" si="1605"/>
        <v>85</v>
      </c>
      <c r="J1669" s="264">
        <f>J1672+J1682+J1683+J1684</f>
        <v>85</v>
      </c>
      <c r="K1669" s="285">
        <f>K1672+K1682+K1683+K1684</f>
        <v>85</v>
      </c>
      <c r="L1669" s="278">
        <f t="shared" si="1512"/>
        <v>0</v>
      </c>
      <c r="M1669" s="224">
        <f t="shared" si="1597"/>
        <v>0</v>
      </c>
      <c r="N1669" s="264">
        <f t="shared" ref="N1669" si="1606">N1672+N1682+N1683+N1684</f>
        <v>85</v>
      </c>
      <c r="O1669" s="224">
        <f t="shared" si="1513"/>
        <v>0</v>
      </c>
      <c r="P1669" s="43"/>
      <c r="Q1669" s="271" t="s">
        <v>576</v>
      </c>
    </row>
    <row r="1670" spans="2:17" ht="15.75" hidden="1">
      <c r="B1670" s="2" t="str">
        <f t="shared" ref="B1670:B1716" si="1607">IF((E1670+F1670+G1670+I1670++J1670+M1670+N1670)&gt;0,"a","b")</f>
        <v>b</v>
      </c>
      <c r="C1670" s="252" t="s">
        <v>0</v>
      </c>
      <c r="D1670" s="253" t="s">
        <v>5</v>
      </c>
      <c r="E1670" s="227">
        <v>0</v>
      </c>
      <c r="F1670" s="227">
        <v>0</v>
      </c>
      <c r="G1670" s="227">
        <v>0</v>
      </c>
      <c r="H1670" s="227">
        <v>0</v>
      </c>
      <c r="I1670" s="227">
        <v>0</v>
      </c>
      <c r="J1670" s="265">
        <v>0</v>
      </c>
      <c r="K1670" s="286">
        <v>0</v>
      </c>
      <c r="L1670" s="278">
        <f t="shared" ref="L1670:L1716" si="1608">K1670-J1670</f>
        <v>0</v>
      </c>
      <c r="M1670" s="227">
        <f t="shared" si="1597"/>
        <v>0</v>
      </c>
      <c r="N1670" s="265">
        <v>0</v>
      </c>
      <c r="O1670" s="227">
        <f t="shared" ref="O1670:O1716" si="1609">N1670-J1670</f>
        <v>0</v>
      </c>
      <c r="P1670" s="42"/>
    </row>
    <row r="1671" spans="2:17" ht="15.75" hidden="1">
      <c r="B1671" s="2" t="str">
        <f t="shared" si="1607"/>
        <v>b</v>
      </c>
      <c r="C1671" s="252" t="s">
        <v>0</v>
      </c>
      <c r="D1671" s="253" t="s">
        <v>6</v>
      </c>
      <c r="E1671" s="227">
        <v>0</v>
      </c>
      <c r="F1671" s="227">
        <v>0</v>
      </c>
      <c r="G1671" s="227">
        <v>0</v>
      </c>
      <c r="H1671" s="227">
        <v>0</v>
      </c>
      <c r="I1671" s="227">
        <v>0</v>
      </c>
      <c r="J1671" s="265">
        <v>0</v>
      </c>
      <c r="K1671" s="286">
        <v>0</v>
      </c>
      <c r="L1671" s="278">
        <f t="shared" si="1608"/>
        <v>0</v>
      </c>
      <c r="M1671" s="227">
        <f t="shared" si="1597"/>
        <v>0</v>
      </c>
      <c r="N1671" s="265">
        <v>0</v>
      </c>
      <c r="O1671" s="227">
        <f t="shared" si="1609"/>
        <v>0</v>
      </c>
      <c r="P1671" s="42"/>
    </row>
    <row r="1672" spans="2:17" ht="18" hidden="1">
      <c r="B1672" s="2" t="str">
        <f t="shared" si="1607"/>
        <v>a</v>
      </c>
      <c r="C1672" s="228" t="s">
        <v>0</v>
      </c>
      <c r="D1672" s="229" t="s">
        <v>7</v>
      </c>
      <c r="E1672" s="230">
        <f t="shared" ref="E1672" si="1610">E1673+E1674+E1675+E1676+E1677+E1678+E1679</f>
        <v>0</v>
      </c>
      <c r="F1672" s="230">
        <f t="shared" ref="F1672:I1672" si="1611">F1673+F1674+F1675+F1676+F1677+F1678+F1679</f>
        <v>82</v>
      </c>
      <c r="G1672" s="230">
        <f t="shared" si="1611"/>
        <v>71.872619999999998</v>
      </c>
      <c r="H1672" s="230">
        <f t="shared" si="1611"/>
        <v>82</v>
      </c>
      <c r="I1672" s="230">
        <f t="shared" si="1611"/>
        <v>85</v>
      </c>
      <c r="J1672" s="266">
        <f>J1673+J1674+J1675+J1676+J1677+J1678+J1679</f>
        <v>85</v>
      </c>
      <c r="K1672" s="287">
        <f>K1673+K1674+K1675+K1676+K1677+K1678+K1679</f>
        <v>85</v>
      </c>
      <c r="L1672" s="278">
        <f t="shared" si="1608"/>
        <v>0</v>
      </c>
      <c r="M1672" s="230">
        <f t="shared" si="1597"/>
        <v>0</v>
      </c>
      <c r="N1672" s="266">
        <f t="shared" ref="N1672" si="1612">N1673+N1674+N1675+N1676+N1677+N1678+N1679</f>
        <v>85</v>
      </c>
      <c r="O1672" s="230">
        <f t="shared" si="1609"/>
        <v>0</v>
      </c>
      <c r="P1672" s="43"/>
      <c r="Q1672" s="271"/>
    </row>
    <row r="1673" spans="2:17" ht="15.75" hidden="1">
      <c r="B1673" s="2" t="str">
        <f t="shared" si="1607"/>
        <v>b</v>
      </c>
      <c r="C1673" s="240" t="s">
        <v>0</v>
      </c>
      <c r="D1673" s="241" t="s">
        <v>8</v>
      </c>
      <c r="E1673" s="233">
        <v>0</v>
      </c>
      <c r="F1673" s="233">
        <v>0</v>
      </c>
      <c r="G1673" s="233">
        <v>0</v>
      </c>
      <c r="H1673" s="233">
        <v>0</v>
      </c>
      <c r="I1673" s="233">
        <v>0</v>
      </c>
      <c r="J1673" s="267">
        <v>0</v>
      </c>
      <c r="K1673" s="288">
        <v>0</v>
      </c>
      <c r="L1673" s="278">
        <f t="shared" si="1608"/>
        <v>0</v>
      </c>
      <c r="M1673" s="233">
        <f t="shared" si="1597"/>
        <v>0</v>
      </c>
      <c r="N1673" s="267">
        <v>0</v>
      </c>
      <c r="O1673" s="233">
        <f t="shared" si="1609"/>
        <v>0</v>
      </c>
      <c r="P1673" s="42"/>
    </row>
    <row r="1674" spans="2:17" ht="18" hidden="1">
      <c r="B1674" s="2" t="str">
        <f t="shared" si="1607"/>
        <v>a</v>
      </c>
      <c r="C1674" s="231" t="s">
        <v>0</v>
      </c>
      <c r="D1674" s="232" t="s">
        <v>9</v>
      </c>
      <c r="E1674" s="233">
        <v>0</v>
      </c>
      <c r="F1674" s="233">
        <v>32</v>
      </c>
      <c r="G1674" s="233">
        <v>21.872620000000001</v>
      </c>
      <c r="H1674" s="233">
        <v>32</v>
      </c>
      <c r="I1674" s="233">
        <v>32</v>
      </c>
      <c r="J1674" s="267">
        <v>32</v>
      </c>
      <c r="K1674" s="288">
        <v>32</v>
      </c>
      <c r="L1674" s="278">
        <f t="shared" si="1608"/>
        <v>0</v>
      </c>
      <c r="M1674" s="233">
        <f t="shared" si="1597"/>
        <v>0</v>
      </c>
      <c r="N1674" s="267">
        <v>32</v>
      </c>
      <c r="O1674" s="233">
        <f t="shared" si="1609"/>
        <v>0</v>
      </c>
      <c r="P1674" s="43"/>
      <c r="Q1674" s="271"/>
    </row>
    <row r="1675" spans="2:17" ht="15.75" hidden="1">
      <c r="B1675" s="2" t="str">
        <f t="shared" si="1607"/>
        <v>b</v>
      </c>
      <c r="C1675" s="240" t="s">
        <v>0</v>
      </c>
      <c r="D1675" s="241" t="s">
        <v>10</v>
      </c>
      <c r="E1675" s="233">
        <v>0</v>
      </c>
      <c r="F1675" s="233">
        <v>0</v>
      </c>
      <c r="G1675" s="233">
        <v>0</v>
      </c>
      <c r="H1675" s="233">
        <v>0</v>
      </c>
      <c r="I1675" s="233">
        <v>0</v>
      </c>
      <c r="J1675" s="267">
        <v>0</v>
      </c>
      <c r="K1675" s="288">
        <v>0</v>
      </c>
      <c r="L1675" s="278">
        <f t="shared" si="1608"/>
        <v>0</v>
      </c>
      <c r="M1675" s="233">
        <f t="shared" si="1597"/>
        <v>0</v>
      </c>
      <c r="N1675" s="267">
        <v>0</v>
      </c>
      <c r="O1675" s="233">
        <f t="shared" si="1609"/>
        <v>0</v>
      </c>
      <c r="P1675" s="42"/>
    </row>
    <row r="1676" spans="2:17" ht="18" hidden="1">
      <c r="B1676" s="2" t="str">
        <f t="shared" si="1607"/>
        <v>a</v>
      </c>
      <c r="C1676" s="231" t="s">
        <v>0</v>
      </c>
      <c r="D1676" s="232" t="s">
        <v>11</v>
      </c>
      <c r="E1676" s="233">
        <v>0</v>
      </c>
      <c r="F1676" s="233">
        <v>50</v>
      </c>
      <c r="G1676" s="233">
        <v>50</v>
      </c>
      <c r="H1676" s="233">
        <v>50</v>
      </c>
      <c r="I1676" s="233">
        <v>53</v>
      </c>
      <c r="J1676" s="267">
        <v>53</v>
      </c>
      <c r="K1676" s="288">
        <v>53</v>
      </c>
      <c r="L1676" s="278">
        <f t="shared" si="1608"/>
        <v>0</v>
      </c>
      <c r="M1676" s="233">
        <f t="shared" si="1597"/>
        <v>0</v>
      </c>
      <c r="N1676" s="267">
        <v>53</v>
      </c>
      <c r="O1676" s="233">
        <f t="shared" si="1609"/>
        <v>0</v>
      </c>
      <c r="P1676" s="43"/>
      <c r="Q1676" s="271"/>
    </row>
    <row r="1677" spans="2:17" ht="15.75" hidden="1">
      <c r="B1677" s="2" t="str">
        <f t="shared" si="1607"/>
        <v>b</v>
      </c>
      <c r="C1677" s="240" t="s">
        <v>0</v>
      </c>
      <c r="D1677" s="241" t="s">
        <v>12</v>
      </c>
      <c r="E1677" s="233">
        <v>0</v>
      </c>
      <c r="F1677" s="233">
        <v>0</v>
      </c>
      <c r="G1677" s="233">
        <v>0</v>
      </c>
      <c r="H1677" s="233">
        <v>0</v>
      </c>
      <c r="I1677" s="233">
        <v>0</v>
      </c>
      <c r="J1677" s="267">
        <v>0</v>
      </c>
      <c r="K1677" s="288">
        <v>0</v>
      </c>
      <c r="L1677" s="278">
        <f t="shared" si="1608"/>
        <v>0</v>
      </c>
      <c r="M1677" s="233">
        <f t="shared" si="1597"/>
        <v>0</v>
      </c>
      <c r="N1677" s="267">
        <v>0</v>
      </c>
      <c r="O1677" s="233">
        <f t="shared" si="1609"/>
        <v>0</v>
      </c>
      <c r="P1677" s="42"/>
    </row>
    <row r="1678" spans="2:17" ht="15.75" hidden="1">
      <c r="B1678" s="2" t="str">
        <f t="shared" si="1607"/>
        <v>b</v>
      </c>
      <c r="C1678" s="240" t="s">
        <v>0</v>
      </c>
      <c r="D1678" s="241" t="s">
        <v>13</v>
      </c>
      <c r="E1678" s="233">
        <v>0</v>
      </c>
      <c r="F1678" s="233">
        <v>0</v>
      </c>
      <c r="G1678" s="233">
        <v>0</v>
      </c>
      <c r="H1678" s="233">
        <v>0</v>
      </c>
      <c r="I1678" s="233">
        <v>0</v>
      </c>
      <c r="J1678" s="267">
        <v>0</v>
      </c>
      <c r="K1678" s="288">
        <v>0</v>
      </c>
      <c r="L1678" s="278">
        <f t="shared" si="1608"/>
        <v>0</v>
      </c>
      <c r="M1678" s="233">
        <f t="shared" si="1597"/>
        <v>0</v>
      </c>
      <c r="N1678" s="267">
        <v>0</v>
      </c>
      <c r="O1678" s="233">
        <f t="shared" si="1609"/>
        <v>0</v>
      </c>
      <c r="P1678" s="42"/>
    </row>
    <row r="1679" spans="2:17" ht="15.75" hidden="1">
      <c r="B1679" s="2" t="str">
        <f t="shared" si="1607"/>
        <v>b</v>
      </c>
      <c r="C1679" s="240" t="s">
        <v>0</v>
      </c>
      <c r="D1679" s="241" t="s">
        <v>14</v>
      </c>
      <c r="E1679" s="233">
        <f t="shared" ref="E1679" si="1613">E1680+E1681</f>
        <v>0</v>
      </c>
      <c r="F1679" s="233">
        <f t="shared" ref="F1679:I1679" si="1614">F1680+F1681</f>
        <v>0</v>
      </c>
      <c r="G1679" s="233">
        <f t="shared" si="1614"/>
        <v>0</v>
      </c>
      <c r="H1679" s="233">
        <f t="shared" si="1614"/>
        <v>0</v>
      </c>
      <c r="I1679" s="233">
        <f t="shared" si="1614"/>
        <v>0</v>
      </c>
      <c r="J1679" s="267">
        <f>J1680+J1681</f>
        <v>0</v>
      </c>
      <c r="K1679" s="288">
        <f>K1680+K1681</f>
        <v>0</v>
      </c>
      <c r="L1679" s="278">
        <f t="shared" si="1608"/>
        <v>0</v>
      </c>
      <c r="M1679" s="233">
        <f t="shared" si="1597"/>
        <v>0</v>
      </c>
      <c r="N1679" s="267">
        <f t="shared" ref="N1679" si="1615">N1680+N1681</f>
        <v>0</v>
      </c>
      <c r="O1679" s="233">
        <f t="shared" si="1609"/>
        <v>0</v>
      </c>
      <c r="P1679" s="42"/>
    </row>
    <row r="1680" spans="2:17" ht="30" hidden="1">
      <c r="B1680" s="2" t="str">
        <f t="shared" si="1607"/>
        <v>b</v>
      </c>
      <c r="C1680" s="256" t="s">
        <v>0</v>
      </c>
      <c r="D1680" s="257" t="s">
        <v>15</v>
      </c>
      <c r="E1680" s="238">
        <v>0</v>
      </c>
      <c r="F1680" s="238">
        <v>0</v>
      </c>
      <c r="G1680" s="238">
        <v>0</v>
      </c>
      <c r="H1680" s="238">
        <v>0</v>
      </c>
      <c r="I1680" s="238">
        <v>0</v>
      </c>
      <c r="J1680" s="268">
        <v>0</v>
      </c>
      <c r="K1680" s="289">
        <v>0</v>
      </c>
      <c r="L1680" s="278">
        <f t="shared" si="1608"/>
        <v>0</v>
      </c>
      <c r="M1680" s="238">
        <f t="shared" si="1597"/>
        <v>0</v>
      </c>
      <c r="N1680" s="268">
        <v>0</v>
      </c>
      <c r="O1680" s="238">
        <f t="shared" si="1609"/>
        <v>0</v>
      </c>
      <c r="P1680" s="42"/>
    </row>
    <row r="1681" spans="2:17" ht="30" hidden="1">
      <c r="B1681" s="2" t="str">
        <f t="shared" si="1607"/>
        <v>b</v>
      </c>
      <c r="C1681" s="256" t="s">
        <v>0</v>
      </c>
      <c r="D1681" s="257" t="s">
        <v>16</v>
      </c>
      <c r="E1681" s="238">
        <v>0</v>
      </c>
      <c r="F1681" s="238">
        <v>0</v>
      </c>
      <c r="G1681" s="238">
        <v>0</v>
      </c>
      <c r="H1681" s="238">
        <v>0</v>
      </c>
      <c r="I1681" s="238">
        <v>0</v>
      </c>
      <c r="J1681" s="268">
        <v>0</v>
      </c>
      <c r="K1681" s="289">
        <v>0</v>
      </c>
      <c r="L1681" s="278">
        <f t="shared" si="1608"/>
        <v>0</v>
      </c>
      <c r="M1681" s="238">
        <f t="shared" si="1597"/>
        <v>0</v>
      </c>
      <c r="N1681" s="268">
        <v>0</v>
      </c>
      <c r="O1681" s="238">
        <f t="shared" si="1609"/>
        <v>0</v>
      </c>
      <c r="P1681" s="42"/>
    </row>
    <row r="1682" spans="2:17" ht="15.75" hidden="1">
      <c r="B1682" s="2" t="str">
        <f t="shared" si="1607"/>
        <v>b</v>
      </c>
      <c r="C1682" s="243" t="s">
        <v>0</v>
      </c>
      <c r="D1682" s="244" t="s">
        <v>17</v>
      </c>
      <c r="E1682" s="230">
        <v>0</v>
      </c>
      <c r="F1682" s="230">
        <v>0</v>
      </c>
      <c r="G1682" s="230">
        <v>0</v>
      </c>
      <c r="H1682" s="230">
        <v>0</v>
      </c>
      <c r="I1682" s="230">
        <v>0</v>
      </c>
      <c r="J1682" s="266">
        <v>0</v>
      </c>
      <c r="K1682" s="287">
        <v>0</v>
      </c>
      <c r="L1682" s="278">
        <f t="shared" si="1608"/>
        <v>0</v>
      </c>
      <c r="M1682" s="230">
        <f t="shared" si="1597"/>
        <v>0</v>
      </c>
      <c r="N1682" s="266">
        <v>0</v>
      </c>
      <c r="O1682" s="230">
        <f t="shared" si="1609"/>
        <v>0</v>
      </c>
      <c r="P1682" s="42"/>
    </row>
    <row r="1683" spans="2:17" ht="15.75" hidden="1">
      <c r="B1683" s="2" t="str">
        <f t="shared" si="1607"/>
        <v>b</v>
      </c>
      <c r="C1683" s="243" t="s">
        <v>0</v>
      </c>
      <c r="D1683" s="244" t="s">
        <v>18</v>
      </c>
      <c r="E1683" s="230">
        <v>0</v>
      </c>
      <c r="F1683" s="230">
        <v>0</v>
      </c>
      <c r="G1683" s="230">
        <v>0</v>
      </c>
      <c r="H1683" s="230">
        <v>0</v>
      </c>
      <c r="I1683" s="230">
        <v>0</v>
      </c>
      <c r="J1683" s="266">
        <v>0</v>
      </c>
      <c r="K1683" s="287">
        <v>0</v>
      </c>
      <c r="L1683" s="278">
        <f t="shared" si="1608"/>
        <v>0</v>
      </c>
      <c r="M1683" s="230">
        <f t="shared" si="1597"/>
        <v>0</v>
      </c>
      <c r="N1683" s="266">
        <v>0</v>
      </c>
      <c r="O1683" s="230">
        <f t="shared" si="1609"/>
        <v>0</v>
      </c>
      <c r="P1683" s="42"/>
    </row>
    <row r="1684" spans="2:17" ht="15.75" hidden="1">
      <c r="B1684" s="2" t="str">
        <f t="shared" si="1607"/>
        <v>b</v>
      </c>
      <c r="C1684" s="243" t="s">
        <v>0</v>
      </c>
      <c r="D1684" s="244" t="s">
        <v>19</v>
      </c>
      <c r="E1684" s="230">
        <v>0</v>
      </c>
      <c r="F1684" s="230">
        <v>0</v>
      </c>
      <c r="G1684" s="230">
        <v>0</v>
      </c>
      <c r="H1684" s="230">
        <v>0</v>
      </c>
      <c r="I1684" s="230">
        <v>0</v>
      </c>
      <c r="J1684" s="266">
        <v>0</v>
      </c>
      <c r="K1684" s="287">
        <v>0</v>
      </c>
      <c r="L1684" s="278">
        <f t="shared" si="1608"/>
        <v>0</v>
      </c>
      <c r="M1684" s="230">
        <f t="shared" si="1597"/>
        <v>0</v>
      </c>
      <c r="N1684" s="266">
        <v>0</v>
      </c>
      <c r="O1684" s="230">
        <f t="shared" si="1609"/>
        <v>0</v>
      </c>
      <c r="P1684" s="42"/>
    </row>
    <row r="1685" spans="2:17" ht="90" hidden="1">
      <c r="B1685" s="2" t="str">
        <f t="shared" si="1607"/>
        <v>a</v>
      </c>
      <c r="C1685" s="222" t="s">
        <v>208</v>
      </c>
      <c r="D1685" s="223" t="s">
        <v>210</v>
      </c>
      <c r="E1685" s="224">
        <f t="shared" ref="E1685" si="1616">E1688+E1698+E1699+E1700</f>
        <v>0</v>
      </c>
      <c r="F1685" s="224">
        <f t="shared" ref="F1685:I1685" si="1617">F1688+F1698+F1699+F1700</f>
        <v>100</v>
      </c>
      <c r="G1685" s="224">
        <f t="shared" si="1617"/>
        <v>11.75057</v>
      </c>
      <c r="H1685" s="224">
        <f t="shared" si="1617"/>
        <v>2800</v>
      </c>
      <c r="I1685" s="224">
        <f t="shared" si="1617"/>
        <v>0</v>
      </c>
      <c r="J1685" s="264">
        <f>J1688+J1698+J1699+J1700</f>
        <v>0</v>
      </c>
      <c r="K1685" s="285">
        <f>K1688+K1698+K1699+K1700</f>
        <v>0</v>
      </c>
      <c r="L1685" s="278">
        <f t="shared" si="1608"/>
        <v>0</v>
      </c>
      <c r="M1685" s="224">
        <f t="shared" si="1597"/>
        <v>0</v>
      </c>
      <c r="N1685" s="264">
        <f t="shared" ref="N1685" si="1618">N1688+N1698+N1699+N1700</f>
        <v>2800</v>
      </c>
      <c r="O1685" s="248">
        <f t="shared" si="1609"/>
        <v>2800</v>
      </c>
      <c r="P1685" s="43" t="s">
        <v>584</v>
      </c>
      <c r="Q1685" s="271" t="s">
        <v>572</v>
      </c>
    </row>
    <row r="1686" spans="2:17" ht="15.75" hidden="1">
      <c r="B1686" s="2" t="str">
        <f t="shared" si="1607"/>
        <v>b</v>
      </c>
      <c r="C1686" s="252" t="s">
        <v>0</v>
      </c>
      <c r="D1686" s="253" t="s">
        <v>5</v>
      </c>
      <c r="E1686" s="227">
        <v>0</v>
      </c>
      <c r="F1686" s="227">
        <v>0</v>
      </c>
      <c r="G1686" s="227">
        <v>0</v>
      </c>
      <c r="H1686" s="227">
        <v>0</v>
      </c>
      <c r="I1686" s="227">
        <v>0</v>
      </c>
      <c r="J1686" s="265">
        <v>0</v>
      </c>
      <c r="K1686" s="286">
        <v>0</v>
      </c>
      <c r="L1686" s="278">
        <f t="shared" si="1608"/>
        <v>0</v>
      </c>
      <c r="M1686" s="227">
        <f t="shared" ref="M1686:M1716" si="1619">J1686-I1686</f>
        <v>0</v>
      </c>
      <c r="N1686" s="265">
        <v>0</v>
      </c>
      <c r="O1686" s="227">
        <f t="shared" si="1609"/>
        <v>0</v>
      </c>
      <c r="P1686" s="42"/>
    </row>
    <row r="1687" spans="2:17" ht="15.75" hidden="1">
      <c r="B1687" s="2" t="str">
        <f t="shared" si="1607"/>
        <v>b</v>
      </c>
      <c r="C1687" s="252" t="s">
        <v>0</v>
      </c>
      <c r="D1687" s="253" t="s">
        <v>6</v>
      </c>
      <c r="E1687" s="227">
        <v>0</v>
      </c>
      <c r="F1687" s="227">
        <v>0</v>
      </c>
      <c r="G1687" s="227">
        <v>0</v>
      </c>
      <c r="H1687" s="227">
        <v>0</v>
      </c>
      <c r="I1687" s="227">
        <v>0</v>
      </c>
      <c r="J1687" s="265">
        <v>0</v>
      </c>
      <c r="K1687" s="286">
        <v>0</v>
      </c>
      <c r="L1687" s="278">
        <f t="shared" si="1608"/>
        <v>0</v>
      </c>
      <c r="M1687" s="227">
        <f t="shared" si="1619"/>
        <v>0</v>
      </c>
      <c r="N1687" s="265">
        <v>0</v>
      </c>
      <c r="O1687" s="227">
        <f t="shared" si="1609"/>
        <v>0</v>
      </c>
      <c r="P1687" s="42"/>
    </row>
    <row r="1688" spans="2:17" ht="18" hidden="1">
      <c r="B1688" s="2" t="str">
        <f t="shared" si="1607"/>
        <v>a</v>
      </c>
      <c r="C1688" s="228" t="s">
        <v>0</v>
      </c>
      <c r="D1688" s="229" t="s">
        <v>7</v>
      </c>
      <c r="E1688" s="230">
        <f t="shared" ref="E1688" si="1620">E1689+E1690+E1691+E1692+E1693+E1694+E1695</f>
        <v>0</v>
      </c>
      <c r="F1688" s="230">
        <f t="shared" ref="F1688:I1688" si="1621">F1689+F1690+F1691+F1692+F1693+F1694+F1695</f>
        <v>80</v>
      </c>
      <c r="G1688" s="230">
        <f t="shared" si="1621"/>
        <v>2.2542400000000002</v>
      </c>
      <c r="H1688" s="230">
        <f t="shared" si="1621"/>
        <v>1600</v>
      </c>
      <c r="I1688" s="230">
        <f t="shared" si="1621"/>
        <v>0</v>
      </c>
      <c r="J1688" s="266">
        <f>J1689+J1690+J1691+J1692+J1693+J1694+J1695</f>
        <v>0</v>
      </c>
      <c r="K1688" s="287">
        <f>K1689+K1690+K1691+K1692+K1693+K1694+K1695</f>
        <v>0</v>
      </c>
      <c r="L1688" s="278">
        <f t="shared" si="1608"/>
        <v>0</v>
      </c>
      <c r="M1688" s="230">
        <f t="shared" si="1619"/>
        <v>0</v>
      </c>
      <c r="N1688" s="266">
        <f t="shared" ref="N1688" si="1622">N1689+N1690+N1691+N1692+N1693+N1694+N1695</f>
        <v>1600</v>
      </c>
      <c r="O1688" s="230">
        <f t="shared" si="1609"/>
        <v>1600</v>
      </c>
      <c r="P1688" s="43"/>
      <c r="Q1688" s="271"/>
    </row>
    <row r="1689" spans="2:17" ht="15.75" hidden="1">
      <c r="B1689" s="2" t="str">
        <f t="shared" si="1607"/>
        <v>b</v>
      </c>
      <c r="C1689" s="240" t="s">
        <v>0</v>
      </c>
      <c r="D1689" s="241" t="s">
        <v>8</v>
      </c>
      <c r="E1689" s="233">
        <v>0</v>
      </c>
      <c r="F1689" s="233">
        <v>0</v>
      </c>
      <c r="G1689" s="233">
        <v>0</v>
      </c>
      <c r="H1689" s="233">
        <v>0</v>
      </c>
      <c r="I1689" s="233">
        <v>0</v>
      </c>
      <c r="J1689" s="267">
        <v>0</v>
      </c>
      <c r="K1689" s="288">
        <v>0</v>
      </c>
      <c r="L1689" s="278">
        <f t="shared" si="1608"/>
        <v>0</v>
      </c>
      <c r="M1689" s="233">
        <f t="shared" si="1619"/>
        <v>0</v>
      </c>
      <c r="N1689" s="267">
        <v>0</v>
      </c>
      <c r="O1689" s="233">
        <f t="shared" si="1609"/>
        <v>0</v>
      </c>
      <c r="P1689" s="42"/>
    </row>
    <row r="1690" spans="2:17" ht="15.75" hidden="1">
      <c r="B1690" s="2" t="str">
        <f t="shared" si="1607"/>
        <v>b</v>
      </c>
      <c r="C1690" s="240" t="s">
        <v>0</v>
      </c>
      <c r="D1690" s="241" t="s">
        <v>9</v>
      </c>
      <c r="E1690" s="233">
        <v>0</v>
      </c>
      <c r="F1690" s="233">
        <v>0</v>
      </c>
      <c r="G1690" s="233">
        <v>0</v>
      </c>
      <c r="H1690" s="233">
        <v>0</v>
      </c>
      <c r="I1690" s="233">
        <v>0</v>
      </c>
      <c r="J1690" s="267">
        <v>0</v>
      </c>
      <c r="K1690" s="288">
        <v>0</v>
      </c>
      <c r="L1690" s="278">
        <f t="shared" si="1608"/>
        <v>0</v>
      </c>
      <c r="M1690" s="233">
        <f t="shared" si="1619"/>
        <v>0</v>
      </c>
      <c r="N1690" s="267">
        <v>0</v>
      </c>
      <c r="O1690" s="233">
        <f t="shared" si="1609"/>
        <v>0</v>
      </c>
      <c r="P1690" s="42"/>
    </row>
    <row r="1691" spans="2:17" ht="15.75" hidden="1">
      <c r="B1691" s="2" t="str">
        <f t="shared" si="1607"/>
        <v>b</v>
      </c>
      <c r="C1691" s="240" t="s">
        <v>0</v>
      </c>
      <c r="D1691" s="241" t="s">
        <v>10</v>
      </c>
      <c r="E1691" s="233">
        <v>0</v>
      </c>
      <c r="F1691" s="233">
        <v>0</v>
      </c>
      <c r="G1691" s="233">
        <v>0</v>
      </c>
      <c r="H1691" s="233">
        <v>0</v>
      </c>
      <c r="I1691" s="233">
        <v>0</v>
      </c>
      <c r="J1691" s="267">
        <v>0</v>
      </c>
      <c r="K1691" s="288">
        <v>0</v>
      </c>
      <c r="L1691" s="278">
        <f t="shared" si="1608"/>
        <v>0</v>
      </c>
      <c r="M1691" s="233">
        <f t="shared" si="1619"/>
        <v>0</v>
      </c>
      <c r="N1691" s="267">
        <v>0</v>
      </c>
      <c r="O1691" s="233">
        <f t="shared" si="1609"/>
        <v>0</v>
      </c>
      <c r="P1691" s="42"/>
    </row>
    <row r="1692" spans="2:17" ht="15.75" hidden="1">
      <c r="B1692" s="2" t="str">
        <f t="shared" si="1607"/>
        <v>b</v>
      </c>
      <c r="C1692" s="240" t="s">
        <v>0</v>
      </c>
      <c r="D1692" s="241" t="s">
        <v>11</v>
      </c>
      <c r="E1692" s="233">
        <v>0</v>
      </c>
      <c r="F1692" s="233">
        <v>0</v>
      </c>
      <c r="G1692" s="233">
        <v>0</v>
      </c>
      <c r="H1692" s="233">
        <v>0</v>
      </c>
      <c r="I1692" s="233">
        <v>0</v>
      </c>
      <c r="J1692" s="267">
        <v>0</v>
      </c>
      <c r="K1692" s="288">
        <v>0</v>
      </c>
      <c r="L1692" s="278">
        <f t="shared" si="1608"/>
        <v>0</v>
      </c>
      <c r="M1692" s="233">
        <f t="shared" si="1619"/>
        <v>0</v>
      </c>
      <c r="N1692" s="267">
        <v>0</v>
      </c>
      <c r="O1692" s="233">
        <f t="shared" si="1609"/>
        <v>0</v>
      </c>
      <c r="P1692" s="42"/>
    </row>
    <row r="1693" spans="2:17" ht="15.75" hidden="1">
      <c r="B1693" s="2" t="str">
        <f t="shared" si="1607"/>
        <v>b</v>
      </c>
      <c r="C1693" s="240" t="s">
        <v>0</v>
      </c>
      <c r="D1693" s="241" t="s">
        <v>12</v>
      </c>
      <c r="E1693" s="233">
        <v>0</v>
      </c>
      <c r="F1693" s="233">
        <v>0</v>
      </c>
      <c r="G1693" s="233">
        <v>0</v>
      </c>
      <c r="H1693" s="233">
        <v>0</v>
      </c>
      <c r="I1693" s="233">
        <v>0</v>
      </c>
      <c r="J1693" s="267">
        <v>0</v>
      </c>
      <c r="K1693" s="288">
        <v>0</v>
      </c>
      <c r="L1693" s="278">
        <f t="shared" si="1608"/>
        <v>0</v>
      </c>
      <c r="M1693" s="233">
        <f t="shared" si="1619"/>
        <v>0</v>
      </c>
      <c r="N1693" s="267">
        <v>0</v>
      </c>
      <c r="O1693" s="233">
        <f t="shared" si="1609"/>
        <v>0</v>
      </c>
      <c r="P1693" s="42"/>
    </row>
    <row r="1694" spans="2:17" ht="15.75" hidden="1">
      <c r="B1694" s="2" t="str">
        <f t="shared" si="1607"/>
        <v>b</v>
      </c>
      <c r="C1694" s="240" t="s">
        <v>0</v>
      </c>
      <c r="D1694" s="241" t="s">
        <v>13</v>
      </c>
      <c r="E1694" s="233">
        <v>0</v>
      </c>
      <c r="F1694" s="233">
        <v>0</v>
      </c>
      <c r="G1694" s="233">
        <v>0</v>
      </c>
      <c r="H1694" s="233">
        <v>0</v>
      </c>
      <c r="I1694" s="233">
        <v>0</v>
      </c>
      <c r="J1694" s="267">
        <v>0</v>
      </c>
      <c r="K1694" s="288">
        <v>0</v>
      </c>
      <c r="L1694" s="278">
        <f t="shared" si="1608"/>
        <v>0</v>
      </c>
      <c r="M1694" s="233">
        <f t="shared" si="1619"/>
        <v>0</v>
      </c>
      <c r="N1694" s="267">
        <v>0</v>
      </c>
      <c r="O1694" s="233">
        <f t="shared" si="1609"/>
        <v>0</v>
      </c>
      <c r="P1694" s="42"/>
    </row>
    <row r="1695" spans="2:17" ht="18" hidden="1">
      <c r="B1695" s="2" t="str">
        <f t="shared" si="1607"/>
        <v>a</v>
      </c>
      <c r="C1695" s="231" t="s">
        <v>0</v>
      </c>
      <c r="D1695" s="232" t="s">
        <v>14</v>
      </c>
      <c r="E1695" s="233">
        <f t="shared" ref="E1695" si="1623">E1696+E1697</f>
        <v>0</v>
      </c>
      <c r="F1695" s="233">
        <f t="shared" ref="F1695:I1695" si="1624">F1696+F1697</f>
        <v>80</v>
      </c>
      <c r="G1695" s="233">
        <f t="shared" si="1624"/>
        <v>2.2542400000000002</v>
      </c>
      <c r="H1695" s="233">
        <f t="shared" si="1624"/>
        <v>1600</v>
      </c>
      <c r="I1695" s="233">
        <f t="shared" si="1624"/>
        <v>0</v>
      </c>
      <c r="J1695" s="267">
        <f>J1696+J1697</f>
        <v>0</v>
      </c>
      <c r="K1695" s="288">
        <f>K1696+K1697</f>
        <v>0</v>
      </c>
      <c r="L1695" s="278">
        <f t="shared" si="1608"/>
        <v>0</v>
      </c>
      <c r="M1695" s="233">
        <f t="shared" si="1619"/>
        <v>0</v>
      </c>
      <c r="N1695" s="267">
        <f t="shared" ref="N1695" si="1625">N1696+N1697</f>
        <v>1600</v>
      </c>
      <c r="O1695" s="233">
        <f t="shared" si="1609"/>
        <v>1600</v>
      </c>
      <c r="P1695" s="43"/>
      <c r="Q1695" s="271"/>
    </row>
    <row r="1696" spans="2:17" ht="36" hidden="1">
      <c r="B1696" s="2" t="str">
        <f t="shared" si="1607"/>
        <v>a</v>
      </c>
      <c r="C1696" s="236" t="s">
        <v>0</v>
      </c>
      <c r="D1696" s="237" t="s">
        <v>15</v>
      </c>
      <c r="E1696" s="238">
        <v>0</v>
      </c>
      <c r="F1696" s="238">
        <v>30</v>
      </c>
      <c r="G1696" s="238">
        <v>1.03756</v>
      </c>
      <c r="H1696" s="238">
        <v>400</v>
      </c>
      <c r="I1696" s="238">
        <v>0</v>
      </c>
      <c r="J1696" s="268">
        <v>0</v>
      </c>
      <c r="K1696" s="289">
        <v>0</v>
      </c>
      <c r="L1696" s="278">
        <f t="shared" si="1608"/>
        <v>0</v>
      </c>
      <c r="M1696" s="238">
        <f t="shared" si="1619"/>
        <v>0</v>
      </c>
      <c r="N1696" s="268">
        <v>400</v>
      </c>
      <c r="O1696" s="238">
        <f t="shared" si="1609"/>
        <v>400</v>
      </c>
      <c r="P1696" s="43"/>
      <c r="Q1696" s="271"/>
    </row>
    <row r="1697" spans="2:17" ht="36" hidden="1">
      <c r="B1697" s="2" t="str">
        <f t="shared" si="1607"/>
        <v>a</v>
      </c>
      <c r="C1697" s="236" t="s">
        <v>0</v>
      </c>
      <c r="D1697" s="237" t="s">
        <v>16</v>
      </c>
      <c r="E1697" s="238">
        <v>0</v>
      </c>
      <c r="F1697" s="238">
        <v>50</v>
      </c>
      <c r="G1697" s="238">
        <v>1.21668</v>
      </c>
      <c r="H1697" s="238">
        <v>1200</v>
      </c>
      <c r="I1697" s="238">
        <v>0</v>
      </c>
      <c r="J1697" s="268">
        <v>0</v>
      </c>
      <c r="K1697" s="289">
        <v>0</v>
      </c>
      <c r="L1697" s="278">
        <f t="shared" si="1608"/>
        <v>0</v>
      </c>
      <c r="M1697" s="238">
        <f t="shared" si="1619"/>
        <v>0</v>
      </c>
      <c r="N1697" s="268">
        <v>1200</v>
      </c>
      <c r="O1697" s="238">
        <f t="shared" si="1609"/>
        <v>1200</v>
      </c>
      <c r="P1697" s="43"/>
      <c r="Q1697" s="271"/>
    </row>
    <row r="1698" spans="2:17" ht="18" hidden="1">
      <c r="B1698" s="2" t="str">
        <f t="shared" si="1607"/>
        <v>a</v>
      </c>
      <c r="C1698" s="228" t="s">
        <v>0</v>
      </c>
      <c r="D1698" s="229" t="s">
        <v>17</v>
      </c>
      <c r="E1698" s="230">
        <v>0</v>
      </c>
      <c r="F1698" s="230">
        <v>20</v>
      </c>
      <c r="G1698" s="230">
        <v>9.4963300000000004</v>
      </c>
      <c r="H1698" s="230">
        <v>1200</v>
      </c>
      <c r="I1698" s="230">
        <v>0</v>
      </c>
      <c r="J1698" s="266">
        <v>0</v>
      </c>
      <c r="K1698" s="287">
        <v>0</v>
      </c>
      <c r="L1698" s="278">
        <f t="shared" si="1608"/>
        <v>0</v>
      </c>
      <c r="M1698" s="230">
        <f t="shared" si="1619"/>
        <v>0</v>
      </c>
      <c r="N1698" s="266">
        <v>1200</v>
      </c>
      <c r="O1698" s="230">
        <f t="shared" si="1609"/>
        <v>1200</v>
      </c>
      <c r="P1698" s="43"/>
      <c r="Q1698" s="271"/>
    </row>
    <row r="1699" spans="2:17" ht="15.75" hidden="1">
      <c r="B1699" s="2" t="str">
        <f t="shared" si="1607"/>
        <v>b</v>
      </c>
      <c r="C1699" s="243" t="s">
        <v>0</v>
      </c>
      <c r="D1699" s="244" t="s">
        <v>18</v>
      </c>
      <c r="E1699" s="230">
        <v>0</v>
      </c>
      <c r="F1699" s="230">
        <v>0</v>
      </c>
      <c r="G1699" s="230">
        <v>0</v>
      </c>
      <c r="H1699" s="230">
        <v>0</v>
      </c>
      <c r="I1699" s="230">
        <v>0</v>
      </c>
      <c r="J1699" s="266">
        <v>0</v>
      </c>
      <c r="K1699" s="287">
        <v>0</v>
      </c>
      <c r="L1699" s="278">
        <f t="shared" si="1608"/>
        <v>0</v>
      </c>
      <c r="M1699" s="230">
        <f t="shared" si="1619"/>
        <v>0</v>
      </c>
      <c r="N1699" s="266">
        <v>0</v>
      </c>
      <c r="O1699" s="230">
        <f t="shared" si="1609"/>
        <v>0</v>
      </c>
      <c r="P1699" s="42"/>
    </row>
    <row r="1700" spans="2:17" ht="15.75" hidden="1">
      <c r="B1700" s="2" t="str">
        <f t="shared" si="1607"/>
        <v>b</v>
      </c>
      <c r="C1700" s="243" t="s">
        <v>0</v>
      </c>
      <c r="D1700" s="244" t="s">
        <v>19</v>
      </c>
      <c r="E1700" s="230">
        <v>0</v>
      </c>
      <c r="F1700" s="230">
        <v>0</v>
      </c>
      <c r="G1700" s="230">
        <v>0</v>
      </c>
      <c r="H1700" s="230">
        <v>0</v>
      </c>
      <c r="I1700" s="230">
        <v>0</v>
      </c>
      <c r="J1700" s="266">
        <v>0</v>
      </c>
      <c r="K1700" s="287">
        <v>0</v>
      </c>
      <c r="L1700" s="278">
        <f t="shared" si="1608"/>
        <v>0</v>
      </c>
      <c r="M1700" s="230">
        <f t="shared" si="1619"/>
        <v>0</v>
      </c>
      <c r="N1700" s="266">
        <v>0</v>
      </c>
      <c r="O1700" s="230">
        <f t="shared" si="1609"/>
        <v>0</v>
      </c>
      <c r="P1700" s="42"/>
    </row>
    <row r="1701" spans="2:17" s="2" customFormat="1" ht="45" hidden="1">
      <c r="B1701" s="2" t="str">
        <f t="shared" si="1607"/>
        <v>a</v>
      </c>
      <c r="C1701" s="222" t="s">
        <v>417</v>
      </c>
      <c r="D1701" s="223" t="s">
        <v>569</v>
      </c>
      <c r="E1701" s="224">
        <f t="shared" ref="E1701:I1701" si="1626">E1704+E1714+E1715+E1716</f>
        <v>0</v>
      </c>
      <c r="F1701" s="224">
        <f t="shared" si="1626"/>
        <v>0</v>
      </c>
      <c r="G1701" s="224">
        <f t="shared" si="1626"/>
        <v>0</v>
      </c>
      <c r="H1701" s="224">
        <f t="shared" si="1626"/>
        <v>0</v>
      </c>
      <c r="I1701" s="224">
        <f t="shared" si="1626"/>
        <v>0</v>
      </c>
      <c r="J1701" s="264">
        <f>J1704+J1714+J1715+J1716</f>
        <v>400</v>
      </c>
      <c r="K1701" s="285">
        <f>K1704+K1714+K1715+K1716</f>
        <v>400</v>
      </c>
      <c r="L1701" s="278">
        <f t="shared" si="1608"/>
        <v>0</v>
      </c>
      <c r="M1701" s="224">
        <f t="shared" si="1619"/>
        <v>400</v>
      </c>
      <c r="N1701" s="264">
        <f t="shared" ref="N1701" si="1627">N1704+N1714+N1715+N1716</f>
        <v>400</v>
      </c>
      <c r="O1701" s="224">
        <f t="shared" si="1609"/>
        <v>0</v>
      </c>
      <c r="P1701" s="43" t="s">
        <v>588</v>
      </c>
      <c r="Q1701" s="271" t="s">
        <v>576</v>
      </c>
    </row>
    <row r="1702" spans="2:17" ht="15.75" hidden="1">
      <c r="B1702" s="2" t="str">
        <f t="shared" si="1607"/>
        <v>b</v>
      </c>
      <c r="C1702" s="252" t="s">
        <v>0</v>
      </c>
      <c r="D1702" s="253" t="s">
        <v>5</v>
      </c>
      <c r="E1702" s="227">
        <v>0</v>
      </c>
      <c r="F1702" s="227">
        <v>0</v>
      </c>
      <c r="G1702" s="227">
        <v>0</v>
      </c>
      <c r="H1702" s="227">
        <v>0</v>
      </c>
      <c r="I1702" s="227">
        <v>0</v>
      </c>
      <c r="J1702" s="265">
        <v>0</v>
      </c>
      <c r="K1702" s="286">
        <v>0</v>
      </c>
      <c r="L1702" s="278">
        <f t="shared" si="1608"/>
        <v>0</v>
      </c>
      <c r="M1702" s="227">
        <f t="shared" si="1619"/>
        <v>0</v>
      </c>
      <c r="N1702" s="265">
        <v>0</v>
      </c>
      <c r="O1702" s="227">
        <f t="shared" si="1609"/>
        <v>0</v>
      </c>
      <c r="P1702" s="42"/>
      <c r="Q1702" s="2"/>
    </row>
    <row r="1703" spans="2:17" ht="15.75" hidden="1">
      <c r="B1703" s="2" t="str">
        <f t="shared" si="1607"/>
        <v>b</v>
      </c>
      <c r="C1703" s="252" t="s">
        <v>0</v>
      </c>
      <c r="D1703" s="253" t="s">
        <v>6</v>
      </c>
      <c r="E1703" s="227">
        <v>0</v>
      </c>
      <c r="F1703" s="227">
        <v>0</v>
      </c>
      <c r="G1703" s="227">
        <v>0</v>
      </c>
      <c r="H1703" s="227">
        <v>0</v>
      </c>
      <c r="I1703" s="227">
        <v>0</v>
      </c>
      <c r="J1703" s="265">
        <v>0</v>
      </c>
      <c r="K1703" s="286">
        <v>0</v>
      </c>
      <c r="L1703" s="278">
        <f t="shared" si="1608"/>
        <v>0</v>
      </c>
      <c r="M1703" s="227">
        <f t="shared" si="1619"/>
        <v>0</v>
      </c>
      <c r="N1703" s="265">
        <v>0</v>
      </c>
      <c r="O1703" s="227">
        <f t="shared" si="1609"/>
        <v>0</v>
      </c>
      <c r="P1703" s="42"/>
      <c r="Q1703" s="2"/>
    </row>
    <row r="1704" spans="2:17" ht="18" hidden="1">
      <c r="B1704" s="2" t="str">
        <f t="shared" si="1607"/>
        <v>a</v>
      </c>
      <c r="C1704" s="228" t="s">
        <v>0</v>
      </c>
      <c r="D1704" s="229" t="s">
        <v>7</v>
      </c>
      <c r="E1704" s="230">
        <f t="shared" ref="E1704:I1704" si="1628">E1705+E1706+E1707+E1708+E1709+E1710+E1711</f>
        <v>0</v>
      </c>
      <c r="F1704" s="230">
        <f t="shared" si="1628"/>
        <v>0</v>
      </c>
      <c r="G1704" s="230">
        <f t="shared" si="1628"/>
        <v>0</v>
      </c>
      <c r="H1704" s="230">
        <f t="shared" si="1628"/>
        <v>0</v>
      </c>
      <c r="I1704" s="230">
        <f t="shared" si="1628"/>
        <v>0</v>
      </c>
      <c r="J1704" s="266">
        <f>J1705+J1706+J1707+J1708+J1709+J1710+J1711</f>
        <v>400</v>
      </c>
      <c r="K1704" s="287">
        <f>K1705+K1706+K1707+K1708+K1709+K1710+K1711</f>
        <v>400</v>
      </c>
      <c r="L1704" s="278">
        <f t="shared" si="1608"/>
        <v>0</v>
      </c>
      <c r="M1704" s="230">
        <f t="shared" si="1619"/>
        <v>400</v>
      </c>
      <c r="N1704" s="266">
        <f t="shared" ref="N1704" si="1629">N1705+N1706+N1707+N1708+N1709+N1710+N1711</f>
        <v>400</v>
      </c>
      <c r="O1704" s="230">
        <f t="shared" si="1609"/>
        <v>0</v>
      </c>
      <c r="P1704" s="43"/>
      <c r="Q1704" s="271"/>
    </row>
    <row r="1705" spans="2:17" ht="15.75" hidden="1">
      <c r="B1705" s="2" t="str">
        <f t="shared" si="1607"/>
        <v>b</v>
      </c>
      <c r="C1705" s="240" t="s">
        <v>0</v>
      </c>
      <c r="D1705" s="241" t="s">
        <v>8</v>
      </c>
      <c r="E1705" s="233">
        <v>0</v>
      </c>
      <c r="F1705" s="233">
        <v>0</v>
      </c>
      <c r="G1705" s="233">
        <v>0</v>
      </c>
      <c r="H1705" s="233">
        <v>0</v>
      </c>
      <c r="I1705" s="233">
        <v>0</v>
      </c>
      <c r="J1705" s="267">
        <v>0</v>
      </c>
      <c r="K1705" s="288">
        <v>0</v>
      </c>
      <c r="L1705" s="278">
        <f t="shared" si="1608"/>
        <v>0</v>
      </c>
      <c r="M1705" s="233">
        <f t="shared" si="1619"/>
        <v>0</v>
      </c>
      <c r="N1705" s="267">
        <v>0</v>
      </c>
      <c r="O1705" s="233">
        <f t="shared" si="1609"/>
        <v>0</v>
      </c>
      <c r="P1705" s="42"/>
      <c r="Q1705" s="2"/>
    </row>
    <row r="1706" spans="2:17" ht="15.75" hidden="1">
      <c r="B1706" s="2" t="str">
        <f t="shared" si="1607"/>
        <v>b</v>
      </c>
      <c r="C1706" s="240" t="s">
        <v>0</v>
      </c>
      <c r="D1706" s="241" t="s">
        <v>9</v>
      </c>
      <c r="E1706" s="233">
        <v>0</v>
      </c>
      <c r="F1706" s="233">
        <v>0</v>
      </c>
      <c r="G1706" s="233">
        <v>0</v>
      </c>
      <c r="H1706" s="233">
        <v>0</v>
      </c>
      <c r="I1706" s="233">
        <v>0</v>
      </c>
      <c r="J1706" s="267">
        <v>0</v>
      </c>
      <c r="K1706" s="288">
        <v>0</v>
      </c>
      <c r="L1706" s="278">
        <f t="shared" si="1608"/>
        <v>0</v>
      </c>
      <c r="M1706" s="233">
        <f t="shared" si="1619"/>
        <v>0</v>
      </c>
      <c r="N1706" s="267">
        <v>0</v>
      </c>
      <c r="O1706" s="233">
        <f t="shared" si="1609"/>
        <v>0</v>
      </c>
      <c r="P1706" s="42"/>
      <c r="Q1706" s="2"/>
    </row>
    <row r="1707" spans="2:17" ht="15.75" hidden="1">
      <c r="B1707" s="2" t="str">
        <f t="shared" si="1607"/>
        <v>b</v>
      </c>
      <c r="C1707" s="240" t="s">
        <v>0</v>
      </c>
      <c r="D1707" s="241" t="s">
        <v>10</v>
      </c>
      <c r="E1707" s="233">
        <v>0</v>
      </c>
      <c r="F1707" s="233">
        <v>0</v>
      </c>
      <c r="G1707" s="233">
        <v>0</v>
      </c>
      <c r="H1707" s="233">
        <v>0</v>
      </c>
      <c r="I1707" s="233">
        <v>0</v>
      </c>
      <c r="J1707" s="267">
        <v>0</v>
      </c>
      <c r="K1707" s="288">
        <v>0</v>
      </c>
      <c r="L1707" s="278">
        <f t="shared" si="1608"/>
        <v>0</v>
      </c>
      <c r="M1707" s="233">
        <f t="shared" si="1619"/>
        <v>0</v>
      </c>
      <c r="N1707" s="267">
        <v>0</v>
      </c>
      <c r="O1707" s="233">
        <f t="shared" si="1609"/>
        <v>0</v>
      </c>
      <c r="P1707" s="42"/>
      <c r="Q1707" s="2"/>
    </row>
    <row r="1708" spans="2:17" ht="15.75" hidden="1">
      <c r="B1708" s="2" t="str">
        <f t="shared" si="1607"/>
        <v>b</v>
      </c>
      <c r="C1708" s="240" t="s">
        <v>0</v>
      </c>
      <c r="D1708" s="241" t="s">
        <v>11</v>
      </c>
      <c r="E1708" s="233">
        <v>0</v>
      </c>
      <c r="F1708" s="233">
        <v>0</v>
      </c>
      <c r="G1708" s="233">
        <v>0</v>
      </c>
      <c r="H1708" s="233">
        <v>0</v>
      </c>
      <c r="I1708" s="233">
        <v>0</v>
      </c>
      <c r="J1708" s="267">
        <v>0</v>
      </c>
      <c r="K1708" s="288">
        <v>0</v>
      </c>
      <c r="L1708" s="278">
        <f t="shared" si="1608"/>
        <v>0</v>
      </c>
      <c r="M1708" s="233">
        <f t="shared" si="1619"/>
        <v>0</v>
      </c>
      <c r="N1708" s="267">
        <v>0</v>
      </c>
      <c r="O1708" s="233">
        <f t="shared" si="1609"/>
        <v>0</v>
      </c>
      <c r="P1708" s="42"/>
      <c r="Q1708" s="2"/>
    </row>
    <row r="1709" spans="2:17" ht="15.75" hidden="1">
      <c r="B1709" s="2" t="str">
        <f t="shared" si="1607"/>
        <v>b</v>
      </c>
      <c r="C1709" s="240" t="s">
        <v>0</v>
      </c>
      <c r="D1709" s="241" t="s">
        <v>12</v>
      </c>
      <c r="E1709" s="233">
        <v>0</v>
      </c>
      <c r="F1709" s="233">
        <v>0</v>
      </c>
      <c r="G1709" s="233">
        <v>0</v>
      </c>
      <c r="H1709" s="233">
        <v>0</v>
      </c>
      <c r="I1709" s="233">
        <v>0</v>
      </c>
      <c r="J1709" s="267">
        <v>0</v>
      </c>
      <c r="K1709" s="288">
        <v>0</v>
      </c>
      <c r="L1709" s="278">
        <f t="shared" si="1608"/>
        <v>0</v>
      </c>
      <c r="M1709" s="233">
        <f t="shared" si="1619"/>
        <v>0</v>
      </c>
      <c r="N1709" s="267">
        <v>0</v>
      </c>
      <c r="O1709" s="233">
        <f t="shared" si="1609"/>
        <v>0</v>
      </c>
      <c r="P1709" s="42"/>
      <c r="Q1709" s="2"/>
    </row>
    <row r="1710" spans="2:17" ht="15.75" hidden="1">
      <c r="B1710" s="2" t="str">
        <f t="shared" si="1607"/>
        <v>b</v>
      </c>
      <c r="C1710" s="240" t="s">
        <v>0</v>
      </c>
      <c r="D1710" s="241" t="s">
        <v>13</v>
      </c>
      <c r="E1710" s="233">
        <v>0</v>
      </c>
      <c r="F1710" s="233">
        <v>0</v>
      </c>
      <c r="G1710" s="233">
        <v>0</v>
      </c>
      <c r="H1710" s="233">
        <v>0</v>
      </c>
      <c r="I1710" s="233">
        <v>0</v>
      </c>
      <c r="J1710" s="267">
        <v>0</v>
      </c>
      <c r="K1710" s="288">
        <v>0</v>
      </c>
      <c r="L1710" s="278">
        <f t="shared" si="1608"/>
        <v>0</v>
      </c>
      <c r="M1710" s="233">
        <f t="shared" si="1619"/>
        <v>0</v>
      </c>
      <c r="N1710" s="267">
        <v>0</v>
      </c>
      <c r="O1710" s="233">
        <f t="shared" si="1609"/>
        <v>0</v>
      </c>
      <c r="P1710" s="42"/>
      <c r="Q1710" s="2"/>
    </row>
    <row r="1711" spans="2:17" ht="18" hidden="1">
      <c r="B1711" s="2" t="str">
        <f t="shared" si="1607"/>
        <v>a</v>
      </c>
      <c r="C1711" s="231" t="s">
        <v>0</v>
      </c>
      <c r="D1711" s="232" t="s">
        <v>14</v>
      </c>
      <c r="E1711" s="233">
        <f t="shared" ref="E1711:I1711" si="1630">E1712+E1713</f>
        <v>0</v>
      </c>
      <c r="F1711" s="233">
        <f t="shared" si="1630"/>
        <v>0</v>
      </c>
      <c r="G1711" s="233">
        <f t="shared" si="1630"/>
        <v>0</v>
      </c>
      <c r="H1711" s="233">
        <v>0</v>
      </c>
      <c r="I1711" s="233">
        <f t="shared" si="1630"/>
        <v>0</v>
      </c>
      <c r="J1711" s="267">
        <f>J1712+J1713</f>
        <v>400</v>
      </c>
      <c r="K1711" s="288">
        <f>K1712+K1713</f>
        <v>400</v>
      </c>
      <c r="L1711" s="278">
        <f t="shared" si="1608"/>
        <v>0</v>
      </c>
      <c r="M1711" s="233">
        <f t="shared" si="1619"/>
        <v>400</v>
      </c>
      <c r="N1711" s="267">
        <f t="shared" ref="N1711" si="1631">N1712+N1713</f>
        <v>400</v>
      </c>
      <c r="O1711" s="233">
        <f t="shared" si="1609"/>
        <v>0</v>
      </c>
      <c r="P1711" s="43"/>
      <c r="Q1711" s="271"/>
    </row>
    <row r="1712" spans="2:17" ht="36" hidden="1">
      <c r="B1712" s="2" t="str">
        <f t="shared" si="1607"/>
        <v>a</v>
      </c>
      <c r="C1712" s="236" t="s">
        <v>0</v>
      </c>
      <c r="D1712" s="237" t="s">
        <v>15</v>
      </c>
      <c r="E1712" s="238"/>
      <c r="F1712" s="238"/>
      <c r="G1712" s="238"/>
      <c r="H1712" s="238"/>
      <c r="I1712" s="238"/>
      <c r="J1712" s="268">
        <v>200</v>
      </c>
      <c r="K1712" s="289">
        <v>200</v>
      </c>
      <c r="L1712" s="278">
        <f t="shared" si="1608"/>
        <v>0</v>
      </c>
      <c r="M1712" s="238">
        <f t="shared" si="1619"/>
        <v>200</v>
      </c>
      <c r="N1712" s="268">
        <v>200</v>
      </c>
      <c r="O1712" s="238">
        <f t="shared" si="1609"/>
        <v>0</v>
      </c>
      <c r="P1712" s="43"/>
      <c r="Q1712" s="271"/>
    </row>
    <row r="1713" spans="2:17" ht="36" hidden="1">
      <c r="B1713" s="2" t="str">
        <f t="shared" si="1607"/>
        <v>a</v>
      </c>
      <c r="C1713" s="236" t="s">
        <v>0</v>
      </c>
      <c r="D1713" s="237" t="s">
        <v>16</v>
      </c>
      <c r="E1713" s="238"/>
      <c r="F1713" s="238"/>
      <c r="G1713" s="238"/>
      <c r="H1713" s="238"/>
      <c r="I1713" s="238"/>
      <c r="J1713" s="268">
        <v>200</v>
      </c>
      <c r="K1713" s="289">
        <v>200</v>
      </c>
      <c r="L1713" s="278">
        <f t="shared" si="1608"/>
        <v>0</v>
      </c>
      <c r="M1713" s="238">
        <f t="shared" si="1619"/>
        <v>200</v>
      </c>
      <c r="N1713" s="268">
        <v>200</v>
      </c>
      <c r="O1713" s="238">
        <f t="shared" si="1609"/>
        <v>0</v>
      </c>
      <c r="P1713" s="43"/>
      <c r="Q1713" s="271"/>
    </row>
    <row r="1714" spans="2:17" ht="18" hidden="1">
      <c r="B1714" s="2" t="str">
        <f t="shared" si="1607"/>
        <v>b</v>
      </c>
      <c r="C1714" s="228" t="s">
        <v>0</v>
      </c>
      <c r="D1714" s="229" t="s">
        <v>17</v>
      </c>
      <c r="E1714" s="230">
        <v>0</v>
      </c>
      <c r="F1714" s="230">
        <v>0</v>
      </c>
      <c r="G1714" s="230">
        <v>0</v>
      </c>
      <c r="H1714" s="230">
        <v>0</v>
      </c>
      <c r="I1714" s="230">
        <v>0</v>
      </c>
      <c r="J1714" s="266">
        <v>0</v>
      </c>
      <c r="K1714" s="287">
        <v>0</v>
      </c>
      <c r="L1714" s="278">
        <f t="shared" si="1608"/>
        <v>0</v>
      </c>
      <c r="M1714" s="230">
        <f t="shared" si="1619"/>
        <v>0</v>
      </c>
      <c r="N1714" s="266"/>
      <c r="O1714" s="230">
        <f t="shared" si="1609"/>
        <v>0</v>
      </c>
      <c r="P1714" s="43"/>
      <c r="Q1714" s="2"/>
    </row>
    <row r="1715" spans="2:17" ht="15.75" hidden="1">
      <c r="B1715" s="2" t="str">
        <f t="shared" si="1607"/>
        <v>b</v>
      </c>
      <c r="C1715" s="243" t="s">
        <v>0</v>
      </c>
      <c r="D1715" s="244" t="s">
        <v>18</v>
      </c>
      <c r="E1715" s="230">
        <v>0</v>
      </c>
      <c r="F1715" s="230">
        <v>0</v>
      </c>
      <c r="G1715" s="230">
        <v>0</v>
      </c>
      <c r="H1715" s="230">
        <v>0</v>
      </c>
      <c r="I1715" s="230">
        <v>0</v>
      </c>
      <c r="J1715" s="266">
        <v>0</v>
      </c>
      <c r="K1715" s="287">
        <v>0</v>
      </c>
      <c r="L1715" s="278">
        <f t="shared" si="1608"/>
        <v>0</v>
      </c>
      <c r="M1715" s="230">
        <f t="shared" si="1619"/>
        <v>0</v>
      </c>
      <c r="N1715" s="266">
        <v>0</v>
      </c>
      <c r="O1715" s="230">
        <f t="shared" si="1609"/>
        <v>0</v>
      </c>
      <c r="P1715" s="42"/>
      <c r="Q1715" s="2"/>
    </row>
    <row r="1716" spans="2:17" ht="15.75" hidden="1">
      <c r="B1716" s="2" t="str">
        <f t="shared" si="1607"/>
        <v>b</v>
      </c>
      <c r="C1716" s="243" t="s">
        <v>0</v>
      </c>
      <c r="D1716" s="244" t="s">
        <v>19</v>
      </c>
      <c r="E1716" s="230">
        <v>0</v>
      </c>
      <c r="F1716" s="230">
        <v>0</v>
      </c>
      <c r="G1716" s="230">
        <v>0</v>
      </c>
      <c r="H1716" s="230">
        <v>0</v>
      </c>
      <c r="I1716" s="230">
        <v>0</v>
      </c>
      <c r="J1716" s="266">
        <v>0</v>
      </c>
      <c r="K1716" s="287">
        <v>0</v>
      </c>
      <c r="L1716" s="278">
        <f t="shared" si="1608"/>
        <v>0</v>
      </c>
      <c r="M1716" s="230">
        <f t="shared" si="1619"/>
        <v>0</v>
      </c>
      <c r="N1716" s="266">
        <v>0</v>
      </c>
      <c r="O1716" s="230">
        <f t="shared" si="1609"/>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c r="B2" s="345"/>
      <c r="C2" s="345"/>
      <c r="D2" s="345"/>
      <c r="E2" s="345"/>
    </row>
    <row r="3" spans="2:5" s="8" customFormat="1" ht="28.5" customHeight="1">
      <c r="B3" s="347" t="s">
        <v>554</v>
      </c>
      <c r="C3" s="347"/>
      <c r="D3" s="347"/>
      <c r="E3" s="347"/>
    </row>
    <row r="4" spans="2:5" s="8" customFormat="1" ht="45" customHeight="1">
      <c r="C4" s="348"/>
      <c r="D4" s="348"/>
      <c r="E4" s="348"/>
    </row>
    <row r="5" spans="2:5" s="9" customFormat="1" ht="38.25" customHeight="1">
      <c r="B5" s="349" t="s">
        <v>215</v>
      </c>
      <c r="C5" s="351" t="s">
        <v>1</v>
      </c>
      <c r="D5" s="354" t="s">
        <v>555</v>
      </c>
      <c r="E5" s="349" t="s">
        <v>556</v>
      </c>
    </row>
    <row r="6" spans="2:5" s="9" customFormat="1" ht="43.5" customHeight="1">
      <c r="B6" s="349"/>
      <c r="C6" s="351"/>
      <c r="D6" s="355"/>
      <c r="E6" s="349"/>
    </row>
    <row r="7" spans="2:5" ht="27.75" customHeight="1">
      <c r="B7" s="21" t="s">
        <v>114</v>
      </c>
      <c r="C7" s="22" t="s">
        <v>115</v>
      </c>
      <c r="D7" s="24">
        <f>D8+D9+D88+D143</f>
        <v>1076380</v>
      </c>
      <c r="E7" s="191"/>
    </row>
    <row r="8" spans="2:5" ht="29.25" customHeight="1">
      <c r="B8" s="21" t="s">
        <v>116</v>
      </c>
      <c r="C8" s="22" t="s">
        <v>117</v>
      </c>
      <c r="D8" s="23">
        <v>759100</v>
      </c>
      <c r="E8" s="192"/>
    </row>
    <row r="9" spans="2:5" ht="33.75" customHeight="1">
      <c r="B9" s="21" t="s">
        <v>118</v>
      </c>
      <c r="C9" s="22" t="s">
        <v>119</v>
      </c>
      <c r="D9" s="24">
        <f>D10+D19+D27+D34+D41+D44+D52+D58+D65+D73+D83</f>
        <v>90387</v>
      </c>
      <c r="E9" s="192"/>
    </row>
    <row r="10" spans="2:5" ht="33.75" customHeight="1">
      <c r="B10" s="21" t="s">
        <v>120</v>
      </c>
      <c r="C10" s="22" t="s">
        <v>121</v>
      </c>
      <c r="D10" s="24">
        <f>D11+D12+D13+D14+D15+D16+D17+D18</f>
        <v>2800</v>
      </c>
      <c r="E10" s="16"/>
    </row>
    <row r="11" spans="2:5" ht="27.75" customHeight="1">
      <c r="B11" s="12"/>
      <c r="C11" s="25" t="s">
        <v>273</v>
      </c>
      <c r="D11" s="26">
        <v>920</v>
      </c>
      <c r="E11" s="356" t="s">
        <v>274</v>
      </c>
    </row>
    <row r="12" spans="2:5" ht="29.25" customHeight="1">
      <c r="B12" s="16"/>
      <c r="C12" s="25" t="s">
        <v>275</v>
      </c>
      <c r="D12" s="26">
        <v>33</v>
      </c>
      <c r="E12" s="357"/>
    </row>
    <row r="13" spans="2:5" ht="33.75" customHeight="1">
      <c r="B13" s="16"/>
      <c r="C13" s="25" t="s">
        <v>276</v>
      </c>
      <c r="D13" s="26">
        <v>83</v>
      </c>
      <c r="E13" s="357"/>
    </row>
    <row r="14" spans="2:5" ht="33.75" customHeight="1">
      <c r="B14" s="16"/>
      <c r="C14" s="25" t="s">
        <v>277</v>
      </c>
      <c r="D14" s="26">
        <v>345</v>
      </c>
      <c r="E14" s="357"/>
    </row>
    <row r="15" spans="2:5" ht="27.75" customHeight="1">
      <c r="B15" s="12"/>
      <c r="C15" s="25" t="s">
        <v>278</v>
      </c>
      <c r="D15" s="26">
        <v>117</v>
      </c>
      <c r="E15" s="357"/>
    </row>
    <row r="16" spans="2:5" ht="29.25" customHeight="1">
      <c r="B16" s="16"/>
      <c r="C16" s="25" t="s">
        <v>279</v>
      </c>
      <c r="D16" s="26">
        <v>202</v>
      </c>
      <c r="E16" s="357"/>
    </row>
    <row r="17" spans="2:5" ht="33.75" customHeight="1">
      <c r="B17" s="16"/>
      <c r="C17" s="25" t="s">
        <v>280</v>
      </c>
      <c r="D17" s="26">
        <v>100</v>
      </c>
      <c r="E17" s="357"/>
    </row>
    <row r="18" spans="2:5" ht="33.75" customHeight="1">
      <c r="B18" s="16"/>
      <c r="C18" s="25" t="s">
        <v>281</v>
      </c>
      <c r="D18" s="27">
        <v>1000</v>
      </c>
      <c r="E18" s="358"/>
    </row>
    <row r="19" spans="2:5" ht="33.75" customHeight="1">
      <c r="B19" s="21" t="s">
        <v>122</v>
      </c>
      <c r="C19" s="22" t="s">
        <v>282</v>
      </c>
      <c r="D19" s="23">
        <f>D20+D21+D22+D23+D24+D25+D26</f>
        <v>23000</v>
      </c>
      <c r="E19" s="16"/>
    </row>
    <row r="20" spans="2:5" ht="34.5" customHeight="1">
      <c r="B20" s="12"/>
      <c r="C20" s="25" t="s">
        <v>283</v>
      </c>
      <c r="D20" s="26">
        <v>17020</v>
      </c>
      <c r="E20" s="356" t="s">
        <v>284</v>
      </c>
    </row>
    <row r="21" spans="2:5" ht="34.5" customHeight="1">
      <c r="B21" s="16"/>
      <c r="C21" s="25" t="s">
        <v>285</v>
      </c>
      <c r="D21" s="26">
        <v>160</v>
      </c>
      <c r="E21" s="357"/>
    </row>
    <row r="22" spans="2:5" ht="34.5" customHeight="1">
      <c r="B22" s="16"/>
      <c r="C22" s="25" t="s">
        <v>286</v>
      </c>
      <c r="D22" s="26">
        <v>4000</v>
      </c>
      <c r="E22" s="357"/>
    </row>
    <row r="23" spans="2:5" ht="34.5" customHeight="1">
      <c r="B23" s="16"/>
      <c r="C23" s="25" t="s">
        <v>287</v>
      </c>
      <c r="D23" s="26">
        <v>1600</v>
      </c>
      <c r="E23" s="357"/>
    </row>
    <row r="24" spans="2:5" ht="34.5" customHeight="1">
      <c r="B24" s="16"/>
      <c r="C24" s="25" t="s">
        <v>288</v>
      </c>
      <c r="D24" s="26">
        <v>30</v>
      </c>
      <c r="E24" s="357"/>
    </row>
    <row r="25" spans="2:5" ht="34.5" customHeight="1">
      <c r="B25" s="12"/>
      <c r="C25" s="25" t="s">
        <v>289</v>
      </c>
      <c r="D25" s="26">
        <v>100</v>
      </c>
      <c r="E25" s="357"/>
    </row>
    <row r="26" spans="2:5" ht="34.5" customHeight="1">
      <c r="B26" s="16"/>
      <c r="C26" s="25" t="s">
        <v>290</v>
      </c>
      <c r="D26" s="26">
        <v>90</v>
      </c>
      <c r="E26" s="357"/>
    </row>
    <row r="27" spans="2:5" ht="33.75" customHeight="1">
      <c r="B27" s="21" t="s">
        <v>124</v>
      </c>
      <c r="C27" s="22" t="s">
        <v>125</v>
      </c>
      <c r="D27" s="24">
        <f>SUM(D28:D33)</f>
        <v>1700</v>
      </c>
      <c r="E27" s="16"/>
    </row>
    <row r="28" spans="2:5" ht="34.5" customHeight="1">
      <c r="B28" s="16"/>
      <c r="C28" s="28" t="s">
        <v>291</v>
      </c>
      <c r="D28" s="26">
        <v>553.5</v>
      </c>
      <c r="E28" s="16"/>
    </row>
    <row r="29" spans="2:5" ht="25.5">
      <c r="B29" s="29"/>
      <c r="C29" s="28" t="s">
        <v>292</v>
      </c>
      <c r="D29" s="26">
        <v>971.5</v>
      </c>
      <c r="E29" s="29"/>
    </row>
    <row r="30" spans="2:5">
      <c r="B30" s="29"/>
      <c r="C30" s="28" t="s">
        <v>293</v>
      </c>
      <c r="D30" s="26">
        <v>22</v>
      </c>
      <c r="E30" s="29"/>
    </row>
    <row r="31" spans="2:5">
      <c r="B31" s="29"/>
      <c r="C31" s="28" t="s">
        <v>294</v>
      </c>
      <c r="D31" s="26">
        <v>15</v>
      </c>
      <c r="E31" s="29"/>
    </row>
    <row r="32" spans="2:5">
      <c r="B32" s="29"/>
      <c r="C32" s="30" t="s">
        <v>295</v>
      </c>
      <c r="D32" s="26">
        <v>28</v>
      </c>
      <c r="E32" s="29"/>
    </row>
    <row r="33" spans="2:5" ht="51">
      <c r="B33" s="29"/>
      <c r="C33" s="28" t="s">
        <v>296</v>
      </c>
      <c r="D33" s="26">
        <v>110</v>
      </c>
      <c r="E33" s="29"/>
    </row>
    <row r="34" spans="2:5" ht="33.75" customHeight="1">
      <c r="B34" s="21" t="s">
        <v>126</v>
      </c>
      <c r="C34" s="22" t="s">
        <v>127</v>
      </c>
      <c r="D34" s="24">
        <f>D35+D36+D37+D38+D39+D40</f>
        <v>3890</v>
      </c>
      <c r="E34" s="16"/>
    </row>
    <row r="35" spans="2:5" ht="25.5" customHeight="1">
      <c r="B35" s="29"/>
      <c r="C35" s="28" t="s">
        <v>297</v>
      </c>
      <c r="D35" s="26">
        <v>1460</v>
      </c>
      <c r="E35" s="356" t="s">
        <v>298</v>
      </c>
    </row>
    <row r="36" spans="2:5">
      <c r="B36" s="29"/>
      <c r="C36" s="28" t="s">
        <v>299</v>
      </c>
      <c r="D36" s="27">
        <v>2000</v>
      </c>
      <c r="E36" s="357"/>
    </row>
    <row r="37" spans="2:5">
      <c r="B37" s="29"/>
      <c r="C37" s="28" t="s">
        <v>300</v>
      </c>
      <c r="D37" s="27">
        <v>90</v>
      </c>
      <c r="E37" s="357"/>
    </row>
    <row r="38" spans="2:5">
      <c r="B38" s="29"/>
      <c r="C38" s="28" t="s">
        <v>301</v>
      </c>
      <c r="D38" s="26">
        <v>128</v>
      </c>
      <c r="E38" s="357"/>
    </row>
    <row r="39" spans="2:5" ht="51">
      <c r="B39" s="29"/>
      <c r="C39" s="28" t="s">
        <v>302</v>
      </c>
      <c r="D39" s="26">
        <v>200</v>
      </c>
      <c r="E39" s="357"/>
    </row>
    <row r="40" spans="2:5">
      <c r="B40" s="29"/>
      <c r="C40" s="28" t="s">
        <v>303</v>
      </c>
      <c r="D40" s="26">
        <v>12</v>
      </c>
      <c r="E40" s="357"/>
    </row>
    <row r="41" spans="2:5" ht="33.75" customHeight="1">
      <c r="B41" s="21" t="s">
        <v>128</v>
      </c>
      <c r="C41" s="22" t="s">
        <v>304</v>
      </c>
      <c r="D41" s="24">
        <f>D42+D43</f>
        <v>260</v>
      </c>
      <c r="E41" s="16"/>
    </row>
    <row r="42" spans="2:5" ht="25.5">
      <c r="B42" s="29"/>
      <c r="C42" s="28" t="s">
        <v>305</v>
      </c>
      <c r="D42" s="27">
        <v>170</v>
      </c>
      <c r="E42" s="29"/>
    </row>
    <row r="43" spans="2:5" ht="25.5">
      <c r="B43" s="29"/>
      <c r="C43" s="28" t="s">
        <v>306</v>
      </c>
      <c r="D43" s="27">
        <v>90</v>
      </c>
      <c r="E43" s="29"/>
    </row>
    <row r="44" spans="2:5" ht="33.75" customHeight="1">
      <c r="B44" s="21" t="s">
        <v>130</v>
      </c>
      <c r="C44" s="22" t="s">
        <v>131</v>
      </c>
      <c r="D44" s="24">
        <f>SUM(D45:D51)</f>
        <v>16867</v>
      </c>
      <c r="E44" s="16"/>
    </row>
    <row r="45" spans="2:5" ht="38.25" customHeight="1">
      <c r="B45" s="29"/>
      <c r="C45" s="28" t="s">
        <v>307</v>
      </c>
      <c r="D45" s="26">
        <v>3120</v>
      </c>
      <c r="E45" s="356" t="s">
        <v>308</v>
      </c>
    </row>
    <row r="46" spans="2:5">
      <c r="B46" s="29"/>
      <c r="C46" s="28" t="s">
        <v>309</v>
      </c>
      <c r="D46" s="26">
        <v>1870</v>
      </c>
      <c r="E46" s="357"/>
    </row>
    <row r="47" spans="2:5">
      <c r="B47" s="29"/>
      <c r="C47" s="28" t="s">
        <v>310</v>
      </c>
      <c r="D47" s="26">
        <v>9500</v>
      </c>
      <c r="E47" s="357"/>
    </row>
    <row r="48" spans="2:5" ht="25.5">
      <c r="B48" s="29"/>
      <c r="C48" s="28" t="s">
        <v>311</v>
      </c>
      <c r="D48" s="26">
        <v>39.200000000000003</v>
      </c>
      <c r="E48" s="357"/>
    </row>
    <row r="49" spans="2:5">
      <c r="B49" s="29"/>
      <c r="C49" s="28" t="s">
        <v>312</v>
      </c>
      <c r="D49" s="26">
        <v>37.799999999999997</v>
      </c>
      <c r="E49" s="357"/>
    </row>
    <row r="50" spans="2:5" ht="25.5">
      <c r="B50" s="29"/>
      <c r="C50" s="28" t="s">
        <v>557</v>
      </c>
      <c r="D50" s="26">
        <v>1890</v>
      </c>
      <c r="E50" s="357"/>
    </row>
    <row r="51" spans="2:5" ht="51">
      <c r="B51" s="29"/>
      <c r="C51" s="28" t="s">
        <v>313</v>
      </c>
      <c r="D51" s="26">
        <v>410</v>
      </c>
      <c r="E51" s="358"/>
    </row>
    <row r="52" spans="2:5" ht="33.75" customHeight="1">
      <c r="B52" s="21" t="s">
        <v>137</v>
      </c>
      <c r="C52" s="22" t="s">
        <v>314</v>
      </c>
      <c r="D52" s="24">
        <f>SUM(D53:D57)</f>
        <v>13480</v>
      </c>
      <c r="E52" s="16"/>
    </row>
    <row r="53" spans="2:5" ht="64.5" customHeight="1">
      <c r="B53" s="29"/>
      <c r="C53" s="28" t="s">
        <v>558</v>
      </c>
      <c r="D53" s="26">
        <v>2582</v>
      </c>
      <c r="E53" s="356" t="s">
        <v>559</v>
      </c>
    </row>
    <row r="54" spans="2:5" ht="25.5">
      <c r="B54" s="29"/>
      <c r="C54" s="28" t="s">
        <v>315</v>
      </c>
      <c r="D54" s="26">
        <v>4813</v>
      </c>
      <c r="E54" s="357"/>
    </row>
    <row r="55" spans="2:5" ht="25.5">
      <c r="B55" s="29"/>
      <c r="C55" s="28" t="s">
        <v>316</v>
      </c>
      <c r="D55" s="193">
        <v>2930</v>
      </c>
      <c r="E55" s="357"/>
    </row>
    <row r="56" spans="2:5" ht="25.5">
      <c r="B56" s="29"/>
      <c r="C56" s="28" t="s">
        <v>560</v>
      </c>
      <c r="D56" s="26">
        <v>2420</v>
      </c>
      <c r="E56" s="357"/>
    </row>
    <row r="57" spans="2:5" ht="38.25">
      <c r="B57" s="29"/>
      <c r="C57" s="28" t="s">
        <v>317</v>
      </c>
      <c r="D57" s="26">
        <v>735</v>
      </c>
      <c r="E57" s="357"/>
    </row>
    <row r="58" spans="2:5" ht="33.75" customHeight="1">
      <c r="B58" s="21" t="s">
        <v>145</v>
      </c>
      <c r="C58" s="22" t="s">
        <v>146</v>
      </c>
      <c r="D58" s="24">
        <f>SUM(D59:D64)</f>
        <v>8000</v>
      </c>
      <c r="E58" s="16"/>
    </row>
    <row r="59" spans="2:5" ht="25.5">
      <c r="B59" s="29"/>
      <c r="C59" s="28" t="s">
        <v>318</v>
      </c>
      <c r="D59" s="26">
        <v>5963</v>
      </c>
      <c r="E59" s="29"/>
    </row>
    <row r="60" spans="2:5">
      <c r="B60" s="29"/>
      <c r="C60" s="28" t="s">
        <v>319</v>
      </c>
      <c r="D60" s="26">
        <v>413</v>
      </c>
      <c r="E60" s="29"/>
    </row>
    <row r="61" spans="2:5" ht="38.25">
      <c r="B61" s="29"/>
      <c r="C61" s="28" t="s">
        <v>320</v>
      </c>
      <c r="D61" s="26">
        <v>374</v>
      </c>
      <c r="E61" s="29"/>
    </row>
    <row r="62" spans="2:5" ht="25.5">
      <c r="B62" s="29"/>
      <c r="C62" s="28" t="s">
        <v>321</v>
      </c>
      <c r="D62" s="26">
        <v>900</v>
      </c>
      <c r="E62" s="29"/>
    </row>
    <row r="63" spans="2:5">
      <c r="B63" s="29"/>
      <c r="C63" s="28" t="s">
        <v>322</v>
      </c>
      <c r="D63" s="26">
        <v>100</v>
      </c>
      <c r="E63" s="29"/>
    </row>
    <row r="64" spans="2:5" ht="63.75">
      <c r="B64" s="29"/>
      <c r="C64" s="28" t="s">
        <v>323</v>
      </c>
      <c r="D64" s="26">
        <v>250</v>
      </c>
      <c r="E64" s="29"/>
    </row>
    <row r="65" spans="2:5" ht="33.75" customHeight="1">
      <c r="B65" s="21" t="s">
        <v>150</v>
      </c>
      <c r="C65" s="22" t="s">
        <v>151</v>
      </c>
      <c r="D65" s="24">
        <f>SUM(D66:D72)</f>
        <v>12150</v>
      </c>
      <c r="E65" s="16"/>
    </row>
    <row r="66" spans="2:5" ht="38.25">
      <c r="B66" s="29"/>
      <c r="C66" s="28" t="s">
        <v>324</v>
      </c>
      <c r="D66" s="27">
        <v>3200</v>
      </c>
      <c r="E66" s="29"/>
    </row>
    <row r="67" spans="2:5" ht="51">
      <c r="B67" s="29"/>
      <c r="C67" s="28" t="s">
        <v>325</v>
      </c>
      <c r="D67" s="27">
        <v>7140</v>
      </c>
      <c r="E67" s="29"/>
    </row>
    <row r="68" spans="2:5" ht="25.5">
      <c r="B68" s="29"/>
      <c r="C68" s="28" t="s">
        <v>326</v>
      </c>
      <c r="D68" s="27">
        <v>300</v>
      </c>
      <c r="E68" s="29"/>
    </row>
    <row r="69" spans="2:5">
      <c r="B69" s="29"/>
      <c r="C69" s="28" t="s">
        <v>327</v>
      </c>
      <c r="D69" s="27">
        <v>1054</v>
      </c>
      <c r="E69" s="29"/>
    </row>
    <row r="70" spans="2:5">
      <c r="B70" s="29"/>
      <c r="C70" s="28" t="s">
        <v>328</v>
      </c>
      <c r="D70" s="27">
        <v>36</v>
      </c>
      <c r="E70" s="29"/>
    </row>
    <row r="71" spans="2:5">
      <c r="B71" s="29"/>
      <c r="C71" s="28" t="s">
        <v>329</v>
      </c>
      <c r="D71" s="27">
        <v>120</v>
      </c>
      <c r="E71" s="29"/>
    </row>
    <row r="72" spans="2:5" ht="25.5">
      <c r="B72" s="29"/>
      <c r="C72" s="28" t="s">
        <v>330</v>
      </c>
      <c r="D72" s="27">
        <v>300</v>
      </c>
      <c r="E72" s="29"/>
    </row>
    <row r="73" spans="2:5" ht="33.75" customHeight="1">
      <c r="B73" s="21" t="s">
        <v>152</v>
      </c>
      <c r="C73" s="22" t="s">
        <v>153</v>
      </c>
      <c r="D73" s="24">
        <f>D74+D75+D76+D77+D78+D79+D80+D81+D82</f>
        <v>1240</v>
      </c>
      <c r="E73" s="16"/>
    </row>
    <row r="74" spans="2:5">
      <c r="B74" s="29"/>
      <c r="C74" s="28" t="s">
        <v>331</v>
      </c>
      <c r="D74" s="27">
        <v>300</v>
      </c>
      <c r="E74" s="29"/>
    </row>
    <row r="75" spans="2:5">
      <c r="B75" s="29"/>
      <c r="C75" s="28" t="s">
        <v>332</v>
      </c>
      <c r="D75" s="27">
        <v>90</v>
      </c>
      <c r="E75" s="29"/>
    </row>
    <row r="76" spans="2:5">
      <c r="B76" s="29"/>
      <c r="C76" s="28" t="s">
        <v>333</v>
      </c>
      <c r="D76" s="27">
        <v>90</v>
      </c>
      <c r="E76" s="29"/>
    </row>
    <row r="77" spans="2:5">
      <c r="B77" s="29"/>
      <c r="C77" s="28" t="s">
        <v>334</v>
      </c>
      <c r="D77" s="27">
        <v>90</v>
      </c>
      <c r="E77" s="29"/>
    </row>
    <row r="78" spans="2:5">
      <c r="B78" s="29"/>
      <c r="C78" s="28" t="s">
        <v>335</v>
      </c>
      <c r="D78" s="27">
        <v>270</v>
      </c>
      <c r="E78" s="29"/>
    </row>
    <row r="79" spans="2:5">
      <c r="B79" s="29"/>
      <c r="C79" s="28" t="s">
        <v>336</v>
      </c>
      <c r="D79" s="27">
        <v>90</v>
      </c>
      <c r="E79" s="29"/>
    </row>
    <row r="80" spans="2:5" ht="25.5">
      <c r="B80" s="29"/>
      <c r="C80" s="28" t="s">
        <v>337</v>
      </c>
      <c r="D80" s="27">
        <v>90</v>
      </c>
      <c r="E80" s="29"/>
    </row>
    <row r="81" spans="2:5">
      <c r="B81" s="29"/>
      <c r="C81" s="28" t="s">
        <v>338</v>
      </c>
      <c r="D81" s="27">
        <v>70</v>
      </c>
      <c r="E81" s="29"/>
    </row>
    <row r="82" spans="2:5" ht="51">
      <c r="B82" s="29"/>
      <c r="C82" s="28" t="s">
        <v>339</v>
      </c>
      <c r="D82" s="27">
        <v>150</v>
      </c>
      <c r="E82" s="29"/>
    </row>
    <row r="83" spans="2:5" ht="33.75" customHeight="1">
      <c r="B83" s="21" t="s">
        <v>154</v>
      </c>
      <c r="C83" s="22" t="s">
        <v>155</v>
      </c>
      <c r="D83" s="24">
        <f>SUM(D84:D87)</f>
        <v>7000</v>
      </c>
      <c r="E83" s="16"/>
    </row>
    <row r="84" spans="2:5">
      <c r="B84" s="29"/>
      <c r="C84" s="28" t="s">
        <v>340</v>
      </c>
      <c r="D84" s="26">
        <v>1100</v>
      </c>
      <c r="E84" s="29"/>
    </row>
    <row r="85" spans="2:5">
      <c r="B85" s="29"/>
      <c r="C85" s="28" t="s">
        <v>341</v>
      </c>
      <c r="D85" s="26">
        <v>4600</v>
      </c>
      <c r="E85" s="29"/>
    </row>
    <row r="86" spans="2:5">
      <c r="B86" s="29"/>
      <c r="C86" s="28" t="s">
        <v>342</v>
      </c>
      <c r="D86" s="26">
        <v>100</v>
      </c>
      <c r="E86" s="29"/>
    </row>
    <row r="87" spans="2:5">
      <c r="B87" s="29"/>
      <c r="C87" s="28" t="s">
        <v>343</v>
      </c>
      <c r="D87" s="26">
        <v>1200</v>
      </c>
      <c r="E87" s="29"/>
    </row>
    <row r="88" spans="2:5" ht="33.75" customHeight="1">
      <c r="B88" s="21" t="s">
        <v>159</v>
      </c>
      <c r="C88" s="22" t="s">
        <v>344</v>
      </c>
      <c r="D88" s="24">
        <f>D89+D99+D105+D107+D114+D119+D133+D137+D140+D125+D129</f>
        <v>226393</v>
      </c>
      <c r="E88" s="16"/>
    </row>
    <row r="89" spans="2:5" ht="33.75" customHeight="1">
      <c r="B89" s="21" t="s">
        <v>161</v>
      </c>
      <c r="C89" s="22" t="s">
        <v>345</v>
      </c>
      <c r="D89" s="23">
        <f>SUM(D90:D98)</f>
        <v>27442</v>
      </c>
      <c r="E89" s="16"/>
    </row>
    <row r="90" spans="2:5" ht="15" customHeight="1">
      <c r="B90" s="29"/>
      <c r="C90" s="28" t="s">
        <v>346</v>
      </c>
      <c r="D90" s="26">
        <v>6850</v>
      </c>
      <c r="E90" s="356" t="s">
        <v>347</v>
      </c>
    </row>
    <row r="91" spans="2:5">
      <c r="B91" s="29"/>
      <c r="C91" s="28" t="s">
        <v>348</v>
      </c>
      <c r="D91" s="26">
        <v>88</v>
      </c>
      <c r="E91" s="357"/>
    </row>
    <row r="92" spans="2:5">
      <c r="B92" s="29"/>
      <c r="C92" s="28" t="s">
        <v>349</v>
      </c>
      <c r="D92" s="26">
        <v>151</v>
      </c>
      <c r="E92" s="357"/>
    </row>
    <row r="93" spans="2:5">
      <c r="B93" s="29"/>
      <c r="C93" s="28" t="s">
        <v>350</v>
      </c>
      <c r="D93" s="26">
        <v>662</v>
      </c>
      <c r="E93" s="357"/>
    </row>
    <row r="94" spans="2:5">
      <c r="B94" s="29"/>
      <c r="C94" s="28" t="s">
        <v>351</v>
      </c>
      <c r="D94" s="26">
        <v>2960</v>
      </c>
      <c r="E94" s="357"/>
    </row>
    <row r="95" spans="2:5" ht="25.5">
      <c r="B95" s="29"/>
      <c r="C95" s="28" t="s">
        <v>352</v>
      </c>
      <c r="D95" s="26">
        <v>14850</v>
      </c>
      <c r="E95" s="357"/>
    </row>
    <row r="96" spans="2:5" ht="25.5">
      <c r="B96" s="29"/>
      <c r="C96" s="28" t="s">
        <v>353</v>
      </c>
      <c r="D96" s="26">
        <v>360</v>
      </c>
      <c r="E96" s="357"/>
    </row>
    <row r="97" spans="2:5" ht="25.5">
      <c r="B97" s="29"/>
      <c r="C97" s="28" t="s">
        <v>354</v>
      </c>
      <c r="D97" s="26">
        <v>620.5</v>
      </c>
      <c r="E97" s="358"/>
    </row>
    <row r="98" spans="2:5">
      <c r="B98" s="29"/>
      <c r="C98" s="28" t="s">
        <v>355</v>
      </c>
      <c r="D98" s="26">
        <v>900.5</v>
      </c>
      <c r="E98" s="194"/>
    </row>
    <row r="99" spans="2:5" ht="33.75" customHeight="1">
      <c r="B99" s="21" t="s">
        <v>561</v>
      </c>
      <c r="C99" s="22" t="s">
        <v>164</v>
      </c>
      <c r="D99" s="24">
        <f>SUM(D100:D104)</f>
        <v>14594</v>
      </c>
      <c r="E99" s="16"/>
    </row>
    <row r="100" spans="2:5" ht="15" customHeight="1">
      <c r="B100" s="29"/>
      <c r="C100" s="28" t="s">
        <v>356</v>
      </c>
      <c r="D100" s="27">
        <v>1680</v>
      </c>
      <c r="E100" s="356" t="s">
        <v>357</v>
      </c>
    </row>
    <row r="101" spans="2:5">
      <c r="B101" s="29"/>
      <c r="C101" s="28" t="s">
        <v>358</v>
      </c>
      <c r="D101" s="27">
        <v>810</v>
      </c>
      <c r="E101" s="357"/>
    </row>
    <row r="102" spans="2:5">
      <c r="B102" s="29"/>
      <c r="C102" s="28" t="s">
        <v>359</v>
      </c>
      <c r="D102" s="27">
        <v>11600</v>
      </c>
      <c r="E102" s="357"/>
    </row>
    <row r="103" spans="2:5">
      <c r="B103" s="29"/>
      <c r="C103" s="28" t="s">
        <v>360</v>
      </c>
      <c r="D103" s="27">
        <v>300</v>
      </c>
      <c r="E103" s="357"/>
    </row>
    <row r="104" spans="2:5" ht="25.5">
      <c r="B104" s="29"/>
      <c r="C104" s="28" t="s">
        <v>361</v>
      </c>
      <c r="D104" s="27">
        <v>204</v>
      </c>
      <c r="E104" s="357"/>
    </row>
    <row r="105" spans="2:5" ht="33.75" customHeight="1">
      <c r="B105" s="21" t="s">
        <v>562</v>
      </c>
      <c r="C105" s="22" t="s">
        <v>166</v>
      </c>
      <c r="D105" s="24">
        <f>D106</f>
        <v>2000</v>
      </c>
      <c r="E105" s="16"/>
    </row>
    <row r="106" spans="2:5" ht="25.5">
      <c r="B106" s="29"/>
      <c r="C106" s="28" t="s">
        <v>362</v>
      </c>
      <c r="D106" s="27">
        <v>2000</v>
      </c>
      <c r="E106" s="29"/>
    </row>
    <row r="107" spans="2:5" ht="33.75" customHeight="1">
      <c r="B107" s="21" t="s">
        <v>167</v>
      </c>
      <c r="C107" s="22" t="s">
        <v>168</v>
      </c>
      <c r="D107" s="24">
        <f>SUM(D108:D113)</f>
        <v>36640</v>
      </c>
      <c r="E107" s="16"/>
    </row>
    <row r="108" spans="2:5">
      <c r="B108" s="29"/>
      <c r="C108" s="28" t="s">
        <v>363</v>
      </c>
      <c r="D108" s="27">
        <v>16238</v>
      </c>
      <c r="E108" s="29"/>
    </row>
    <row r="109" spans="2:5">
      <c r="B109" s="29"/>
      <c r="C109" s="28" t="s">
        <v>364</v>
      </c>
      <c r="D109" s="27">
        <v>110</v>
      </c>
      <c r="E109" s="29"/>
    </row>
    <row r="110" spans="2:5" ht="25.5">
      <c r="B110" s="29"/>
      <c r="C110" s="28" t="s">
        <v>365</v>
      </c>
      <c r="D110" s="27">
        <v>19106</v>
      </c>
      <c r="E110" s="29"/>
    </row>
    <row r="111" spans="2:5">
      <c r="B111" s="29"/>
      <c r="C111" s="28" t="s">
        <v>366</v>
      </c>
      <c r="D111" s="27">
        <v>500</v>
      </c>
      <c r="E111" s="29"/>
    </row>
    <row r="112" spans="2:5">
      <c r="B112" s="29"/>
      <c r="C112" s="28" t="s">
        <v>367</v>
      </c>
      <c r="D112" s="27">
        <v>650</v>
      </c>
      <c r="E112" s="29"/>
    </row>
    <row r="113" spans="2:5">
      <c r="B113" s="29"/>
      <c r="C113" s="28" t="s">
        <v>368</v>
      </c>
      <c r="D113" s="27">
        <v>36</v>
      </c>
      <c r="E113" s="29"/>
    </row>
    <row r="114" spans="2:5" ht="33.75" customHeight="1">
      <c r="B114" s="21" t="s">
        <v>169</v>
      </c>
      <c r="C114" s="22" t="s">
        <v>170</v>
      </c>
      <c r="D114" s="24">
        <f>SUM(D115:D118)</f>
        <v>2300</v>
      </c>
      <c r="E114" s="16"/>
    </row>
    <row r="115" spans="2:5">
      <c r="B115" s="29"/>
      <c r="C115" s="28" t="s">
        <v>369</v>
      </c>
      <c r="D115" s="26">
        <v>370</v>
      </c>
      <c r="E115" s="29"/>
    </row>
    <row r="116" spans="2:5" ht="33.75">
      <c r="B116" s="29"/>
      <c r="C116" s="28" t="s">
        <v>563</v>
      </c>
      <c r="D116" s="195">
        <v>500</v>
      </c>
      <c r="E116" s="196" t="s">
        <v>564</v>
      </c>
    </row>
    <row r="117" spans="2:5">
      <c r="B117" s="29"/>
      <c r="C117" s="28" t="s">
        <v>370</v>
      </c>
      <c r="D117" s="195">
        <v>1144</v>
      </c>
      <c r="E117" s="29"/>
    </row>
    <row r="118" spans="2:5" ht="25.5">
      <c r="B118" s="29"/>
      <c r="C118" s="28" t="s">
        <v>361</v>
      </c>
      <c r="D118" s="195">
        <v>286</v>
      </c>
      <c r="E118" s="29"/>
    </row>
    <row r="119" spans="2:5" ht="33.75" customHeight="1">
      <c r="B119" s="21" t="s">
        <v>171</v>
      </c>
      <c r="C119" s="22" t="s">
        <v>172</v>
      </c>
      <c r="D119" s="24">
        <f>D120+D121+D122+D123</f>
        <v>11200</v>
      </c>
      <c r="E119" s="16"/>
    </row>
    <row r="120" spans="2:5" ht="25.5">
      <c r="B120" s="29"/>
      <c r="C120" s="28" t="s">
        <v>371</v>
      </c>
      <c r="D120" s="27">
        <v>70</v>
      </c>
      <c r="E120" s="29"/>
    </row>
    <row r="121" spans="2:5" ht="25.5">
      <c r="B121" s="29"/>
      <c r="C121" s="28" t="s">
        <v>372</v>
      </c>
      <c r="D121" s="27">
        <v>400</v>
      </c>
      <c r="E121" s="29"/>
    </row>
    <row r="122" spans="2:5" ht="38.25">
      <c r="B122" s="29"/>
      <c r="C122" s="28" t="s">
        <v>373</v>
      </c>
      <c r="D122" s="26">
        <v>200</v>
      </c>
      <c r="E122" s="29"/>
    </row>
    <row r="123" spans="2:5" ht="25.5">
      <c r="B123" s="29"/>
      <c r="C123" s="28" t="s">
        <v>374</v>
      </c>
      <c r="D123" s="27">
        <v>10530</v>
      </c>
      <c r="E123" s="29"/>
    </row>
    <row r="124" spans="2:5" ht="25.5">
      <c r="B124" s="29"/>
      <c r="C124" s="28" t="s">
        <v>375</v>
      </c>
      <c r="D124" s="27">
        <v>300</v>
      </c>
      <c r="E124" s="29"/>
    </row>
    <row r="125" spans="2:5" ht="33.75" customHeight="1">
      <c r="B125" s="197" t="s">
        <v>173</v>
      </c>
      <c r="C125" s="22" t="s">
        <v>379</v>
      </c>
      <c r="D125" s="24">
        <f>D126+D127+D128</f>
        <v>101953</v>
      </c>
      <c r="E125" s="356" t="s">
        <v>380</v>
      </c>
    </row>
    <row r="126" spans="2:5" ht="25.5">
      <c r="B126" s="198"/>
      <c r="C126" s="28" t="s">
        <v>381</v>
      </c>
      <c r="D126" s="27">
        <v>81500</v>
      </c>
      <c r="E126" s="357"/>
    </row>
    <row r="127" spans="2:5" ht="15" customHeight="1">
      <c r="B127" s="198"/>
      <c r="C127" s="28" t="s">
        <v>382</v>
      </c>
      <c r="D127" s="27">
        <v>20115</v>
      </c>
      <c r="E127" s="357"/>
    </row>
    <row r="128" spans="2:5" ht="15" customHeight="1">
      <c r="B128" s="198"/>
      <c r="C128" s="28" t="s">
        <v>377</v>
      </c>
      <c r="D128" s="27">
        <v>338</v>
      </c>
      <c r="E128" s="357"/>
    </row>
    <row r="129" spans="2:5" ht="43.5" customHeight="1">
      <c r="B129" s="197" t="s">
        <v>178</v>
      </c>
      <c r="C129" s="22" t="s">
        <v>383</v>
      </c>
      <c r="D129" s="24">
        <f>D130+D131+D132</f>
        <v>7264</v>
      </c>
      <c r="E129" s="357"/>
    </row>
    <row r="130" spans="2:5" ht="25.5">
      <c r="B130" s="198"/>
      <c r="C130" s="28" t="s">
        <v>376</v>
      </c>
      <c r="D130" s="27">
        <v>3780</v>
      </c>
      <c r="E130" s="357"/>
    </row>
    <row r="131" spans="2:5" ht="38.25">
      <c r="B131" s="198"/>
      <c r="C131" s="28" t="s">
        <v>378</v>
      </c>
      <c r="D131" s="27">
        <v>2754</v>
      </c>
      <c r="E131" s="357"/>
    </row>
    <row r="132" spans="2:5" ht="25.5">
      <c r="B132" s="198"/>
      <c r="C132" s="28" t="s">
        <v>384</v>
      </c>
      <c r="D132" s="27">
        <v>730</v>
      </c>
      <c r="E132" s="358"/>
    </row>
    <row r="133" spans="2:5" ht="33.75" customHeight="1">
      <c r="B133" s="197" t="s">
        <v>179</v>
      </c>
      <c r="C133" s="22" t="s">
        <v>180</v>
      </c>
      <c r="D133" s="24">
        <f>SUM(D134:D136)</f>
        <v>21500</v>
      </c>
      <c r="E133" s="16"/>
    </row>
    <row r="134" spans="2:5" ht="51">
      <c r="B134" s="29"/>
      <c r="C134" s="28" t="s">
        <v>385</v>
      </c>
      <c r="D134" s="26">
        <v>19995</v>
      </c>
      <c r="E134" s="29"/>
    </row>
    <row r="135" spans="2:5" ht="25.5">
      <c r="B135" s="29"/>
      <c r="C135" s="28" t="s">
        <v>386</v>
      </c>
      <c r="D135" s="26">
        <v>5</v>
      </c>
      <c r="E135" s="29"/>
    </row>
    <row r="136" spans="2:5">
      <c r="B136" s="29"/>
      <c r="C136" s="28" t="s">
        <v>387</v>
      </c>
      <c r="D136" s="26">
        <v>1500</v>
      </c>
      <c r="E136" s="29"/>
    </row>
    <row r="137" spans="2:5" ht="33.75" customHeight="1">
      <c r="B137" s="21" t="s">
        <v>181</v>
      </c>
      <c r="C137" s="22" t="s">
        <v>182</v>
      </c>
      <c r="D137" s="24">
        <f>SUM(D138:D139)</f>
        <v>1000</v>
      </c>
      <c r="E137" s="16"/>
    </row>
    <row r="138" spans="2:5">
      <c r="B138" s="29"/>
      <c r="C138" s="28" t="s">
        <v>388</v>
      </c>
      <c r="D138" s="27">
        <v>800</v>
      </c>
      <c r="E138" s="29"/>
    </row>
    <row r="139" spans="2:5">
      <c r="B139" s="29"/>
      <c r="C139" s="28" t="s">
        <v>389</v>
      </c>
      <c r="D139" s="27">
        <v>200</v>
      </c>
      <c r="E139" s="29"/>
    </row>
    <row r="140" spans="2:5" s="199" customFormat="1" ht="33.75" customHeight="1">
      <c r="B140" s="21" t="s">
        <v>183</v>
      </c>
      <c r="C140" s="22" t="s">
        <v>184</v>
      </c>
      <c r="D140" s="24">
        <f>D141+D142</f>
        <v>500</v>
      </c>
      <c r="E140" s="200"/>
    </row>
    <row r="141" spans="2:5" s="199" customFormat="1" ht="38.25">
      <c r="B141" s="198"/>
      <c r="C141" s="201" t="s">
        <v>390</v>
      </c>
      <c r="D141" s="202">
        <v>0</v>
      </c>
      <c r="E141" s="203" t="s">
        <v>565</v>
      </c>
    </row>
    <row r="142" spans="2:5" s="199" customFormat="1">
      <c r="B142" s="198"/>
      <c r="C142" s="201" t="s">
        <v>566</v>
      </c>
      <c r="D142" s="202">
        <v>500</v>
      </c>
      <c r="E142" s="198"/>
    </row>
    <row r="143" spans="2:5" ht="33.75" customHeight="1">
      <c r="B143" s="21" t="s">
        <v>185</v>
      </c>
      <c r="C143" s="22" t="s">
        <v>391</v>
      </c>
      <c r="D143" s="24">
        <f>D144</f>
        <v>500</v>
      </c>
      <c r="E143" s="16"/>
    </row>
    <row r="144" spans="2:5" ht="63.75">
      <c r="B144" s="29"/>
      <c r="C144" s="28" t="s">
        <v>392</v>
      </c>
      <c r="D144" s="27">
        <v>500</v>
      </c>
      <c r="E144" s="29"/>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c r="B2" s="325" t="s">
        <v>509</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row>
    <row r="3" spans="2:33" s="142" customFormat="1" ht="18">
      <c r="B3" s="325" t="s">
        <v>510</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row>
    <row r="4" spans="2:33" s="142" customFormat="1">
      <c r="AF4" s="326" t="s">
        <v>511</v>
      </c>
      <c r="AG4" s="326"/>
    </row>
    <row r="5" spans="2:33" ht="15.75">
      <c r="B5" s="327" t="s">
        <v>444</v>
      </c>
      <c r="C5" s="327" t="s">
        <v>512</v>
      </c>
      <c r="D5" s="330" t="s">
        <v>513</v>
      </c>
      <c r="E5" s="330"/>
      <c r="F5" s="330"/>
      <c r="G5" s="330"/>
      <c r="H5" s="330"/>
      <c r="I5" s="330"/>
      <c r="J5" s="330"/>
      <c r="K5" s="330"/>
      <c r="L5" s="330"/>
      <c r="M5" s="330"/>
      <c r="N5" s="331" t="s">
        <v>514</v>
      </c>
      <c r="O5" s="331"/>
      <c r="P5" s="331"/>
      <c r="Q5" s="331"/>
      <c r="R5" s="331"/>
      <c r="S5" s="331"/>
      <c r="T5" s="331"/>
      <c r="U5" s="331"/>
      <c r="V5" s="331"/>
      <c r="W5" s="331"/>
      <c r="X5" s="330" t="s">
        <v>272</v>
      </c>
      <c r="Y5" s="330"/>
      <c r="Z5" s="330"/>
      <c r="AA5" s="330"/>
      <c r="AB5" s="330"/>
      <c r="AC5" s="330"/>
      <c r="AD5" s="330"/>
      <c r="AE5" s="330"/>
      <c r="AF5" s="330"/>
      <c r="AG5" s="330"/>
    </row>
    <row r="6" spans="2:33">
      <c r="B6" s="328"/>
      <c r="C6" s="328"/>
      <c r="D6" s="332" t="s">
        <v>505</v>
      </c>
      <c r="E6" s="333" t="s">
        <v>515</v>
      </c>
      <c r="F6" s="334"/>
      <c r="G6" s="334"/>
      <c r="H6" s="335"/>
      <c r="I6" s="209" t="s">
        <v>516</v>
      </c>
      <c r="J6" s="336" t="s">
        <v>517</v>
      </c>
      <c r="K6" s="337"/>
      <c r="L6" s="337"/>
      <c r="M6" s="337"/>
      <c r="N6" s="339" t="s">
        <v>505</v>
      </c>
      <c r="O6" s="340" t="s">
        <v>515</v>
      </c>
      <c r="P6" s="341"/>
      <c r="Q6" s="341"/>
      <c r="R6" s="342"/>
      <c r="S6" s="211" t="s">
        <v>516</v>
      </c>
      <c r="T6" s="343" t="s">
        <v>517</v>
      </c>
      <c r="U6" s="344"/>
      <c r="V6" s="344"/>
      <c r="W6" s="344"/>
      <c r="X6" s="332" t="s">
        <v>505</v>
      </c>
      <c r="Y6" s="333" t="s">
        <v>515</v>
      </c>
      <c r="Z6" s="334"/>
      <c r="AA6" s="334"/>
      <c r="AB6" s="335"/>
      <c r="AC6" s="209" t="s">
        <v>516</v>
      </c>
      <c r="AD6" s="336" t="s">
        <v>517</v>
      </c>
      <c r="AE6" s="337"/>
      <c r="AF6" s="337"/>
      <c r="AG6" s="337"/>
    </row>
    <row r="7" spans="2:33" ht="112.5">
      <c r="B7" s="329"/>
      <c r="C7" s="329"/>
      <c r="D7" s="332"/>
      <c r="E7" s="212" t="s">
        <v>518</v>
      </c>
      <c r="F7" s="212" t="s">
        <v>519</v>
      </c>
      <c r="G7" s="212" t="s">
        <v>520</v>
      </c>
      <c r="H7" s="212" t="s">
        <v>521</v>
      </c>
      <c r="I7" s="212" t="s">
        <v>522</v>
      </c>
      <c r="J7" s="212" t="s">
        <v>523</v>
      </c>
      <c r="K7" s="212" t="s">
        <v>524</v>
      </c>
      <c r="L7" s="212" t="s">
        <v>525</v>
      </c>
      <c r="M7" s="212" t="s">
        <v>526</v>
      </c>
      <c r="N7" s="339"/>
      <c r="O7" s="210" t="s">
        <v>518</v>
      </c>
      <c r="P7" s="210" t="s">
        <v>519</v>
      </c>
      <c r="Q7" s="210" t="s">
        <v>520</v>
      </c>
      <c r="R7" s="210" t="s">
        <v>521</v>
      </c>
      <c r="S7" s="210" t="s">
        <v>522</v>
      </c>
      <c r="T7" s="210" t="s">
        <v>523</v>
      </c>
      <c r="U7" s="210" t="s">
        <v>527</v>
      </c>
      <c r="V7" s="210" t="s">
        <v>525</v>
      </c>
      <c r="W7" s="210" t="s">
        <v>526</v>
      </c>
      <c r="X7" s="332"/>
      <c r="Y7" s="212" t="s">
        <v>518</v>
      </c>
      <c r="Z7" s="212" t="s">
        <v>519</v>
      </c>
      <c r="AA7" s="212" t="s">
        <v>520</v>
      </c>
      <c r="AB7" s="212" t="s">
        <v>521</v>
      </c>
      <c r="AC7" s="212" t="s">
        <v>522</v>
      </c>
      <c r="AD7" s="212" t="s">
        <v>523</v>
      </c>
      <c r="AE7" s="212" t="s">
        <v>527</v>
      </c>
      <c r="AF7" s="212" t="s">
        <v>525</v>
      </c>
      <c r="AG7" s="212" t="s">
        <v>526</v>
      </c>
    </row>
    <row r="8" spans="2:33" s="153" customFormat="1" ht="14.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c r="B9" s="148">
        <v>2</v>
      </c>
      <c r="C9" s="148" t="s">
        <v>475</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c r="B14" s="148">
        <v>7</v>
      </c>
      <c r="C14" s="148" t="s">
        <v>461</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c r="B22" s="148">
        <v>12</v>
      </c>
      <c r="C22" s="148" t="s">
        <v>463</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c r="B30" s="148">
        <v>23</v>
      </c>
      <c r="C30" s="148" t="s">
        <v>531</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c r="B34" s="148">
        <v>24</v>
      </c>
      <c r="C34" s="148" t="s">
        <v>457</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c r="B35" s="148">
        <v>25</v>
      </c>
      <c r="C35" s="148" t="s">
        <v>532</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c r="B36" s="148">
        <v>26</v>
      </c>
      <c r="C36" s="148" t="s">
        <v>533</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c r="B37" s="148">
        <v>27</v>
      </c>
      <c r="C37" s="148" t="s">
        <v>534</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c r="B38" s="148"/>
      <c r="C38" s="156" t="s">
        <v>439</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c r="B39" s="338"/>
      <c r="C39" s="338"/>
      <c r="D39" s="338"/>
      <c r="E39" s="208"/>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c r="A1" s="109"/>
      <c r="B1" s="313" t="s">
        <v>504</v>
      </c>
      <c r="C1" s="313"/>
      <c r="D1" s="313"/>
      <c r="E1" s="313"/>
      <c r="F1" s="313"/>
      <c r="G1" s="313"/>
      <c r="H1" s="313"/>
      <c r="I1" s="313"/>
      <c r="J1" s="109"/>
      <c r="K1" s="109"/>
    </row>
    <row r="2" spans="1:11" s="113" customFormat="1" ht="90">
      <c r="A2" s="111"/>
      <c r="B2" s="112" t="s">
        <v>444</v>
      </c>
      <c r="C2" s="112" t="s">
        <v>470</v>
      </c>
      <c r="D2" s="112" t="s">
        <v>505</v>
      </c>
      <c r="E2" s="112" t="s">
        <v>506</v>
      </c>
      <c r="F2" s="112" t="s">
        <v>446</v>
      </c>
      <c r="G2" s="112" t="s">
        <v>472</v>
      </c>
      <c r="H2" s="112" t="s">
        <v>473</v>
      </c>
      <c r="I2" s="112" t="s">
        <v>507</v>
      </c>
      <c r="J2" s="111"/>
      <c r="K2" s="111"/>
    </row>
    <row r="3" spans="1:11" s="117" customFormat="1" ht="27.75" customHeight="1">
      <c r="A3" s="114"/>
      <c r="B3" s="112"/>
      <c r="C3" s="112" t="s">
        <v>439</v>
      </c>
      <c r="D3" s="115">
        <f>D4+D8+D18+D30</f>
        <v>52</v>
      </c>
      <c r="E3" s="116"/>
      <c r="F3" s="115"/>
      <c r="G3" s="115">
        <f>G4+G8+G18+G30</f>
        <v>81200</v>
      </c>
      <c r="H3" s="115">
        <f>H4+H8+H18+H30</f>
        <v>974400</v>
      </c>
      <c r="I3" s="115">
        <v>975000</v>
      </c>
      <c r="J3" s="141"/>
      <c r="K3" s="141"/>
    </row>
    <row r="4" spans="1:11" s="123" customFormat="1" ht="24" customHeight="1">
      <c r="A4" s="118"/>
      <c r="B4" s="119"/>
      <c r="C4" s="120" t="s">
        <v>448</v>
      </c>
      <c r="D4" s="121">
        <f>SUM(D5:D7)</f>
        <v>3</v>
      </c>
      <c r="E4" s="122"/>
      <c r="F4" s="121"/>
      <c r="G4" s="121">
        <f>SUM(G5:G7)</f>
        <v>13500</v>
      </c>
      <c r="H4" s="121">
        <f>SUM(H5:H7)</f>
        <v>162000</v>
      </c>
      <c r="I4" s="314"/>
      <c r="J4" s="118"/>
      <c r="K4" s="118"/>
    </row>
    <row r="5" spans="1:11" ht="19.5" customHeight="1">
      <c r="A5" s="124"/>
      <c r="B5" s="125"/>
      <c r="C5" s="126" t="s">
        <v>449</v>
      </c>
      <c r="D5" s="127">
        <v>1</v>
      </c>
      <c r="E5" s="128"/>
      <c r="F5" s="127">
        <v>5400</v>
      </c>
      <c r="G5" s="127">
        <f>F5*D5</f>
        <v>5400</v>
      </c>
      <c r="H5" s="127">
        <f>G5*12</f>
        <v>64800</v>
      </c>
      <c r="I5" s="315"/>
      <c r="J5" s="124"/>
      <c r="K5" s="124"/>
    </row>
    <row r="6" spans="1:11" ht="19.5" customHeight="1">
      <c r="A6" s="124"/>
      <c r="B6" s="125"/>
      <c r="C6" s="126" t="s">
        <v>450</v>
      </c>
      <c r="D6" s="127">
        <v>1</v>
      </c>
      <c r="E6" s="128"/>
      <c r="F6" s="127">
        <v>4400</v>
      </c>
      <c r="G6" s="127">
        <f t="shared" ref="G6:G7" si="0">F6*D6</f>
        <v>4400</v>
      </c>
      <c r="H6" s="127">
        <f t="shared" ref="H6:H7" si="1">G6*12</f>
        <v>52800</v>
      </c>
      <c r="I6" s="315"/>
      <c r="J6" s="124"/>
      <c r="K6" s="124"/>
    </row>
    <row r="7" spans="1:11" ht="19.5" customHeight="1">
      <c r="A7" s="124"/>
      <c r="B7" s="125"/>
      <c r="C7" s="126" t="s">
        <v>451</v>
      </c>
      <c r="D7" s="127">
        <v>1</v>
      </c>
      <c r="E7" s="128"/>
      <c r="F7" s="127">
        <v>3700</v>
      </c>
      <c r="G7" s="127">
        <f t="shared" si="0"/>
        <v>3700</v>
      </c>
      <c r="H7" s="127">
        <f t="shared" si="1"/>
        <v>44400</v>
      </c>
      <c r="I7" s="315"/>
      <c r="J7" s="124"/>
      <c r="K7" s="124"/>
    </row>
    <row r="8" spans="1:11" s="130" customFormat="1" ht="24" customHeight="1">
      <c r="A8" s="118"/>
      <c r="B8" s="119" t="s">
        <v>447</v>
      </c>
      <c r="C8" s="120" t="s">
        <v>453</v>
      </c>
      <c r="D8" s="121">
        <f>D9+D13</f>
        <v>18</v>
      </c>
      <c r="E8" s="122"/>
      <c r="F8" s="121"/>
      <c r="G8" s="121">
        <f t="shared" ref="G8:H8" si="2">G9+G13</f>
        <v>24100</v>
      </c>
      <c r="H8" s="121">
        <f t="shared" si="2"/>
        <v>289200</v>
      </c>
      <c r="I8" s="315"/>
      <c r="J8" s="118"/>
      <c r="K8" s="118"/>
    </row>
    <row r="9" spans="1:11" s="136" customFormat="1" ht="30">
      <c r="A9" s="131"/>
      <c r="B9" s="132">
        <v>1</v>
      </c>
      <c r="C9" s="133" t="s">
        <v>454</v>
      </c>
      <c r="D9" s="134">
        <f>SUM(D10:D12)</f>
        <v>7</v>
      </c>
      <c r="E9" s="135"/>
      <c r="F9" s="134"/>
      <c r="G9" s="134">
        <f t="shared" ref="G9:H9" si="3">SUM(G10:G12)</f>
        <v>9600</v>
      </c>
      <c r="H9" s="134">
        <f t="shared" si="3"/>
        <v>115200</v>
      </c>
      <c r="I9" s="315"/>
      <c r="J9" s="131"/>
      <c r="K9" s="131"/>
    </row>
    <row r="10" spans="1:11" ht="19.5" customHeight="1">
      <c r="A10" s="124"/>
      <c r="B10" s="125"/>
      <c r="C10" s="126" t="s">
        <v>455</v>
      </c>
      <c r="D10" s="127">
        <v>1</v>
      </c>
      <c r="E10" s="128">
        <v>2.2000000000000002</v>
      </c>
      <c r="F10" s="127">
        <f t="shared" ref="F10:F38" si="4">E10*1000</f>
        <v>2200</v>
      </c>
      <c r="G10" s="127">
        <f t="shared" ref="G10:G12" si="5">F10*D10</f>
        <v>2200</v>
      </c>
      <c r="H10" s="127">
        <f t="shared" ref="H10:H12" si="6">G10*12</f>
        <v>26400</v>
      </c>
      <c r="I10" s="315"/>
      <c r="J10" s="124"/>
      <c r="K10" s="124"/>
    </row>
    <row r="11" spans="1:11" ht="19.5" customHeight="1">
      <c r="A11" s="124"/>
      <c r="B11" s="125"/>
      <c r="C11" s="126" t="s">
        <v>456</v>
      </c>
      <c r="D11" s="127">
        <v>2</v>
      </c>
      <c r="E11" s="128">
        <v>1.3</v>
      </c>
      <c r="F11" s="127">
        <f t="shared" si="4"/>
        <v>1300</v>
      </c>
      <c r="G11" s="127">
        <f t="shared" si="5"/>
        <v>2600</v>
      </c>
      <c r="H11" s="127">
        <f t="shared" si="6"/>
        <v>31200</v>
      </c>
      <c r="I11" s="315"/>
      <c r="J11" s="124"/>
      <c r="K11" s="124"/>
    </row>
    <row r="12" spans="1:11" ht="19.5" customHeight="1">
      <c r="A12" s="124"/>
      <c r="B12" s="125"/>
      <c r="C12" s="126" t="s">
        <v>457</v>
      </c>
      <c r="D12" s="127">
        <v>4</v>
      </c>
      <c r="E12" s="128">
        <v>1.2</v>
      </c>
      <c r="F12" s="127">
        <f t="shared" si="4"/>
        <v>1200</v>
      </c>
      <c r="G12" s="127">
        <f t="shared" si="5"/>
        <v>4800</v>
      </c>
      <c r="H12" s="127">
        <f t="shared" si="6"/>
        <v>57600</v>
      </c>
      <c r="I12" s="315"/>
      <c r="J12" s="124"/>
      <c r="K12" s="124"/>
    </row>
    <row r="13" spans="1:11" s="136" customFormat="1" ht="24" customHeight="1">
      <c r="A13" s="131"/>
      <c r="B13" s="132">
        <v>2</v>
      </c>
      <c r="C13" s="133" t="s">
        <v>458</v>
      </c>
      <c r="D13" s="134">
        <f>SUM(D14:D17)</f>
        <v>11</v>
      </c>
      <c r="E13" s="135"/>
      <c r="F13" s="134"/>
      <c r="G13" s="134">
        <f t="shared" ref="G13:H13" si="7">SUM(G14:G17)</f>
        <v>14500</v>
      </c>
      <c r="H13" s="134">
        <f t="shared" si="7"/>
        <v>174000</v>
      </c>
      <c r="I13" s="315"/>
      <c r="J13" s="131"/>
      <c r="K13" s="131"/>
    </row>
    <row r="14" spans="1:11" ht="19.5" customHeight="1">
      <c r="A14" s="124"/>
      <c r="B14" s="125"/>
      <c r="C14" s="126" t="s">
        <v>455</v>
      </c>
      <c r="D14" s="127">
        <v>1</v>
      </c>
      <c r="E14" s="128">
        <v>2.5</v>
      </c>
      <c r="F14" s="127">
        <f t="shared" si="4"/>
        <v>2500</v>
      </c>
      <c r="G14" s="127">
        <f t="shared" ref="G14:G17" si="8">F14*D14</f>
        <v>2500</v>
      </c>
      <c r="H14" s="127">
        <f t="shared" ref="H14:H17" si="9">G14*12</f>
        <v>30000</v>
      </c>
      <c r="I14" s="315"/>
      <c r="J14" s="124"/>
      <c r="K14" s="124"/>
    </row>
    <row r="15" spans="1:11" ht="19.5" customHeight="1">
      <c r="A15" s="124"/>
      <c r="B15" s="125"/>
      <c r="C15" s="126" t="s">
        <v>456</v>
      </c>
      <c r="D15" s="127">
        <v>5</v>
      </c>
      <c r="E15" s="128">
        <v>1.3</v>
      </c>
      <c r="F15" s="127">
        <f t="shared" si="4"/>
        <v>1300</v>
      </c>
      <c r="G15" s="127">
        <f t="shared" si="8"/>
        <v>6500</v>
      </c>
      <c r="H15" s="127">
        <f t="shared" si="9"/>
        <v>78000</v>
      </c>
      <c r="I15" s="315"/>
      <c r="J15" s="124"/>
      <c r="K15" s="124"/>
    </row>
    <row r="16" spans="1:11" ht="19.5" customHeight="1">
      <c r="A16" s="124"/>
      <c r="B16" s="125"/>
      <c r="C16" s="126" t="s">
        <v>457</v>
      </c>
      <c r="D16" s="127">
        <v>4</v>
      </c>
      <c r="E16" s="128">
        <v>1.2</v>
      </c>
      <c r="F16" s="127">
        <f t="shared" si="4"/>
        <v>1200</v>
      </c>
      <c r="G16" s="127">
        <f t="shared" si="8"/>
        <v>4800</v>
      </c>
      <c r="H16" s="127">
        <f t="shared" si="9"/>
        <v>57600</v>
      </c>
      <c r="I16" s="315"/>
      <c r="J16" s="124"/>
      <c r="K16" s="124"/>
    </row>
    <row r="17" spans="1:11" ht="19.5" customHeight="1">
      <c r="A17" s="124"/>
      <c r="B17" s="125"/>
      <c r="C17" s="126" t="s">
        <v>457</v>
      </c>
      <c r="D17" s="127">
        <v>1</v>
      </c>
      <c r="E17" s="128">
        <v>0.7</v>
      </c>
      <c r="F17" s="127">
        <f t="shared" si="4"/>
        <v>700</v>
      </c>
      <c r="G17" s="127">
        <f t="shared" si="8"/>
        <v>700</v>
      </c>
      <c r="H17" s="127">
        <f t="shared" si="9"/>
        <v>8400</v>
      </c>
      <c r="I17" s="315"/>
      <c r="J17" s="124"/>
      <c r="K17" s="124"/>
    </row>
    <row r="18" spans="1:11" s="123" customFormat="1" ht="24" customHeight="1">
      <c r="A18" s="118"/>
      <c r="B18" s="119" t="s">
        <v>452</v>
      </c>
      <c r="C18" s="120" t="s">
        <v>460</v>
      </c>
      <c r="D18" s="121">
        <f>D19+D20+D25</f>
        <v>17</v>
      </c>
      <c r="E18" s="122"/>
      <c r="F18" s="121"/>
      <c r="G18" s="121">
        <f t="shared" ref="G18:H18" si="10">G19+G20+G25</f>
        <v>21100</v>
      </c>
      <c r="H18" s="121">
        <f t="shared" si="10"/>
        <v>253200</v>
      </c>
      <c r="I18" s="315"/>
      <c r="J18" s="118"/>
      <c r="K18" s="118"/>
    </row>
    <row r="19" spans="1:11" ht="19.5" customHeight="1">
      <c r="A19" s="124"/>
      <c r="B19" s="125"/>
      <c r="C19" s="126" t="s">
        <v>461</v>
      </c>
      <c r="D19" s="127">
        <v>1</v>
      </c>
      <c r="E19" s="137">
        <v>3.1</v>
      </c>
      <c r="F19" s="127">
        <f t="shared" si="4"/>
        <v>3100</v>
      </c>
      <c r="G19" s="127">
        <f>F19*D19</f>
        <v>3100</v>
      </c>
      <c r="H19" s="127">
        <f>G19*12</f>
        <v>37200</v>
      </c>
      <c r="I19" s="315"/>
      <c r="J19" s="124"/>
      <c r="K19" s="124"/>
    </row>
    <row r="20" spans="1:11" s="136" customFormat="1" ht="30" customHeight="1">
      <c r="A20" s="131"/>
      <c r="B20" s="132">
        <v>1</v>
      </c>
      <c r="C20" s="133" t="s">
        <v>462</v>
      </c>
      <c r="D20" s="134">
        <f>SUM(D21:D24)</f>
        <v>7</v>
      </c>
      <c r="E20" s="135"/>
      <c r="F20" s="134"/>
      <c r="G20" s="134">
        <f t="shared" ref="G20:H20" si="11">SUM(G21:G24)</f>
        <v>7800</v>
      </c>
      <c r="H20" s="134">
        <f t="shared" si="11"/>
        <v>93600</v>
      </c>
      <c r="I20" s="315"/>
      <c r="J20" s="131"/>
      <c r="K20" s="131"/>
    </row>
    <row r="21" spans="1:11" ht="19.5" customHeight="1">
      <c r="A21" s="124"/>
      <c r="B21" s="125"/>
      <c r="C21" s="126" t="s">
        <v>463</v>
      </c>
      <c r="D21" s="127">
        <v>1</v>
      </c>
      <c r="E21" s="128">
        <v>2</v>
      </c>
      <c r="F21" s="127">
        <f t="shared" si="4"/>
        <v>2000</v>
      </c>
      <c r="G21" s="127">
        <f t="shared" ref="G21:G24" si="12">F21*D21</f>
        <v>2000</v>
      </c>
      <c r="H21" s="127">
        <f t="shared" ref="H21:H24" si="13">G21*12</f>
        <v>24000</v>
      </c>
      <c r="I21" s="315"/>
      <c r="J21" s="124"/>
      <c r="K21" s="124"/>
    </row>
    <row r="22" spans="1:11" ht="19.5" customHeight="1">
      <c r="A22" s="124"/>
      <c r="B22" s="125"/>
      <c r="C22" s="126" t="s">
        <v>456</v>
      </c>
      <c r="D22" s="127">
        <v>2</v>
      </c>
      <c r="E22" s="128">
        <v>1.2</v>
      </c>
      <c r="F22" s="127">
        <f t="shared" si="4"/>
        <v>1200</v>
      </c>
      <c r="G22" s="127">
        <f t="shared" si="12"/>
        <v>2400</v>
      </c>
      <c r="H22" s="127">
        <f t="shared" si="13"/>
        <v>28800</v>
      </c>
      <c r="I22" s="315"/>
      <c r="J22" s="124"/>
      <c r="K22" s="124"/>
    </row>
    <row r="23" spans="1:11" ht="19.5" customHeight="1">
      <c r="A23" s="124"/>
      <c r="B23" s="125"/>
      <c r="C23" s="126" t="s">
        <v>457</v>
      </c>
      <c r="D23" s="127">
        <v>3</v>
      </c>
      <c r="E23" s="128">
        <v>0.9</v>
      </c>
      <c r="F23" s="127">
        <f t="shared" si="4"/>
        <v>900</v>
      </c>
      <c r="G23" s="127">
        <f t="shared" si="12"/>
        <v>2700</v>
      </c>
      <c r="H23" s="127">
        <f t="shared" si="13"/>
        <v>32400</v>
      </c>
      <c r="I23" s="315"/>
      <c r="J23" s="124"/>
      <c r="K23" s="124"/>
    </row>
    <row r="24" spans="1:11" ht="19.5" customHeight="1">
      <c r="A24" s="124"/>
      <c r="B24" s="125"/>
      <c r="C24" s="126" t="s">
        <v>464</v>
      </c>
      <c r="D24" s="127">
        <v>1</v>
      </c>
      <c r="E24" s="128">
        <v>0.7</v>
      </c>
      <c r="F24" s="127">
        <f t="shared" si="4"/>
        <v>700</v>
      </c>
      <c r="G24" s="127">
        <f t="shared" si="12"/>
        <v>700</v>
      </c>
      <c r="H24" s="127">
        <f t="shared" si="13"/>
        <v>8400</v>
      </c>
      <c r="I24" s="315"/>
      <c r="J24" s="124"/>
      <c r="K24" s="124"/>
    </row>
    <row r="25" spans="1:11" s="136" customFormat="1" ht="30">
      <c r="A25" s="131"/>
      <c r="B25" s="132">
        <v>2</v>
      </c>
      <c r="C25" s="133" t="s">
        <v>465</v>
      </c>
      <c r="D25" s="134">
        <f>SUM(D26:D29)</f>
        <v>9</v>
      </c>
      <c r="E25" s="135"/>
      <c r="F25" s="134"/>
      <c r="G25" s="134">
        <f t="shared" ref="G25:H25" si="14">SUM(G26:G29)</f>
        <v>10200</v>
      </c>
      <c r="H25" s="134">
        <f t="shared" si="14"/>
        <v>122400</v>
      </c>
      <c r="I25" s="315"/>
      <c r="J25" s="131"/>
      <c r="K25" s="131"/>
    </row>
    <row r="26" spans="1:11" ht="19.5" customHeight="1">
      <c r="A26" s="124"/>
      <c r="B26" s="125"/>
      <c r="C26" s="126" t="s">
        <v>463</v>
      </c>
      <c r="D26" s="127">
        <v>1</v>
      </c>
      <c r="E26" s="128">
        <v>2</v>
      </c>
      <c r="F26" s="127">
        <f t="shared" si="4"/>
        <v>2000</v>
      </c>
      <c r="G26" s="127">
        <f t="shared" ref="G26:G29" si="15">F26*D26</f>
        <v>2000</v>
      </c>
      <c r="H26" s="127">
        <f t="shared" ref="H26:H29" si="16">G26*12</f>
        <v>24000</v>
      </c>
      <c r="I26" s="315"/>
      <c r="J26" s="124"/>
      <c r="K26" s="124"/>
    </row>
    <row r="27" spans="1:11" ht="19.5" customHeight="1">
      <c r="A27" s="124"/>
      <c r="B27" s="125"/>
      <c r="C27" s="126" t="s">
        <v>456</v>
      </c>
      <c r="D27" s="127">
        <v>4</v>
      </c>
      <c r="E27" s="128">
        <v>1.2</v>
      </c>
      <c r="F27" s="127">
        <f t="shared" si="4"/>
        <v>1200</v>
      </c>
      <c r="G27" s="127">
        <f t="shared" si="15"/>
        <v>4800</v>
      </c>
      <c r="H27" s="127">
        <f t="shared" si="16"/>
        <v>57600</v>
      </c>
      <c r="I27" s="315"/>
      <c r="J27" s="124"/>
      <c r="K27" s="124"/>
    </row>
    <row r="28" spans="1:11" ht="19.5" customHeight="1">
      <c r="A28" s="124"/>
      <c r="B28" s="125"/>
      <c r="C28" s="126" t="s">
        <v>457</v>
      </c>
      <c r="D28" s="127">
        <v>3</v>
      </c>
      <c r="E28" s="128">
        <v>0.9</v>
      </c>
      <c r="F28" s="127">
        <f t="shared" si="4"/>
        <v>900</v>
      </c>
      <c r="G28" s="127">
        <f t="shared" si="15"/>
        <v>2700</v>
      </c>
      <c r="H28" s="127">
        <f t="shared" si="16"/>
        <v>32400</v>
      </c>
      <c r="I28" s="315"/>
      <c r="J28" s="124"/>
      <c r="K28" s="124"/>
    </row>
    <row r="29" spans="1:11" ht="19.5" customHeight="1">
      <c r="A29" s="124"/>
      <c r="B29" s="125"/>
      <c r="C29" s="126" t="s">
        <v>464</v>
      </c>
      <c r="D29" s="127">
        <v>1</v>
      </c>
      <c r="E29" s="128">
        <v>0.7</v>
      </c>
      <c r="F29" s="127">
        <f t="shared" si="4"/>
        <v>700</v>
      </c>
      <c r="G29" s="127">
        <f t="shared" si="15"/>
        <v>700</v>
      </c>
      <c r="H29" s="127">
        <f t="shared" si="16"/>
        <v>8400</v>
      </c>
      <c r="I29" s="315"/>
      <c r="J29" s="124"/>
      <c r="K29" s="124"/>
    </row>
    <row r="30" spans="1:11" s="123" customFormat="1" ht="24" customHeight="1">
      <c r="A30" s="118"/>
      <c r="B30" s="119" t="s">
        <v>459</v>
      </c>
      <c r="C30" s="120" t="s">
        <v>467</v>
      </c>
      <c r="D30" s="121">
        <f>D31+D32+D36</f>
        <v>14</v>
      </c>
      <c r="E30" s="122"/>
      <c r="F30" s="121"/>
      <c r="G30" s="121">
        <f t="shared" ref="G30:H30" si="17">G31+G32+G36</f>
        <v>22500</v>
      </c>
      <c r="H30" s="121">
        <f t="shared" si="17"/>
        <v>270000</v>
      </c>
      <c r="I30" s="315"/>
      <c r="J30" s="118"/>
      <c r="K30" s="118"/>
    </row>
    <row r="31" spans="1:11" ht="19.5" customHeight="1">
      <c r="A31" s="124"/>
      <c r="B31" s="125"/>
      <c r="C31" s="126" t="s">
        <v>461</v>
      </c>
      <c r="D31" s="127">
        <v>1</v>
      </c>
      <c r="E31" s="137">
        <v>3.1</v>
      </c>
      <c r="F31" s="127">
        <f t="shared" si="4"/>
        <v>3100</v>
      </c>
      <c r="G31" s="127">
        <f>F31*D31</f>
        <v>3100</v>
      </c>
      <c r="H31" s="127">
        <f>G31*12</f>
        <v>37200</v>
      </c>
      <c r="I31" s="315"/>
      <c r="J31" s="124"/>
      <c r="K31" s="124"/>
    </row>
    <row r="32" spans="1:11" s="136" customFormat="1" ht="24" customHeight="1">
      <c r="A32" s="131"/>
      <c r="B32" s="132">
        <v>1</v>
      </c>
      <c r="C32" s="133" t="s">
        <v>508</v>
      </c>
      <c r="D32" s="134">
        <f>SUM(D33:D35)</f>
        <v>10</v>
      </c>
      <c r="E32" s="135"/>
      <c r="F32" s="134"/>
      <c r="G32" s="134">
        <f t="shared" ref="G32:H32" si="18">SUM(G33:G35)</f>
        <v>13900</v>
      </c>
      <c r="H32" s="134">
        <f t="shared" si="18"/>
        <v>166800</v>
      </c>
      <c r="I32" s="315"/>
      <c r="J32" s="131"/>
      <c r="K32" s="131"/>
    </row>
    <row r="33" spans="1:11" ht="19.5" customHeight="1">
      <c r="A33" s="124"/>
      <c r="B33" s="125"/>
      <c r="C33" s="126" t="s">
        <v>463</v>
      </c>
      <c r="D33" s="127">
        <v>1</v>
      </c>
      <c r="E33" s="137">
        <v>2.5</v>
      </c>
      <c r="F33" s="138">
        <f t="shared" si="4"/>
        <v>2500</v>
      </c>
      <c r="G33" s="127">
        <f t="shared" ref="G33:G35" si="19">F33*D33</f>
        <v>2500</v>
      </c>
      <c r="H33" s="127">
        <f t="shared" ref="H33:H35" si="20">G33*12</f>
        <v>30000</v>
      </c>
      <c r="I33" s="315"/>
      <c r="J33" s="124"/>
      <c r="K33" s="124"/>
    </row>
    <row r="34" spans="1:11" ht="19.5" customHeight="1">
      <c r="A34" s="124"/>
      <c r="B34" s="125"/>
      <c r="C34" s="126" t="s">
        <v>456</v>
      </c>
      <c r="D34" s="127">
        <v>2</v>
      </c>
      <c r="E34" s="137">
        <v>1.5</v>
      </c>
      <c r="F34" s="138">
        <f t="shared" si="4"/>
        <v>1500</v>
      </c>
      <c r="G34" s="127">
        <f t="shared" si="19"/>
        <v>3000</v>
      </c>
      <c r="H34" s="127">
        <f t="shared" si="20"/>
        <v>36000</v>
      </c>
      <c r="I34" s="315"/>
      <c r="J34" s="124"/>
      <c r="K34" s="124"/>
    </row>
    <row r="35" spans="1:11" ht="19.5" customHeight="1">
      <c r="A35" s="124"/>
      <c r="B35" s="125"/>
      <c r="C35" s="126" t="s">
        <v>457</v>
      </c>
      <c r="D35" s="127">
        <v>7</v>
      </c>
      <c r="E35" s="128">
        <v>1.2</v>
      </c>
      <c r="F35" s="127">
        <f t="shared" si="4"/>
        <v>1200</v>
      </c>
      <c r="G35" s="127">
        <f t="shared" si="19"/>
        <v>8400</v>
      </c>
      <c r="H35" s="127">
        <f t="shared" si="20"/>
        <v>100800</v>
      </c>
      <c r="I35" s="315"/>
      <c r="J35" s="124"/>
      <c r="K35" s="124"/>
    </row>
    <row r="36" spans="1:11" s="136" customFormat="1" ht="26.25" customHeight="1">
      <c r="A36" s="131"/>
      <c r="B36" s="132">
        <v>2</v>
      </c>
      <c r="C36" s="133" t="s">
        <v>468</v>
      </c>
      <c r="D36" s="134">
        <f>SUM(D37:D38)</f>
        <v>3</v>
      </c>
      <c r="E36" s="135"/>
      <c r="F36" s="134"/>
      <c r="G36" s="134">
        <f t="shared" ref="G36:H36" si="21">SUM(G37:G38)</f>
        <v>5500</v>
      </c>
      <c r="H36" s="134">
        <f t="shared" si="21"/>
        <v>66000</v>
      </c>
      <c r="I36" s="315"/>
      <c r="J36" s="131"/>
      <c r="K36" s="131"/>
    </row>
    <row r="37" spans="1:11" ht="19.5" customHeight="1">
      <c r="A37" s="124"/>
      <c r="B37" s="125"/>
      <c r="C37" s="126" t="s">
        <v>463</v>
      </c>
      <c r="D37" s="127">
        <v>1</v>
      </c>
      <c r="E37" s="128">
        <v>2.5</v>
      </c>
      <c r="F37" s="127">
        <f t="shared" si="4"/>
        <v>2500</v>
      </c>
      <c r="G37" s="127">
        <f t="shared" ref="G37:G38" si="22">F37*D37</f>
        <v>2500</v>
      </c>
      <c r="H37" s="127">
        <f t="shared" ref="H37:H38" si="23">G37*12</f>
        <v>30000</v>
      </c>
      <c r="I37" s="315"/>
      <c r="J37" s="124"/>
      <c r="K37" s="124"/>
    </row>
    <row r="38" spans="1:11" ht="19.5" customHeight="1">
      <c r="A38" s="124"/>
      <c r="B38" s="125"/>
      <c r="C38" s="126" t="s">
        <v>456</v>
      </c>
      <c r="D38" s="127">
        <v>2</v>
      </c>
      <c r="E38" s="128">
        <v>1.5</v>
      </c>
      <c r="F38" s="127">
        <f t="shared" si="4"/>
        <v>1500</v>
      </c>
      <c r="G38" s="127">
        <f t="shared" si="22"/>
        <v>3000</v>
      </c>
      <c r="H38" s="127">
        <f t="shared" si="23"/>
        <v>36000</v>
      </c>
      <c r="I38" s="316"/>
      <c r="J38" s="124"/>
      <c r="K38" s="124"/>
    </row>
    <row r="39" spans="1:11">
      <c r="A39" s="124"/>
      <c r="B39" s="139"/>
      <c r="C39" s="124"/>
      <c r="D39" s="124"/>
      <c r="E39" s="124"/>
      <c r="F39" s="124"/>
      <c r="G39" s="124"/>
      <c r="H39" s="124"/>
      <c r="I39" s="124"/>
      <c r="J39" s="124"/>
      <c r="K39" s="124"/>
    </row>
    <row r="40" spans="1:11">
      <c r="A40" s="124"/>
      <c r="B40" s="139"/>
      <c r="C40" s="124"/>
      <c r="D40" s="124"/>
      <c r="E40" s="124"/>
      <c r="F40" s="124"/>
      <c r="G40" s="124"/>
      <c r="H40" s="124"/>
      <c r="I40" s="124"/>
      <c r="J40" s="124"/>
      <c r="K40" s="124"/>
    </row>
    <row r="41" spans="1:11">
      <c r="A41" s="124"/>
      <c r="B41" s="139"/>
      <c r="C41" s="124"/>
      <c r="D41" s="124"/>
      <c r="E41" s="124"/>
      <c r="F41" s="124"/>
      <c r="G41" s="124"/>
      <c r="H41" s="124"/>
      <c r="I41" s="124"/>
      <c r="J41" s="124"/>
      <c r="K41" s="124"/>
    </row>
    <row r="42" spans="1:11">
      <c r="A42" s="124"/>
      <c r="B42" s="139"/>
      <c r="C42" s="124"/>
      <c r="D42" s="124"/>
      <c r="E42" s="124"/>
      <c r="F42" s="124"/>
      <c r="G42" s="124"/>
      <c r="H42" s="124"/>
      <c r="I42" s="124"/>
      <c r="J42" s="124"/>
      <c r="K42" s="124"/>
    </row>
    <row r="43" spans="1:11">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3"/>
  <sheetViews>
    <sheetView topLeftCell="A82" workbookViewId="0">
      <selection activeCell="A106" sqref="A106:H203"/>
    </sheetView>
  </sheetViews>
  <sheetFormatPr defaultColWidth="12.5703125" defaultRowHeight="1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c r="H1" s="54"/>
    </row>
    <row r="2" spans="2:8" ht="42.75" customHeight="1">
      <c r="B2" s="317" t="s">
        <v>469</v>
      </c>
      <c r="C2" s="317"/>
      <c r="D2" s="317"/>
      <c r="E2" s="317"/>
      <c r="F2" s="317"/>
      <c r="G2" s="317"/>
      <c r="H2" s="318"/>
    </row>
    <row r="3" spans="2:8" s="60" customFormat="1" ht="60" customHeight="1">
      <c r="B3" s="56" t="s">
        <v>444</v>
      </c>
      <c r="C3" s="57" t="s">
        <v>470</v>
      </c>
      <c r="D3" s="58" t="s">
        <v>471</v>
      </c>
      <c r="E3" s="59" t="s">
        <v>445</v>
      </c>
      <c r="F3" s="58" t="s">
        <v>446</v>
      </c>
      <c r="G3" s="58" t="s">
        <v>472</v>
      </c>
      <c r="H3" s="58" t="s">
        <v>473</v>
      </c>
    </row>
    <row r="4" spans="2:8">
      <c r="B4" s="61"/>
      <c r="C4" s="62" t="s">
        <v>474</v>
      </c>
      <c r="D4" s="63">
        <v>1</v>
      </c>
      <c r="E4" s="64">
        <v>5.6</v>
      </c>
      <c r="F4" s="65">
        <v>5600</v>
      </c>
      <c r="G4" s="65">
        <f>F4*D4</f>
        <v>5600</v>
      </c>
      <c r="H4" s="65">
        <f>G4*12</f>
        <v>67200</v>
      </c>
    </row>
    <row r="5" spans="2:8">
      <c r="B5" s="61"/>
      <c r="C5" s="62" t="s">
        <v>475</v>
      </c>
      <c r="D5" s="63">
        <v>1</v>
      </c>
      <c r="E5" s="64">
        <v>4.8</v>
      </c>
      <c r="F5" s="65">
        <v>4800</v>
      </c>
      <c r="G5" s="65">
        <f>F5*D5</f>
        <v>4800</v>
      </c>
      <c r="H5" s="65">
        <f>G5*12</f>
        <v>57600</v>
      </c>
    </row>
    <row r="6" spans="2:8">
      <c r="B6" s="61"/>
      <c r="C6" s="62" t="s">
        <v>475</v>
      </c>
      <c r="D6" s="63">
        <v>1</v>
      </c>
      <c r="E6" s="64">
        <v>4.5999999999999996</v>
      </c>
      <c r="F6" s="65">
        <v>4600</v>
      </c>
      <c r="G6" s="65">
        <f>F6*D6</f>
        <v>4600</v>
      </c>
      <c r="H6" s="65">
        <f>G6*12</f>
        <v>55200</v>
      </c>
    </row>
    <row r="7" spans="2:8">
      <c r="B7" s="61"/>
      <c r="C7" s="62" t="s">
        <v>475</v>
      </c>
      <c r="D7" s="63">
        <v>1</v>
      </c>
      <c r="E7" s="64">
        <v>4.4000000000000004</v>
      </c>
      <c r="F7" s="65">
        <v>4400</v>
      </c>
      <c r="G7" s="65">
        <f>F7*D7</f>
        <v>4400</v>
      </c>
      <c r="H7" s="65">
        <f>G7*12</f>
        <v>52800</v>
      </c>
    </row>
    <row r="8" spans="2:8" s="71" customFormat="1" ht="45">
      <c r="B8" s="66"/>
      <c r="C8" s="67" t="s">
        <v>476</v>
      </c>
      <c r="D8" s="68"/>
      <c r="E8" s="69"/>
      <c r="F8" s="70"/>
      <c r="G8" s="70"/>
      <c r="H8" s="70"/>
    </row>
    <row r="9" spans="2:8" s="71" customFormat="1" ht="33" customHeight="1">
      <c r="B9" s="72" t="s">
        <v>447</v>
      </c>
      <c r="C9" s="73" t="s">
        <v>477</v>
      </c>
      <c r="D9" s="74"/>
      <c r="E9" s="75"/>
      <c r="F9" s="76"/>
      <c r="G9" s="76"/>
      <c r="H9" s="76"/>
    </row>
    <row r="10" spans="2:8" ht="30">
      <c r="B10" s="61"/>
      <c r="C10" s="62" t="s">
        <v>478</v>
      </c>
      <c r="D10" s="63">
        <v>1</v>
      </c>
      <c r="E10" s="64">
        <v>3.6</v>
      </c>
      <c r="F10" s="77">
        <v>3600</v>
      </c>
      <c r="G10" s="77">
        <f>D10*F10</f>
        <v>3600</v>
      </c>
      <c r="H10" s="65">
        <f>G10*12</f>
        <v>43200</v>
      </c>
    </row>
    <row r="11" spans="2:8" ht="30">
      <c r="B11" s="61">
        <v>1</v>
      </c>
      <c r="C11" s="78" t="s">
        <v>480</v>
      </c>
      <c r="D11" s="63"/>
      <c r="E11" s="64"/>
      <c r="F11" s="77"/>
      <c r="G11" s="77"/>
      <c r="H11" s="65"/>
    </row>
    <row r="12" spans="2:8">
      <c r="B12" s="61"/>
      <c r="C12" s="62" t="s">
        <v>463</v>
      </c>
      <c r="D12" s="63">
        <v>1</v>
      </c>
      <c r="E12" s="64">
        <v>2.2000000000000002</v>
      </c>
      <c r="F12" s="77">
        <v>2200</v>
      </c>
      <c r="G12" s="77">
        <f>D12*F12</f>
        <v>2200</v>
      </c>
      <c r="H12" s="65">
        <f>G12*12</f>
        <v>26400</v>
      </c>
    </row>
    <row r="13" spans="2:8">
      <c r="B13" s="61"/>
      <c r="C13" s="62" t="s">
        <v>456</v>
      </c>
      <c r="D13" s="63">
        <v>1</v>
      </c>
      <c r="E13" s="64">
        <v>1.6</v>
      </c>
      <c r="F13" s="77">
        <v>1600</v>
      </c>
      <c r="G13" s="77">
        <f>F13*D13</f>
        <v>1600</v>
      </c>
      <c r="H13" s="65">
        <f>G13*12</f>
        <v>19200</v>
      </c>
    </row>
    <row r="14" spans="2:8">
      <c r="B14" s="61"/>
      <c r="C14" s="62" t="s">
        <v>457</v>
      </c>
      <c r="D14" s="63">
        <v>9</v>
      </c>
      <c r="E14" s="64">
        <v>1.2</v>
      </c>
      <c r="F14" s="77">
        <v>1200</v>
      </c>
      <c r="G14" s="77">
        <f>F14*D14</f>
        <v>10800</v>
      </c>
      <c r="H14" s="65">
        <f>G14*12</f>
        <v>129600</v>
      </c>
    </row>
    <row r="15" spans="2:8">
      <c r="B15" s="61"/>
      <c r="C15" s="62" t="s">
        <v>464</v>
      </c>
      <c r="D15" s="63">
        <v>2</v>
      </c>
      <c r="E15" s="64">
        <v>0.9</v>
      </c>
      <c r="F15" s="65">
        <v>900</v>
      </c>
      <c r="G15" s="77">
        <f>D15*F15</f>
        <v>1800</v>
      </c>
      <c r="H15" s="65">
        <f>G15*12</f>
        <v>21600</v>
      </c>
    </row>
    <row r="16" spans="2:8" s="82" customFormat="1">
      <c r="B16" s="79">
        <v>2</v>
      </c>
      <c r="C16" s="78" t="s">
        <v>481</v>
      </c>
      <c r="D16" s="63"/>
      <c r="E16" s="80"/>
      <c r="F16" s="81"/>
      <c r="G16" s="81"/>
      <c r="H16" s="65"/>
    </row>
    <row r="17" spans="2:8" s="82" customFormat="1">
      <c r="B17" s="79"/>
      <c r="C17" s="62" t="s">
        <v>463</v>
      </c>
      <c r="D17" s="63">
        <v>1</v>
      </c>
      <c r="E17" s="80">
        <v>2.2000000000000002</v>
      </c>
      <c r="F17" s="81">
        <v>2200</v>
      </c>
      <c r="G17" s="81">
        <f>F17*D17</f>
        <v>2200</v>
      </c>
      <c r="H17" s="81">
        <f>G17*12</f>
        <v>26400</v>
      </c>
    </row>
    <row r="18" spans="2:8">
      <c r="B18" s="61"/>
      <c r="C18" s="62" t="s">
        <v>482</v>
      </c>
      <c r="D18" s="63">
        <v>1</v>
      </c>
      <c r="E18" s="64">
        <v>2</v>
      </c>
      <c r="F18" s="65">
        <v>2000</v>
      </c>
      <c r="G18" s="65">
        <f>F18*D18</f>
        <v>2000</v>
      </c>
      <c r="H18" s="65">
        <f>G18*12</f>
        <v>24000</v>
      </c>
    </row>
    <row r="19" spans="2:8">
      <c r="B19" s="61"/>
      <c r="C19" s="62" t="s">
        <v>456</v>
      </c>
      <c r="D19" s="63">
        <v>2</v>
      </c>
      <c r="E19" s="64">
        <v>1.6</v>
      </c>
      <c r="F19" s="77">
        <v>1600</v>
      </c>
      <c r="G19" s="65">
        <f>F19*D19</f>
        <v>3200</v>
      </c>
      <c r="H19" s="65">
        <f>G19*12</f>
        <v>38400</v>
      </c>
    </row>
    <row r="20" spans="2:8">
      <c r="B20" s="61"/>
      <c r="C20" s="62" t="s">
        <v>457</v>
      </c>
      <c r="D20" s="63">
        <v>16</v>
      </c>
      <c r="E20" s="64">
        <v>1.2</v>
      </c>
      <c r="F20" s="77">
        <v>1200</v>
      </c>
      <c r="G20" s="65">
        <f>F20*D20</f>
        <v>19200</v>
      </c>
      <c r="H20" s="65">
        <f>G20*12</f>
        <v>230400</v>
      </c>
    </row>
    <row r="21" spans="2:8">
      <c r="B21" s="61"/>
      <c r="C21" s="62" t="s">
        <v>464</v>
      </c>
      <c r="D21" s="83">
        <v>2</v>
      </c>
      <c r="E21" s="64">
        <v>0.9</v>
      </c>
      <c r="F21" s="65">
        <v>900</v>
      </c>
      <c r="G21" s="65">
        <f>F21*D21</f>
        <v>1800</v>
      </c>
      <c r="H21" s="65">
        <f>G21*12</f>
        <v>21600</v>
      </c>
    </row>
    <row r="22" spans="2:8" s="82" customFormat="1" ht="45">
      <c r="B22" s="79">
        <v>3</v>
      </c>
      <c r="C22" s="78" t="s">
        <v>483</v>
      </c>
      <c r="D22" s="83"/>
      <c r="E22" s="80"/>
      <c r="F22" s="81"/>
      <c r="G22" s="81"/>
      <c r="H22" s="81"/>
    </row>
    <row r="23" spans="2:8">
      <c r="B23" s="61"/>
      <c r="C23" s="62" t="s">
        <v>463</v>
      </c>
      <c r="D23" s="63">
        <v>1</v>
      </c>
      <c r="E23" s="64">
        <v>2.2000000000000002</v>
      </c>
      <c r="F23" s="65">
        <v>2200</v>
      </c>
      <c r="G23" s="65">
        <f>F23*D23</f>
        <v>2200</v>
      </c>
      <c r="H23" s="65">
        <f>G23*12</f>
        <v>26400</v>
      </c>
    </row>
    <row r="24" spans="2:8">
      <c r="B24" s="61"/>
      <c r="C24" s="62" t="s">
        <v>456</v>
      </c>
      <c r="D24" s="63">
        <v>2</v>
      </c>
      <c r="E24" s="64">
        <v>1.6</v>
      </c>
      <c r="F24" s="77">
        <v>1600</v>
      </c>
      <c r="G24" s="65">
        <f>F24*D24</f>
        <v>3200</v>
      </c>
      <c r="H24" s="65">
        <f>G24*12</f>
        <v>38400</v>
      </c>
    </row>
    <row r="25" spans="2:8">
      <c r="B25" s="61"/>
      <c r="C25" s="62" t="s">
        <v>457</v>
      </c>
      <c r="D25" s="83">
        <v>11</v>
      </c>
      <c r="E25" s="64">
        <v>1.2</v>
      </c>
      <c r="F25" s="77">
        <v>1200</v>
      </c>
      <c r="G25" s="65">
        <f>F25*D25</f>
        <v>13200</v>
      </c>
      <c r="H25" s="65">
        <f>G25*12</f>
        <v>158400</v>
      </c>
    </row>
    <row r="26" spans="2:8">
      <c r="B26" s="61"/>
      <c r="C26" s="62" t="s">
        <v>464</v>
      </c>
      <c r="D26" s="83">
        <v>2</v>
      </c>
      <c r="E26" s="64">
        <v>0.9</v>
      </c>
      <c r="F26" s="65">
        <v>900</v>
      </c>
      <c r="G26" s="65">
        <f>F26*D26</f>
        <v>1800</v>
      </c>
      <c r="H26" s="65">
        <f>G26*12</f>
        <v>21600</v>
      </c>
    </row>
    <row r="27" spans="2:8" s="82" customFormat="1" ht="43.5" customHeight="1">
      <c r="B27" s="79">
        <v>4</v>
      </c>
      <c r="C27" s="78" t="s">
        <v>484</v>
      </c>
      <c r="D27" s="83"/>
      <c r="E27" s="80"/>
      <c r="F27" s="81"/>
      <c r="G27" s="81"/>
      <c r="H27" s="81"/>
    </row>
    <row r="28" spans="2:8">
      <c r="B28" s="61"/>
      <c r="C28" s="62" t="s">
        <v>463</v>
      </c>
      <c r="D28" s="63">
        <v>1</v>
      </c>
      <c r="E28" s="64">
        <v>2.2000000000000002</v>
      </c>
      <c r="F28" s="65">
        <v>2200</v>
      </c>
      <c r="G28" s="65">
        <f>D28*F28</f>
        <v>2200</v>
      </c>
      <c r="H28" s="65">
        <f>G28*12</f>
        <v>26400</v>
      </c>
    </row>
    <row r="29" spans="2:8">
      <c r="B29" s="61"/>
      <c r="C29" s="62" t="s">
        <v>456</v>
      </c>
      <c r="D29" s="63">
        <v>1</v>
      </c>
      <c r="E29" s="64">
        <v>1.6</v>
      </c>
      <c r="F29" s="77">
        <v>1600</v>
      </c>
      <c r="G29" s="65">
        <f>F29*D29</f>
        <v>1600</v>
      </c>
      <c r="H29" s="65">
        <f>G29*12</f>
        <v>19200</v>
      </c>
    </row>
    <row r="30" spans="2:8">
      <c r="B30" s="61"/>
      <c r="C30" s="62" t="s">
        <v>457</v>
      </c>
      <c r="D30" s="63">
        <v>3</v>
      </c>
      <c r="E30" s="64">
        <v>1.2</v>
      </c>
      <c r="F30" s="77">
        <v>1200</v>
      </c>
      <c r="G30" s="65">
        <f>F30*D30</f>
        <v>3600</v>
      </c>
      <c r="H30" s="65">
        <f>G30*12</f>
        <v>43200</v>
      </c>
    </row>
    <row r="31" spans="2:8">
      <c r="B31" s="61"/>
      <c r="C31" s="62" t="s">
        <v>464</v>
      </c>
      <c r="D31" s="63">
        <v>2</v>
      </c>
      <c r="E31" s="64">
        <v>0.9</v>
      </c>
      <c r="F31" s="65">
        <v>900</v>
      </c>
      <c r="G31" s="65">
        <f>D31*F31</f>
        <v>1800</v>
      </c>
      <c r="H31" s="65">
        <f>G31*12</f>
        <v>21600</v>
      </c>
    </row>
    <row r="32" spans="2:8" s="82" customFormat="1" ht="30">
      <c r="B32" s="79">
        <v>5</v>
      </c>
      <c r="C32" s="78" t="s">
        <v>485</v>
      </c>
      <c r="D32" s="63"/>
      <c r="E32" s="80"/>
      <c r="F32" s="81"/>
      <c r="G32" s="81"/>
      <c r="H32" s="81"/>
    </row>
    <row r="33" spans="2:9">
      <c r="B33" s="61"/>
      <c r="C33" s="62" t="s">
        <v>463</v>
      </c>
      <c r="D33" s="63">
        <v>1</v>
      </c>
      <c r="E33" s="64">
        <v>2.2000000000000002</v>
      </c>
      <c r="F33" s="65">
        <v>2200</v>
      </c>
      <c r="G33" s="65">
        <f>F33*D33</f>
        <v>2200</v>
      </c>
      <c r="H33" s="65">
        <f>G33*12</f>
        <v>26400</v>
      </c>
    </row>
    <row r="34" spans="2:9">
      <c r="B34" s="61"/>
      <c r="C34" s="62" t="s">
        <v>456</v>
      </c>
      <c r="D34" s="63">
        <v>2</v>
      </c>
      <c r="E34" s="64" t="s">
        <v>486</v>
      </c>
      <c r="F34" s="77">
        <v>1600</v>
      </c>
      <c r="G34" s="65">
        <f>F34*D34</f>
        <v>3200</v>
      </c>
      <c r="H34" s="65">
        <f>G34*12</f>
        <v>38400</v>
      </c>
    </row>
    <row r="35" spans="2:9">
      <c r="B35" s="61"/>
      <c r="C35" s="62" t="s">
        <v>457</v>
      </c>
      <c r="D35" s="83">
        <v>13</v>
      </c>
      <c r="E35" s="64">
        <v>1.2</v>
      </c>
      <c r="F35" s="77">
        <v>1200</v>
      </c>
      <c r="G35" s="65">
        <f>F35*D35</f>
        <v>15600</v>
      </c>
      <c r="H35" s="65">
        <f>G35*12</f>
        <v>187200</v>
      </c>
    </row>
    <row r="36" spans="2:9">
      <c r="B36" s="61"/>
      <c r="C36" s="62" t="s">
        <v>464</v>
      </c>
      <c r="D36" s="83">
        <v>5</v>
      </c>
      <c r="E36" s="64">
        <v>0.9</v>
      </c>
      <c r="F36" s="65">
        <v>900</v>
      </c>
      <c r="G36" s="65">
        <f>F36*D36</f>
        <v>4500</v>
      </c>
      <c r="H36" s="65">
        <f>G36*12</f>
        <v>54000</v>
      </c>
    </row>
    <row r="37" spans="2:9" ht="45">
      <c r="B37" s="66"/>
      <c r="C37" s="67" t="s">
        <v>487</v>
      </c>
      <c r="D37" s="68"/>
      <c r="E37" s="69"/>
      <c r="F37" s="70"/>
      <c r="G37" s="70"/>
      <c r="H37" s="70"/>
    </row>
    <row r="38" spans="2:9" s="71" customFormat="1" ht="54" customHeight="1">
      <c r="B38" s="72" t="s">
        <v>447</v>
      </c>
      <c r="C38" s="73" t="s">
        <v>488</v>
      </c>
      <c r="D38" s="74"/>
      <c r="E38" s="75"/>
      <c r="F38" s="76"/>
      <c r="G38" s="76"/>
      <c r="H38" s="76"/>
    </row>
    <row r="39" spans="2:9" ht="30">
      <c r="B39" s="61"/>
      <c r="C39" s="62" t="s">
        <v>489</v>
      </c>
      <c r="D39" s="83">
        <v>1</v>
      </c>
      <c r="E39" s="64">
        <v>3.6</v>
      </c>
      <c r="F39" s="77">
        <v>3600</v>
      </c>
      <c r="G39" s="77">
        <f>D39*F39</f>
        <v>3600</v>
      </c>
      <c r="H39" s="65">
        <f>G39*12</f>
        <v>43200</v>
      </c>
    </row>
    <row r="40" spans="2:9" s="82" customFormat="1" ht="45">
      <c r="B40" s="79">
        <v>2</v>
      </c>
      <c r="C40" s="78" t="s">
        <v>490</v>
      </c>
      <c r="D40" s="63"/>
      <c r="E40" s="80"/>
      <c r="F40" s="81"/>
      <c r="G40" s="81"/>
      <c r="H40" s="81"/>
    </row>
    <row r="41" spans="2:9">
      <c r="B41" s="61"/>
      <c r="C41" s="62" t="s">
        <v>463</v>
      </c>
      <c r="D41" s="63">
        <v>1</v>
      </c>
      <c r="E41" s="64">
        <v>2.2000000000000002</v>
      </c>
      <c r="F41" s="65">
        <v>2200</v>
      </c>
      <c r="G41" s="65">
        <f>D41*F41</f>
        <v>2200</v>
      </c>
      <c r="H41" s="65">
        <f>G41*12</f>
        <v>26400</v>
      </c>
    </row>
    <row r="42" spans="2:9">
      <c r="B42" s="61"/>
      <c r="C42" s="62" t="s">
        <v>456</v>
      </c>
      <c r="D42" s="63">
        <v>5</v>
      </c>
      <c r="E42" s="64">
        <v>1.2</v>
      </c>
      <c r="F42" s="77">
        <v>1200</v>
      </c>
      <c r="G42" s="65">
        <f>F42*D42</f>
        <v>6000</v>
      </c>
      <c r="H42" s="65">
        <f>G42*12</f>
        <v>72000</v>
      </c>
    </row>
    <row r="43" spans="2:9">
      <c r="B43" s="61"/>
      <c r="C43" s="62" t="s">
        <v>457</v>
      </c>
      <c r="D43" s="84">
        <v>3</v>
      </c>
      <c r="E43" s="64">
        <v>0.9</v>
      </c>
      <c r="F43" s="77">
        <v>900</v>
      </c>
      <c r="G43" s="65">
        <f>F43*D43</f>
        <v>2700</v>
      </c>
      <c r="H43" s="65">
        <f>G43*12</f>
        <v>32400</v>
      </c>
    </row>
    <row r="44" spans="2:9" s="71" customFormat="1" ht="35.25" customHeight="1">
      <c r="B44" s="72" t="s">
        <v>452</v>
      </c>
      <c r="C44" s="73" t="s">
        <v>597</v>
      </c>
      <c r="D44" s="85"/>
      <c r="E44" s="75"/>
      <c r="F44" s="76"/>
      <c r="G44" s="76"/>
      <c r="H44" s="76"/>
    </row>
    <row r="45" spans="2:9">
      <c r="B45" s="61"/>
      <c r="C45" s="62" t="s">
        <v>456</v>
      </c>
      <c r="D45" s="63">
        <v>1</v>
      </c>
      <c r="E45" s="64" t="s">
        <v>486</v>
      </c>
      <c r="F45" s="77">
        <v>1600</v>
      </c>
      <c r="G45" s="65">
        <f>F45*D45</f>
        <v>1600</v>
      </c>
      <c r="H45" s="65">
        <f>G45*12</f>
        <v>19200</v>
      </c>
    </row>
    <row r="46" spans="2:9">
      <c r="B46" s="61"/>
      <c r="C46" s="62" t="s">
        <v>457</v>
      </c>
      <c r="D46" s="83">
        <v>2</v>
      </c>
      <c r="E46" s="64">
        <v>1</v>
      </c>
      <c r="F46" s="77">
        <v>1000</v>
      </c>
      <c r="G46" s="65">
        <f>F46*D46</f>
        <v>2000</v>
      </c>
      <c r="H46" s="65">
        <f>G46*12</f>
        <v>24000</v>
      </c>
    </row>
    <row r="47" spans="2:9">
      <c r="B47" s="61"/>
      <c r="C47" s="62" t="s">
        <v>464</v>
      </c>
      <c r="D47" s="83">
        <v>1</v>
      </c>
      <c r="E47" s="64">
        <v>0.9</v>
      </c>
      <c r="F47" s="65">
        <v>900</v>
      </c>
      <c r="G47" s="77">
        <v>850</v>
      </c>
      <c r="H47" s="65">
        <f>G47*12</f>
        <v>10200</v>
      </c>
      <c r="I47" s="65"/>
    </row>
    <row r="48" spans="2:9" s="71" customFormat="1" ht="35.25" customHeight="1">
      <c r="B48" s="72" t="s">
        <v>459</v>
      </c>
      <c r="C48" s="73" t="s">
        <v>598</v>
      </c>
      <c r="D48" s="85"/>
      <c r="E48" s="75"/>
      <c r="F48" s="76"/>
      <c r="G48" s="76"/>
      <c r="H48" s="76"/>
    </row>
    <row r="49" spans="2:8">
      <c r="B49" s="61"/>
      <c r="C49" s="62" t="s">
        <v>456</v>
      </c>
      <c r="D49" s="63">
        <v>1</v>
      </c>
      <c r="E49" s="64">
        <v>1.6</v>
      </c>
      <c r="F49" s="77">
        <v>1600</v>
      </c>
      <c r="G49" s="65">
        <f>F49*D49</f>
        <v>1600</v>
      </c>
      <c r="H49" s="65">
        <f>G49*12</f>
        <v>19200</v>
      </c>
    </row>
    <row r="50" spans="2:8">
      <c r="B50" s="61"/>
      <c r="C50" s="62" t="s">
        <v>457</v>
      </c>
      <c r="D50" s="63">
        <v>2</v>
      </c>
      <c r="E50" s="64">
        <v>1</v>
      </c>
      <c r="F50" s="77">
        <v>1000</v>
      </c>
      <c r="G50" s="65">
        <f>F50*D50</f>
        <v>2000</v>
      </c>
      <c r="H50" s="65">
        <f>G50*12</f>
        <v>24000</v>
      </c>
    </row>
    <row r="51" spans="2:8">
      <c r="B51" s="61"/>
      <c r="C51" s="62" t="s">
        <v>464</v>
      </c>
      <c r="D51" s="63">
        <v>1</v>
      </c>
      <c r="E51" s="64">
        <v>0.9</v>
      </c>
      <c r="F51" s="65">
        <v>900</v>
      </c>
      <c r="G51" s="77">
        <v>900</v>
      </c>
      <c r="H51" s="65">
        <f>G51*12</f>
        <v>10800</v>
      </c>
    </row>
    <row r="52" spans="2:8">
      <c r="B52" s="61"/>
      <c r="C52" s="86"/>
      <c r="D52" s="63"/>
      <c r="E52" s="64"/>
      <c r="F52" s="65"/>
      <c r="G52" s="65"/>
      <c r="H52" s="65"/>
    </row>
    <row r="53" spans="2:8" s="71" customFormat="1" ht="35.25" customHeight="1">
      <c r="B53" s="72" t="s">
        <v>466</v>
      </c>
      <c r="C53" s="73" t="s">
        <v>599</v>
      </c>
      <c r="D53" s="74"/>
      <c r="E53" s="75"/>
      <c r="F53" s="76"/>
      <c r="G53" s="76"/>
      <c r="H53" s="76"/>
    </row>
    <row r="54" spans="2:8">
      <c r="B54" s="61"/>
      <c r="C54" s="62" t="s">
        <v>456</v>
      </c>
      <c r="D54" s="63">
        <v>1</v>
      </c>
      <c r="E54" s="64">
        <v>1.6</v>
      </c>
      <c r="F54" s="77">
        <v>1600</v>
      </c>
      <c r="G54" s="65">
        <f>F54*D54</f>
        <v>1600</v>
      </c>
      <c r="H54" s="65">
        <f>G54*12</f>
        <v>19200</v>
      </c>
    </row>
    <row r="55" spans="2:8">
      <c r="B55" s="61"/>
      <c r="C55" s="62" t="s">
        <v>457</v>
      </c>
      <c r="D55" s="63">
        <v>3</v>
      </c>
      <c r="E55" s="64">
        <v>1</v>
      </c>
      <c r="F55" s="77">
        <v>1000</v>
      </c>
      <c r="G55" s="65">
        <f>F55*D55</f>
        <v>3000</v>
      </c>
      <c r="H55" s="65">
        <f>G55*12</f>
        <v>36000</v>
      </c>
    </row>
    <row r="56" spans="2:8">
      <c r="B56" s="61"/>
      <c r="C56" s="62" t="s">
        <v>464</v>
      </c>
      <c r="D56" s="63">
        <v>4</v>
      </c>
      <c r="E56" s="64">
        <v>0.9</v>
      </c>
      <c r="F56" s="65">
        <v>900</v>
      </c>
      <c r="G56" s="65">
        <f>F56*D56</f>
        <v>3600</v>
      </c>
      <c r="H56" s="65">
        <f>G56*12</f>
        <v>43200</v>
      </c>
    </row>
    <row r="57" spans="2:8" ht="30">
      <c r="B57" s="87" t="s">
        <v>491</v>
      </c>
      <c r="C57" s="73" t="s">
        <v>600</v>
      </c>
      <c r="D57" s="74"/>
      <c r="E57" s="88"/>
      <c r="F57" s="89"/>
      <c r="G57" s="89"/>
      <c r="H57" s="89"/>
    </row>
    <row r="58" spans="2:8">
      <c r="B58" s="61"/>
      <c r="C58" s="62" t="s">
        <v>456</v>
      </c>
      <c r="D58" s="63">
        <v>1</v>
      </c>
      <c r="E58" s="64">
        <v>1.6</v>
      </c>
      <c r="F58" s="77">
        <v>1600</v>
      </c>
      <c r="G58" s="65">
        <f>F58*D58</f>
        <v>1600</v>
      </c>
      <c r="H58" s="65">
        <f>G58*12</f>
        <v>19200</v>
      </c>
    </row>
    <row r="59" spans="2:8">
      <c r="B59" s="61"/>
      <c r="C59" s="62" t="s">
        <v>457</v>
      </c>
      <c r="D59" s="83">
        <v>4</v>
      </c>
      <c r="E59" s="64">
        <v>1</v>
      </c>
      <c r="F59" s="77">
        <v>1000</v>
      </c>
      <c r="G59" s="65">
        <f>F59*D59</f>
        <v>4000</v>
      </c>
      <c r="H59" s="65">
        <f>G59*12</f>
        <v>48000</v>
      </c>
    </row>
    <row r="60" spans="2:8">
      <c r="B60" s="61"/>
      <c r="C60" s="62" t="s">
        <v>464</v>
      </c>
      <c r="D60" s="83">
        <v>3</v>
      </c>
      <c r="E60" s="64">
        <v>0.9</v>
      </c>
      <c r="F60" s="65">
        <v>900</v>
      </c>
      <c r="G60" s="65">
        <f>F60*D60</f>
        <v>2700</v>
      </c>
      <c r="H60" s="65">
        <f>G60*12</f>
        <v>32400</v>
      </c>
    </row>
    <row r="61" spans="2:8" ht="45">
      <c r="B61" s="90"/>
      <c r="C61" s="67" t="s">
        <v>492</v>
      </c>
      <c r="D61" s="68"/>
      <c r="E61" s="91"/>
      <c r="F61" s="92"/>
      <c r="G61" s="92"/>
      <c r="H61" s="92"/>
    </row>
    <row r="62" spans="2:8" s="82" customFormat="1">
      <c r="B62" s="72" t="s">
        <v>447</v>
      </c>
      <c r="C62" s="73" t="s">
        <v>493</v>
      </c>
      <c r="D62" s="74"/>
      <c r="E62" s="93"/>
      <c r="F62" s="94"/>
      <c r="G62" s="94"/>
      <c r="H62" s="94"/>
    </row>
    <row r="63" spans="2:8">
      <c r="B63" s="61"/>
      <c r="C63" s="62" t="s">
        <v>494</v>
      </c>
      <c r="D63" s="63">
        <v>1</v>
      </c>
      <c r="E63" s="64">
        <v>3.6</v>
      </c>
      <c r="F63" s="77">
        <v>3600</v>
      </c>
      <c r="G63" s="95">
        <f>F63*D63</f>
        <v>3600</v>
      </c>
      <c r="H63" s="95">
        <f>G63*12</f>
        <v>43200</v>
      </c>
    </row>
    <row r="64" spans="2:8" ht="30">
      <c r="B64" s="79">
        <v>1</v>
      </c>
      <c r="C64" s="78" t="s">
        <v>495</v>
      </c>
      <c r="D64" s="63"/>
      <c r="E64" s="96"/>
      <c r="F64" s="95"/>
      <c r="G64" s="95"/>
      <c r="H64" s="95"/>
    </row>
    <row r="65" spans="2:8">
      <c r="B65" s="61"/>
      <c r="C65" s="62" t="s">
        <v>463</v>
      </c>
      <c r="D65" s="63">
        <v>1</v>
      </c>
      <c r="E65" s="96">
        <v>2.2000000000000002</v>
      </c>
      <c r="F65" s="95">
        <v>2200</v>
      </c>
      <c r="G65" s="95">
        <f>F65*D65</f>
        <v>2200</v>
      </c>
      <c r="H65" s="95">
        <f>G65*12</f>
        <v>26400</v>
      </c>
    </row>
    <row r="66" spans="2:8" s="82" customFormat="1" ht="30.75" customHeight="1">
      <c r="B66" s="61"/>
      <c r="C66" s="62" t="s">
        <v>456</v>
      </c>
      <c r="D66" s="63">
        <v>2</v>
      </c>
      <c r="E66" s="64">
        <v>1.5</v>
      </c>
      <c r="F66" s="77">
        <v>1500</v>
      </c>
      <c r="G66" s="97">
        <f>F66*D66</f>
        <v>3000</v>
      </c>
      <c r="H66" s="97">
        <f>G66*12</f>
        <v>36000</v>
      </c>
    </row>
    <row r="67" spans="2:8">
      <c r="B67" s="61"/>
      <c r="C67" s="62" t="s">
        <v>457</v>
      </c>
      <c r="D67" s="63">
        <v>2</v>
      </c>
      <c r="E67" s="64">
        <v>1.3</v>
      </c>
      <c r="F67" s="77">
        <v>1300</v>
      </c>
      <c r="G67" s="95">
        <f>F67*D67</f>
        <v>2600</v>
      </c>
      <c r="H67" s="95">
        <f>G67*12</f>
        <v>31200</v>
      </c>
    </row>
    <row r="68" spans="2:8" ht="30">
      <c r="B68" s="79">
        <v>2</v>
      </c>
      <c r="C68" s="78" t="s">
        <v>496</v>
      </c>
      <c r="D68" s="63"/>
      <c r="E68" s="96"/>
      <c r="F68" s="95"/>
      <c r="G68" s="95"/>
      <c r="H68" s="95"/>
    </row>
    <row r="69" spans="2:8" s="71" customFormat="1">
      <c r="B69" s="61"/>
      <c r="C69" s="62" t="s">
        <v>463</v>
      </c>
      <c r="D69" s="63">
        <v>1</v>
      </c>
      <c r="E69" s="95">
        <v>2.2000000000000002</v>
      </c>
      <c r="F69" s="95">
        <v>2200</v>
      </c>
      <c r="G69" s="95">
        <f>F69*D69</f>
        <v>2200</v>
      </c>
      <c r="H69" s="95">
        <f>G69*12</f>
        <v>26400</v>
      </c>
    </row>
    <row r="70" spans="2:8" s="71" customFormat="1">
      <c r="B70" s="213"/>
      <c r="C70" s="214" t="s">
        <v>482</v>
      </c>
      <c r="D70" s="215">
        <v>1</v>
      </c>
      <c r="E70" s="216">
        <v>2</v>
      </c>
      <c r="F70" s="216">
        <v>2000</v>
      </c>
      <c r="G70" s="216">
        <f>F70*D70</f>
        <v>2000</v>
      </c>
      <c r="H70" s="216">
        <f>G70*12</f>
        <v>24000</v>
      </c>
    </row>
    <row r="71" spans="2:8">
      <c r="B71" s="61"/>
      <c r="C71" s="62" t="s">
        <v>456</v>
      </c>
      <c r="D71" s="63">
        <v>1</v>
      </c>
      <c r="E71" s="64">
        <v>1.5</v>
      </c>
      <c r="F71" s="77">
        <v>1500</v>
      </c>
      <c r="G71" s="98">
        <f>F71*D71</f>
        <v>1500</v>
      </c>
      <c r="H71" s="95">
        <f>G71*12</f>
        <v>18000</v>
      </c>
    </row>
    <row r="72" spans="2:8">
      <c r="B72" s="61"/>
      <c r="C72" s="62" t="s">
        <v>457</v>
      </c>
      <c r="D72" s="51">
        <v>2</v>
      </c>
      <c r="E72" s="64">
        <v>1.3</v>
      </c>
      <c r="F72" s="77">
        <v>1300</v>
      </c>
      <c r="G72" s="99">
        <f>F72*D72</f>
        <v>2600</v>
      </c>
      <c r="H72" s="95">
        <f>G72*12</f>
        <v>31200</v>
      </c>
    </row>
    <row r="73" spans="2:8" s="82" customFormat="1">
      <c r="B73" s="61"/>
      <c r="C73" s="62" t="s">
        <v>464</v>
      </c>
      <c r="D73" s="63">
        <v>1</v>
      </c>
      <c r="E73" s="64">
        <v>0.9</v>
      </c>
      <c r="F73" s="65">
        <v>900</v>
      </c>
      <c r="G73" s="95">
        <f>F73*D73</f>
        <v>900</v>
      </c>
      <c r="H73" s="95">
        <f>G73*12</f>
        <v>10800</v>
      </c>
    </row>
    <row r="74" spans="2:8">
      <c r="B74" s="72" t="s">
        <v>452</v>
      </c>
      <c r="C74" s="73" t="s">
        <v>497</v>
      </c>
      <c r="D74" s="55"/>
      <c r="E74" s="74"/>
      <c r="F74" s="100"/>
      <c r="G74" s="100"/>
      <c r="H74" s="100"/>
    </row>
    <row r="75" spans="2:8">
      <c r="B75" s="61"/>
      <c r="C75" s="62" t="s">
        <v>498</v>
      </c>
      <c r="D75" s="63">
        <v>1</v>
      </c>
      <c r="E75" s="64">
        <v>3.6</v>
      </c>
      <c r="F75" s="77">
        <v>3600</v>
      </c>
      <c r="G75" s="95">
        <f>F75*D75</f>
        <v>3600</v>
      </c>
      <c r="H75" s="95">
        <f>G75*12</f>
        <v>43200</v>
      </c>
    </row>
    <row r="76" spans="2:8" ht="30">
      <c r="B76" s="79">
        <v>1</v>
      </c>
      <c r="C76" s="78" t="s">
        <v>499</v>
      </c>
      <c r="D76" s="63"/>
      <c r="E76" s="96"/>
      <c r="F76" s="95"/>
      <c r="G76" s="95"/>
      <c r="H76" s="95"/>
    </row>
    <row r="77" spans="2:8" s="82" customFormat="1">
      <c r="B77" s="61"/>
      <c r="C77" s="62" t="s">
        <v>463</v>
      </c>
      <c r="D77" s="63">
        <v>1</v>
      </c>
      <c r="E77" s="101">
        <v>2.2000000000000002</v>
      </c>
      <c r="F77" s="97">
        <v>2200</v>
      </c>
      <c r="G77" s="97">
        <f>F77*D77</f>
        <v>2200</v>
      </c>
      <c r="H77" s="97">
        <f>G77*12</f>
        <v>26400</v>
      </c>
    </row>
    <row r="78" spans="2:8">
      <c r="B78" s="61"/>
      <c r="C78" s="62" t="s">
        <v>456</v>
      </c>
      <c r="D78" s="63">
        <v>2</v>
      </c>
      <c r="E78" s="64">
        <v>1.6</v>
      </c>
      <c r="F78" s="77">
        <v>1600</v>
      </c>
      <c r="G78" s="95">
        <f>F78*D78</f>
        <v>3200</v>
      </c>
      <c r="H78" s="95">
        <f>G78*12</f>
        <v>38400</v>
      </c>
    </row>
    <row r="79" spans="2:8">
      <c r="B79" s="61"/>
      <c r="C79" s="62" t="s">
        <v>457</v>
      </c>
      <c r="D79" s="63">
        <v>5</v>
      </c>
      <c r="E79" s="64">
        <v>1</v>
      </c>
      <c r="F79" s="77">
        <v>1000</v>
      </c>
      <c r="G79" s="95">
        <f>F79*D79</f>
        <v>5000</v>
      </c>
      <c r="H79" s="95">
        <f>G79*12</f>
        <v>60000</v>
      </c>
    </row>
    <row r="80" spans="2:8">
      <c r="B80" s="61"/>
      <c r="C80" s="62" t="s">
        <v>464</v>
      </c>
      <c r="D80" s="63">
        <v>2</v>
      </c>
      <c r="E80" s="64">
        <v>0.9</v>
      </c>
      <c r="F80" s="65">
        <v>900</v>
      </c>
      <c r="G80" s="95">
        <f>F80*D80</f>
        <v>1800</v>
      </c>
      <c r="H80" s="95">
        <f>G80*12</f>
        <v>21600</v>
      </c>
    </row>
    <row r="81" spans="2:9" ht="45">
      <c r="B81" s="79">
        <v>2</v>
      </c>
      <c r="C81" s="78" t="s">
        <v>500</v>
      </c>
      <c r="D81" s="63"/>
      <c r="E81" s="96"/>
      <c r="F81" s="95"/>
      <c r="G81" s="95"/>
      <c r="H81" s="95"/>
    </row>
    <row r="82" spans="2:9" s="82" customFormat="1">
      <c r="B82" s="61"/>
      <c r="C82" s="62" t="s">
        <v>463</v>
      </c>
      <c r="D82" s="63">
        <v>1</v>
      </c>
      <c r="E82" s="101">
        <v>2.2000000000000002</v>
      </c>
      <c r="F82" s="97">
        <v>2200</v>
      </c>
      <c r="G82" s="97">
        <f>F82*D82</f>
        <v>2200</v>
      </c>
      <c r="H82" s="97">
        <f>G82*12</f>
        <v>26400</v>
      </c>
    </row>
    <row r="83" spans="2:9" s="82" customFormat="1">
      <c r="B83" s="61"/>
      <c r="C83" s="62" t="s">
        <v>482</v>
      </c>
      <c r="D83" s="63">
        <v>1</v>
      </c>
      <c r="E83" s="101">
        <v>2</v>
      </c>
      <c r="F83" s="97">
        <v>2000</v>
      </c>
      <c r="G83" s="97">
        <f>F83*D83</f>
        <v>2000</v>
      </c>
      <c r="H83" s="97">
        <f>G83*12</f>
        <v>24000</v>
      </c>
    </row>
    <row r="84" spans="2:9">
      <c r="B84" s="61"/>
      <c r="C84" s="62" t="s">
        <v>456</v>
      </c>
      <c r="D84" s="63">
        <v>1</v>
      </c>
      <c r="E84" s="64">
        <v>1.5</v>
      </c>
      <c r="F84" s="77">
        <v>1500</v>
      </c>
      <c r="G84" s="95">
        <f>F84*D84</f>
        <v>1500</v>
      </c>
      <c r="H84" s="95">
        <f>G84*12</f>
        <v>18000</v>
      </c>
    </row>
    <row r="85" spans="2:9">
      <c r="B85" s="61"/>
      <c r="C85" s="62" t="s">
        <v>457</v>
      </c>
      <c r="D85" s="63">
        <v>8</v>
      </c>
      <c r="E85" s="190">
        <v>1.1499999999999999</v>
      </c>
      <c r="F85" s="77">
        <v>1150</v>
      </c>
      <c r="G85" s="95">
        <f>F85*D85</f>
        <v>9200</v>
      </c>
      <c r="H85" s="95">
        <f>G85*12</f>
        <v>110400</v>
      </c>
      <c r="I85" s="55" t="s">
        <v>553</v>
      </c>
    </row>
    <row r="86" spans="2:9">
      <c r="B86" s="61"/>
      <c r="C86" s="62" t="s">
        <v>464</v>
      </c>
      <c r="D86" s="63"/>
      <c r="E86" s="64">
        <v>0.7</v>
      </c>
      <c r="F86" s="65">
        <v>700</v>
      </c>
      <c r="G86" s="95"/>
      <c r="H86" s="95"/>
    </row>
    <row r="87" spans="2:9">
      <c r="B87" s="79">
        <v>3</v>
      </c>
      <c r="C87" s="78" t="s">
        <v>501</v>
      </c>
      <c r="D87" s="63"/>
      <c r="E87" s="102"/>
      <c r="F87" s="98"/>
      <c r="G87" s="98"/>
      <c r="H87" s="95"/>
    </row>
    <row r="88" spans="2:9">
      <c r="B88" s="61"/>
      <c r="C88" s="62" t="s">
        <v>463</v>
      </c>
      <c r="D88" s="63">
        <v>1</v>
      </c>
      <c r="E88" s="102">
        <v>2.2000000000000002</v>
      </c>
      <c r="F88" s="95">
        <v>2200</v>
      </c>
      <c r="G88" s="98">
        <f>F88*D88</f>
        <v>2200</v>
      </c>
      <c r="H88" s="95">
        <f>G88*12</f>
        <v>26400</v>
      </c>
    </row>
    <row r="89" spans="2:9" s="82" customFormat="1">
      <c r="B89" s="61"/>
      <c r="C89" s="62" t="s">
        <v>456</v>
      </c>
      <c r="D89" s="63">
        <v>1</v>
      </c>
      <c r="E89" s="64">
        <v>1.6</v>
      </c>
      <c r="F89" s="77">
        <v>1600</v>
      </c>
      <c r="G89" s="103">
        <f>F89*D89</f>
        <v>1600</v>
      </c>
      <c r="H89" s="103">
        <f>G89*12</f>
        <v>19200</v>
      </c>
    </row>
    <row r="90" spans="2:9">
      <c r="B90" s="61"/>
      <c r="C90" s="62" t="s">
        <v>457</v>
      </c>
      <c r="D90" s="63">
        <v>4</v>
      </c>
      <c r="E90" s="64">
        <v>1.2</v>
      </c>
      <c r="F90" s="77">
        <v>1200</v>
      </c>
      <c r="G90" s="98">
        <f>F90*D90</f>
        <v>4800</v>
      </c>
      <c r="H90" s="95">
        <f>G90*12</f>
        <v>57600</v>
      </c>
    </row>
    <row r="91" spans="2:9">
      <c r="B91" s="61"/>
      <c r="C91" s="62" t="s">
        <v>464</v>
      </c>
      <c r="D91" s="63">
        <v>1</v>
      </c>
      <c r="E91" s="64">
        <v>0.85</v>
      </c>
      <c r="F91" s="65">
        <v>850</v>
      </c>
      <c r="G91" s="98">
        <f>F91*D91</f>
        <v>850</v>
      </c>
      <c r="H91" s="95">
        <f>G91*12</f>
        <v>10200</v>
      </c>
    </row>
    <row r="92" spans="2:9" s="82" customFormat="1" ht="45">
      <c r="B92" s="79">
        <v>4</v>
      </c>
      <c r="C92" s="78" t="s">
        <v>502</v>
      </c>
      <c r="D92" s="63"/>
      <c r="E92" s="101"/>
      <c r="F92" s="97"/>
      <c r="G92" s="97"/>
      <c r="H92" s="97"/>
    </row>
    <row r="93" spans="2:9">
      <c r="B93" s="61"/>
      <c r="C93" s="62" t="s">
        <v>463</v>
      </c>
      <c r="D93" s="63">
        <v>1</v>
      </c>
      <c r="E93" s="96">
        <v>2.2000000000000002</v>
      </c>
      <c r="F93" s="95">
        <v>2200</v>
      </c>
      <c r="G93" s="98">
        <f>F93*D93</f>
        <v>2200</v>
      </c>
      <c r="H93" s="95">
        <f>G93*12</f>
        <v>26400</v>
      </c>
    </row>
    <row r="94" spans="2:9">
      <c r="B94" s="61"/>
      <c r="C94" s="62" t="s">
        <v>482</v>
      </c>
      <c r="D94" s="63">
        <v>1</v>
      </c>
      <c r="E94" s="102">
        <v>2</v>
      </c>
      <c r="F94" s="95">
        <v>2000</v>
      </c>
      <c r="G94" s="98">
        <v>2000</v>
      </c>
      <c r="H94" s="95">
        <f>G94*12</f>
        <v>24000</v>
      </c>
    </row>
    <row r="95" spans="2:9">
      <c r="B95" s="61"/>
      <c r="C95" s="62" t="s">
        <v>456</v>
      </c>
      <c r="D95" s="63">
        <v>2</v>
      </c>
      <c r="E95" s="64">
        <v>1.6</v>
      </c>
      <c r="F95" s="77">
        <v>1600</v>
      </c>
      <c r="G95" s="98">
        <f>F95*D95</f>
        <v>3200</v>
      </c>
      <c r="H95" s="95">
        <f>G95*12</f>
        <v>38400</v>
      </c>
    </row>
    <row r="96" spans="2:9" s="82" customFormat="1">
      <c r="B96" s="61"/>
      <c r="C96" s="62" t="s">
        <v>457</v>
      </c>
      <c r="D96" s="63">
        <v>10</v>
      </c>
      <c r="E96" s="64">
        <v>1</v>
      </c>
      <c r="F96" s="77">
        <v>1000</v>
      </c>
      <c r="G96" s="97">
        <f>F96*D96</f>
        <v>10000</v>
      </c>
      <c r="H96" s="97">
        <f>G96*12</f>
        <v>120000</v>
      </c>
    </row>
    <row r="97" spans="1:10">
      <c r="C97" s="104" t="s">
        <v>503</v>
      </c>
      <c r="D97" s="105">
        <f>SUM(D4:D96)</f>
        <v>173</v>
      </c>
      <c r="E97" s="105"/>
      <c r="F97" s="105"/>
      <c r="G97" s="106">
        <f>SUM(G4:G96)</f>
        <v>241000</v>
      </c>
      <c r="H97" s="106">
        <f>SUM(H4:H96)</f>
        <v>2892000</v>
      </c>
      <c r="I97" s="218">
        <v>3100000</v>
      </c>
      <c r="J97" s="217">
        <f>I97-H97</f>
        <v>208000</v>
      </c>
    </row>
    <row r="98" spans="1:10">
      <c r="H98" s="106">
        <v>2990000</v>
      </c>
    </row>
    <row r="99" spans="1:10">
      <c r="G99" s="53">
        <f>G97*13</f>
        <v>3133000</v>
      </c>
      <c r="H99" s="107">
        <v>2985000</v>
      </c>
    </row>
    <row r="100" spans="1:10">
      <c r="H100" s="107">
        <f>H98-H99</f>
        <v>5000</v>
      </c>
    </row>
    <row r="101" spans="1:10">
      <c r="G101" s="53">
        <v>3500000</v>
      </c>
    </row>
    <row r="102" spans="1:10">
      <c r="G102" s="53">
        <f>G101-G99</f>
        <v>367000</v>
      </c>
    </row>
    <row r="106" spans="1:10">
      <c r="B106" s="317" t="s">
        <v>469</v>
      </c>
      <c r="C106" s="317"/>
      <c r="D106" s="317"/>
      <c r="E106" s="317"/>
      <c r="F106" s="317"/>
      <c r="G106" s="317"/>
      <c r="H106" s="318"/>
    </row>
    <row r="107" spans="1:10" ht="75">
      <c r="A107" s="60"/>
      <c r="B107" s="56" t="s">
        <v>444</v>
      </c>
      <c r="C107" s="57" t="s">
        <v>470</v>
      </c>
      <c r="D107" s="58" t="s">
        <v>471</v>
      </c>
      <c r="E107" s="59" t="s">
        <v>445</v>
      </c>
      <c r="F107" s="58" t="s">
        <v>446</v>
      </c>
      <c r="G107" s="58" t="s">
        <v>472</v>
      </c>
      <c r="H107" s="58" t="s">
        <v>473</v>
      </c>
    </row>
    <row r="108" spans="1:10">
      <c r="B108" s="61"/>
      <c r="C108" s="62" t="s">
        <v>474</v>
      </c>
      <c r="D108" s="63">
        <v>1</v>
      </c>
      <c r="E108" s="64">
        <v>5.6</v>
      </c>
      <c r="F108" s="65">
        <v>5600</v>
      </c>
      <c r="G108" s="65">
        <f>F108*D108</f>
        <v>5600</v>
      </c>
      <c r="H108" s="65">
        <f>G108*12</f>
        <v>67200</v>
      </c>
    </row>
    <row r="109" spans="1:10">
      <c r="B109" s="61"/>
      <c r="C109" s="62" t="s">
        <v>475</v>
      </c>
      <c r="D109" s="63">
        <v>1</v>
      </c>
      <c r="E109" s="64">
        <v>4.8</v>
      </c>
      <c r="F109" s="65">
        <v>4800</v>
      </c>
      <c r="G109" s="65">
        <f>F109*D109</f>
        <v>4800</v>
      </c>
      <c r="H109" s="65">
        <f>G109*12</f>
        <v>57600</v>
      </c>
    </row>
    <row r="110" spans="1:10">
      <c r="B110" s="61"/>
      <c r="C110" s="62" t="s">
        <v>475</v>
      </c>
      <c r="D110" s="63">
        <v>1</v>
      </c>
      <c r="E110" s="64">
        <v>4.5999999999999996</v>
      </c>
      <c r="F110" s="65">
        <v>4600</v>
      </c>
      <c r="G110" s="65">
        <f>F110*D110</f>
        <v>4600</v>
      </c>
      <c r="H110" s="65">
        <f>G110*12</f>
        <v>55200</v>
      </c>
    </row>
    <row r="111" spans="1:10">
      <c r="B111" s="61"/>
      <c r="C111" s="62" t="s">
        <v>475</v>
      </c>
      <c r="D111" s="63">
        <v>1</v>
      </c>
      <c r="E111" s="64">
        <v>4.4000000000000004</v>
      </c>
      <c r="F111" s="65">
        <v>4400</v>
      </c>
      <c r="G111" s="65">
        <f>F111*D111</f>
        <v>4400</v>
      </c>
      <c r="H111" s="65">
        <f>G111*12</f>
        <v>52800</v>
      </c>
    </row>
    <row r="112" spans="1:10" ht="45">
      <c r="A112" s="71"/>
      <c r="B112" s="66"/>
      <c r="C112" s="67" t="s">
        <v>476</v>
      </c>
      <c r="D112" s="68"/>
      <c r="E112" s="69"/>
      <c r="F112" s="70"/>
      <c r="G112" s="70"/>
      <c r="H112" s="70"/>
    </row>
    <row r="113" spans="1:8" ht="30">
      <c r="A113" s="71"/>
      <c r="B113" s="72" t="s">
        <v>447</v>
      </c>
      <c r="C113" s="73" t="s">
        <v>477</v>
      </c>
      <c r="D113" s="74"/>
      <c r="E113" s="75"/>
      <c r="F113" s="76"/>
      <c r="G113" s="76"/>
      <c r="H113" s="76"/>
    </row>
    <row r="114" spans="1:8" ht="30">
      <c r="B114" s="61"/>
      <c r="C114" s="62" t="s">
        <v>478</v>
      </c>
      <c r="D114" s="63">
        <v>1</v>
      </c>
      <c r="E114" s="64">
        <v>3.6</v>
      </c>
      <c r="F114" s="77">
        <v>3600</v>
      </c>
      <c r="G114" s="77">
        <f>D114*F114</f>
        <v>3600</v>
      </c>
      <c r="H114" s="65">
        <f>G114*12</f>
        <v>43200</v>
      </c>
    </row>
    <row r="115" spans="1:8" ht="30">
      <c r="B115" s="61">
        <v>1</v>
      </c>
      <c r="C115" s="78" t="s">
        <v>480</v>
      </c>
      <c r="D115" s="63"/>
      <c r="E115" s="64"/>
      <c r="F115" s="77"/>
      <c r="G115" s="77"/>
      <c r="H115" s="65"/>
    </row>
    <row r="116" spans="1:8">
      <c r="B116" s="61"/>
      <c r="C116" s="62" t="s">
        <v>463</v>
      </c>
      <c r="D116" s="63">
        <v>1</v>
      </c>
      <c r="E116" s="64">
        <v>2.2000000000000002</v>
      </c>
      <c r="F116" s="77">
        <v>2200</v>
      </c>
      <c r="G116" s="77">
        <f>D116*F116</f>
        <v>2200</v>
      </c>
      <c r="H116" s="65">
        <f>G116*12</f>
        <v>26400</v>
      </c>
    </row>
    <row r="117" spans="1:8">
      <c r="B117" s="61"/>
      <c r="C117" s="62" t="s">
        <v>456</v>
      </c>
      <c r="D117" s="63">
        <v>1</v>
      </c>
      <c r="E117" s="64">
        <v>1.6</v>
      </c>
      <c r="F117" s="77">
        <v>1600</v>
      </c>
      <c r="G117" s="77">
        <f>F117*D117</f>
        <v>1600</v>
      </c>
      <c r="H117" s="65">
        <f>G117*12</f>
        <v>19200</v>
      </c>
    </row>
    <row r="118" spans="1:8">
      <c r="B118" s="61"/>
      <c r="C118" s="62" t="s">
        <v>457</v>
      </c>
      <c r="D118" s="63">
        <v>9</v>
      </c>
      <c r="E118" s="64">
        <v>1.2</v>
      </c>
      <c r="F118" s="77">
        <v>1200</v>
      </c>
      <c r="G118" s="77">
        <f>F118*D118</f>
        <v>10800</v>
      </c>
      <c r="H118" s="65">
        <f>G118*12</f>
        <v>129600</v>
      </c>
    </row>
    <row r="119" spans="1:8">
      <c r="B119" s="61"/>
      <c r="C119" s="62" t="s">
        <v>464</v>
      </c>
      <c r="D119" s="63">
        <v>2</v>
      </c>
      <c r="E119" s="64">
        <v>0.9</v>
      </c>
      <c r="F119" s="65">
        <v>900</v>
      </c>
      <c r="G119" s="77">
        <f>D119*F119</f>
        <v>1800</v>
      </c>
      <c r="H119" s="65">
        <f>G119*12</f>
        <v>21600</v>
      </c>
    </row>
    <row r="120" spans="1:8">
      <c r="A120" s="82"/>
      <c r="B120" s="79">
        <v>2</v>
      </c>
      <c r="C120" s="78" t="s">
        <v>481</v>
      </c>
      <c r="D120" s="63"/>
      <c r="E120" s="80"/>
      <c r="F120" s="81"/>
      <c r="G120" s="81"/>
      <c r="H120" s="65"/>
    </row>
    <row r="121" spans="1:8">
      <c r="A121" s="82"/>
      <c r="B121" s="79"/>
      <c r="C121" s="62" t="s">
        <v>463</v>
      </c>
      <c r="D121" s="63">
        <v>1</v>
      </c>
      <c r="E121" s="80">
        <v>2.2000000000000002</v>
      </c>
      <c r="F121" s="81">
        <v>2200</v>
      </c>
      <c r="G121" s="81">
        <f>F121*D121</f>
        <v>2200</v>
      </c>
      <c r="H121" s="81">
        <f>G121*12</f>
        <v>26400</v>
      </c>
    </row>
    <row r="122" spans="1:8">
      <c r="B122" s="61"/>
      <c r="C122" s="62" t="s">
        <v>482</v>
      </c>
      <c r="D122" s="63">
        <v>1</v>
      </c>
      <c r="E122" s="64">
        <v>2</v>
      </c>
      <c r="F122" s="65">
        <v>2000</v>
      </c>
      <c r="G122" s="65">
        <f>F122*D122</f>
        <v>2000</v>
      </c>
      <c r="H122" s="65">
        <f>G122*12</f>
        <v>24000</v>
      </c>
    </row>
    <row r="123" spans="1:8">
      <c r="B123" s="61"/>
      <c r="C123" s="62" t="s">
        <v>456</v>
      </c>
      <c r="D123" s="63">
        <v>2</v>
      </c>
      <c r="E123" s="64">
        <v>1.6</v>
      </c>
      <c r="F123" s="77">
        <v>1600</v>
      </c>
      <c r="G123" s="65">
        <f>F123*D123</f>
        <v>3200</v>
      </c>
      <c r="H123" s="65">
        <f>G123*12</f>
        <v>38400</v>
      </c>
    </row>
    <row r="124" spans="1:8">
      <c r="B124" s="61"/>
      <c r="C124" s="62" t="s">
        <v>457</v>
      </c>
      <c r="D124" s="63">
        <v>16</v>
      </c>
      <c r="E124" s="64">
        <v>1.2</v>
      </c>
      <c r="F124" s="77">
        <v>1200</v>
      </c>
      <c r="G124" s="65">
        <f>F124*D124</f>
        <v>19200</v>
      </c>
      <c r="H124" s="65">
        <f>G124*12</f>
        <v>230400</v>
      </c>
    </row>
    <row r="125" spans="1:8">
      <c r="B125" s="61"/>
      <c r="C125" s="62" t="s">
        <v>464</v>
      </c>
      <c r="D125" s="83">
        <v>2</v>
      </c>
      <c r="E125" s="64">
        <v>0.9</v>
      </c>
      <c r="F125" s="65">
        <v>900</v>
      </c>
      <c r="G125" s="65">
        <f>F125*D125</f>
        <v>1800</v>
      </c>
      <c r="H125" s="65">
        <f>G125*12</f>
        <v>21600</v>
      </c>
    </row>
    <row r="126" spans="1:8" ht="45">
      <c r="A126" s="82"/>
      <c r="B126" s="79">
        <v>3</v>
      </c>
      <c r="C126" s="78" t="s">
        <v>483</v>
      </c>
      <c r="D126" s="83"/>
      <c r="E126" s="80"/>
      <c r="F126" s="81"/>
      <c r="G126" s="81"/>
      <c r="H126" s="81"/>
    </row>
    <row r="127" spans="1:8">
      <c r="B127" s="61"/>
      <c r="C127" s="62" t="s">
        <v>463</v>
      </c>
      <c r="D127" s="63">
        <v>1</v>
      </c>
      <c r="E127" s="64">
        <v>2.2000000000000002</v>
      </c>
      <c r="F127" s="65">
        <v>2200</v>
      </c>
      <c r="G127" s="65">
        <f>F127*D127</f>
        <v>2200</v>
      </c>
      <c r="H127" s="65">
        <f>G127*12</f>
        <v>26400</v>
      </c>
    </row>
    <row r="128" spans="1:8">
      <c r="B128" s="61"/>
      <c r="C128" s="62" t="s">
        <v>456</v>
      </c>
      <c r="D128" s="63">
        <v>2</v>
      </c>
      <c r="E128" s="64">
        <v>1.6</v>
      </c>
      <c r="F128" s="77">
        <v>1600</v>
      </c>
      <c r="G128" s="65">
        <f>F128*D128</f>
        <v>3200</v>
      </c>
      <c r="H128" s="65">
        <f>G128*12</f>
        <v>38400</v>
      </c>
    </row>
    <row r="129" spans="1:8">
      <c r="B129" s="61"/>
      <c r="C129" s="62" t="s">
        <v>457</v>
      </c>
      <c r="D129" s="83">
        <v>11</v>
      </c>
      <c r="E129" s="64">
        <v>1.2</v>
      </c>
      <c r="F129" s="77">
        <v>1200</v>
      </c>
      <c r="G129" s="65">
        <f>F129*D129</f>
        <v>13200</v>
      </c>
      <c r="H129" s="65">
        <f>G129*12</f>
        <v>158400</v>
      </c>
    </row>
    <row r="130" spans="1:8">
      <c r="B130" s="61"/>
      <c r="C130" s="62" t="s">
        <v>464</v>
      </c>
      <c r="D130" s="83">
        <v>2</v>
      </c>
      <c r="E130" s="64">
        <v>0.9</v>
      </c>
      <c r="F130" s="65">
        <v>900</v>
      </c>
      <c r="G130" s="65">
        <f>F130*D130</f>
        <v>1800</v>
      </c>
      <c r="H130" s="65">
        <f>G130*12</f>
        <v>21600</v>
      </c>
    </row>
    <row r="131" spans="1:8">
      <c r="A131" s="82"/>
      <c r="B131" s="79">
        <v>4</v>
      </c>
      <c r="C131" s="78" t="s">
        <v>484</v>
      </c>
      <c r="D131" s="83"/>
      <c r="E131" s="80"/>
      <c r="F131" s="81"/>
      <c r="G131" s="81"/>
      <c r="H131" s="81"/>
    </row>
    <row r="132" spans="1:8">
      <c r="B132" s="61"/>
      <c r="C132" s="62" t="s">
        <v>463</v>
      </c>
      <c r="D132" s="63">
        <v>1</v>
      </c>
      <c r="E132" s="64">
        <v>2.2000000000000002</v>
      </c>
      <c r="F132" s="65">
        <v>2200</v>
      </c>
      <c r="G132" s="65">
        <f>D132*F132</f>
        <v>2200</v>
      </c>
      <c r="H132" s="65">
        <f>G132*12</f>
        <v>26400</v>
      </c>
    </row>
    <row r="133" spans="1:8">
      <c r="B133" s="61"/>
      <c r="C133" s="62" t="s">
        <v>456</v>
      </c>
      <c r="D133" s="63">
        <v>1</v>
      </c>
      <c r="E133" s="64">
        <v>1.6</v>
      </c>
      <c r="F133" s="77">
        <v>1600</v>
      </c>
      <c r="G133" s="65">
        <f>F133*D133</f>
        <v>1600</v>
      </c>
      <c r="H133" s="65">
        <f>G133*12</f>
        <v>19200</v>
      </c>
    </row>
    <row r="134" spans="1:8">
      <c r="A134" s="297"/>
      <c r="B134" s="213"/>
      <c r="C134" s="214" t="s">
        <v>457</v>
      </c>
      <c r="D134" s="215">
        <v>4</v>
      </c>
      <c r="E134" s="190">
        <v>1.2</v>
      </c>
      <c r="F134" s="298">
        <v>1200</v>
      </c>
      <c r="G134" s="298">
        <f>F134*D134</f>
        <v>4800</v>
      </c>
      <c r="H134" s="298">
        <f>G134*12</f>
        <v>57600</v>
      </c>
    </row>
    <row r="135" spans="1:8">
      <c r="B135" s="61"/>
      <c r="C135" s="62" t="s">
        <v>464</v>
      </c>
      <c r="D135" s="63">
        <v>1</v>
      </c>
      <c r="E135" s="64">
        <v>0.9</v>
      </c>
      <c r="F135" s="65">
        <v>900</v>
      </c>
      <c r="G135" s="65">
        <f>D135*F135</f>
        <v>900</v>
      </c>
      <c r="H135" s="65">
        <f>G135*12</f>
        <v>10800</v>
      </c>
    </row>
    <row r="136" spans="1:8" ht="30">
      <c r="A136" s="82"/>
      <c r="B136" s="79">
        <v>5</v>
      </c>
      <c r="C136" s="78" t="s">
        <v>485</v>
      </c>
      <c r="D136" s="63"/>
      <c r="E136" s="80"/>
      <c r="F136" s="81"/>
      <c r="G136" s="81"/>
      <c r="H136" s="81"/>
    </row>
    <row r="137" spans="1:8">
      <c r="B137" s="61"/>
      <c r="C137" s="62" t="s">
        <v>463</v>
      </c>
      <c r="D137" s="63">
        <v>1</v>
      </c>
      <c r="E137" s="64">
        <v>2.2000000000000002</v>
      </c>
      <c r="F137" s="65">
        <v>2200</v>
      </c>
      <c r="G137" s="65">
        <f>F137*D137</f>
        <v>2200</v>
      </c>
      <c r="H137" s="65">
        <f>G137*12</f>
        <v>26400</v>
      </c>
    </row>
    <row r="138" spans="1:8">
      <c r="B138" s="61"/>
      <c r="C138" s="62" t="s">
        <v>456</v>
      </c>
      <c r="D138" s="63">
        <v>2</v>
      </c>
      <c r="E138" s="64" t="s">
        <v>615</v>
      </c>
      <c r="F138" s="77">
        <v>1600</v>
      </c>
      <c r="G138" s="65">
        <f>F138*D138</f>
        <v>3200</v>
      </c>
      <c r="H138" s="65">
        <f>G138*12</f>
        <v>38400</v>
      </c>
    </row>
    <row r="139" spans="1:8">
      <c r="B139" s="61"/>
      <c r="C139" s="62" t="s">
        <v>457</v>
      </c>
      <c r="D139" s="83">
        <v>13</v>
      </c>
      <c r="E139" s="64">
        <v>1.2</v>
      </c>
      <c r="F139" s="77">
        <v>1200</v>
      </c>
      <c r="G139" s="65">
        <f>F139*D139</f>
        <v>15600</v>
      </c>
      <c r="H139" s="65">
        <f>G139*12</f>
        <v>187200</v>
      </c>
    </row>
    <row r="140" spans="1:8">
      <c r="B140" s="61"/>
      <c r="C140" s="62" t="s">
        <v>464</v>
      </c>
      <c r="D140" s="83">
        <v>5</v>
      </c>
      <c r="E140" s="64">
        <v>0.9</v>
      </c>
      <c r="F140" s="65">
        <v>900</v>
      </c>
      <c r="G140" s="65">
        <f>F140*D140</f>
        <v>4500</v>
      </c>
      <c r="H140" s="65">
        <f>G140*12</f>
        <v>54000</v>
      </c>
    </row>
    <row r="141" spans="1:8" ht="45">
      <c r="B141" s="66"/>
      <c r="C141" s="67" t="s">
        <v>487</v>
      </c>
      <c r="D141" s="68"/>
      <c r="E141" s="69"/>
      <c r="F141" s="70"/>
      <c r="G141" s="70"/>
      <c r="H141" s="70"/>
    </row>
    <row r="142" spans="1:8" ht="30">
      <c r="A142" s="71"/>
      <c r="B142" s="72" t="s">
        <v>447</v>
      </c>
      <c r="C142" s="73" t="s">
        <v>488</v>
      </c>
      <c r="D142" s="74"/>
      <c r="E142" s="75"/>
      <c r="F142" s="76"/>
      <c r="G142" s="76"/>
      <c r="H142" s="76"/>
    </row>
    <row r="143" spans="1:8" ht="30">
      <c r="B143" s="61"/>
      <c r="C143" s="62" t="s">
        <v>489</v>
      </c>
      <c r="D143" s="83">
        <v>1</v>
      </c>
      <c r="E143" s="64">
        <v>3.6</v>
      </c>
      <c r="F143" s="77">
        <v>3600</v>
      </c>
      <c r="G143" s="77">
        <f>D143*F143</f>
        <v>3600</v>
      </c>
      <c r="H143" s="65">
        <f>G143*12</f>
        <v>43200</v>
      </c>
    </row>
    <row r="144" spans="1:8" ht="45">
      <c r="A144" s="82"/>
      <c r="B144" s="79">
        <v>2</v>
      </c>
      <c r="C144" s="78" t="s">
        <v>490</v>
      </c>
      <c r="D144" s="63"/>
      <c r="E144" s="80"/>
      <c r="F144" s="81"/>
      <c r="G144" s="81"/>
      <c r="H144" s="81"/>
    </row>
    <row r="145" spans="1:8">
      <c r="B145" s="61"/>
      <c r="C145" s="62" t="s">
        <v>463</v>
      </c>
      <c r="D145" s="63">
        <v>1</v>
      </c>
      <c r="E145" s="64">
        <v>2.2000000000000002</v>
      </c>
      <c r="F145" s="65">
        <v>2200</v>
      </c>
      <c r="G145" s="65">
        <f>D145*F145</f>
        <v>2200</v>
      </c>
      <c r="H145" s="65">
        <f>G145*12</f>
        <v>26400</v>
      </c>
    </row>
    <row r="146" spans="1:8">
      <c r="B146" s="61"/>
      <c r="C146" s="62" t="s">
        <v>456</v>
      </c>
      <c r="D146" s="63">
        <v>5</v>
      </c>
      <c r="E146" s="64">
        <v>1.2</v>
      </c>
      <c r="F146" s="77">
        <v>1200</v>
      </c>
      <c r="G146" s="65">
        <f>F146*D146</f>
        <v>6000</v>
      </c>
      <c r="H146" s="65">
        <f>G146*12</f>
        <v>72000</v>
      </c>
    </row>
    <row r="147" spans="1:8">
      <c r="B147" s="61"/>
      <c r="C147" s="62" t="s">
        <v>457</v>
      </c>
      <c r="D147" s="84">
        <v>3</v>
      </c>
      <c r="E147" s="64">
        <v>0.9</v>
      </c>
      <c r="F147" s="77">
        <v>900</v>
      </c>
      <c r="G147" s="65">
        <f>F147*D147</f>
        <v>2700</v>
      </c>
      <c r="H147" s="65">
        <f>G147*12</f>
        <v>32400</v>
      </c>
    </row>
    <row r="148" spans="1:8" ht="30">
      <c r="A148" s="71"/>
      <c r="B148" s="72" t="s">
        <v>452</v>
      </c>
      <c r="C148" s="73" t="s">
        <v>597</v>
      </c>
      <c r="D148" s="85"/>
      <c r="E148" s="75"/>
      <c r="F148" s="76"/>
      <c r="G148" s="76"/>
      <c r="H148" s="76"/>
    </row>
    <row r="149" spans="1:8">
      <c r="B149" s="61"/>
      <c r="C149" s="62" t="s">
        <v>456</v>
      </c>
      <c r="D149" s="63">
        <v>1</v>
      </c>
      <c r="E149" s="64" t="s">
        <v>486</v>
      </c>
      <c r="F149" s="77">
        <v>1600</v>
      </c>
      <c r="G149" s="65">
        <f>F149*D149</f>
        <v>1600</v>
      </c>
      <c r="H149" s="65">
        <f>G149*12</f>
        <v>19200</v>
      </c>
    </row>
    <row r="150" spans="1:8">
      <c r="B150" s="61"/>
      <c r="C150" s="62" t="s">
        <v>457</v>
      </c>
      <c r="D150" s="83">
        <v>2</v>
      </c>
      <c r="E150" s="64">
        <v>1</v>
      </c>
      <c r="F150" s="77">
        <v>1000</v>
      </c>
      <c r="G150" s="65">
        <f>F150*D150</f>
        <v>2000</v>
      </c>
      <c r="H150" s="65">
        <f>G150*12</f>
        <v>24000</v>
      </c>
    </row>
    <row r="151" spans="1:8">
      <c r="B151" s="61"/>
      <c r="C151" s="62" t="s">
        <v>464</v>
      </c>
      <c r="D151" s="83">
        <v>1</v>
      </c>
      <c r="E151" s="64">
        <v>0.9</v>
      </c>
      <c r="F151" s="65">
        <v>900</v>
      </c>
      <c r="G151" s="77">
        <v>850</v>
      </c>
      <c r="H151" s="65">
        <f>G151*12</f>
        <v>10200</v>
      </c>
    </row>
    <row r="152" spans="1:8" ht="45">
      <c r="A152" s="71"/>
      <c r="B152" s="72" t="s">
        <v>459</v>
      </c>
      <c r="C152" s="73" t="s">
        <v>598</v>
      </c>
      <c r="D152" s="85"/>
      <c r="E152" s="75"/>
      <c r="F152" s="76"/>
      <c r="G152" s="76"/>
      <c r="H152" s="76"/>
    </row>
    <row r="153" spans="1:8">
      <c r="B153" s="61"/>
      <c r="C153" s="62" t="s">
        <v>456</v>
      </c>
      <c r="D153" s="63">
        <v>1</v>
      </c>
      <c r="E153" s="64">
        <v>1.6</v>
      </c>
      <c r="F153" s="77">
        <v>1600</v>
      </c>
      <c r="G153" s="65">
        <f>F153*D153</f>
        <v>1600</v>
      </c>
      <c r="H153" s="65">
        <f>G153*12</f>
        <v>19200</v>
      </c>
    </row>
    <row r="154" spans="1:8">
      <c r="B154" s="61"/>
      <c r="C154" s="62" t="s">
        <v>457</v>
      </c>
      <c r="D154" s="63">
        <v>2</v>
      </c>
      <c r="E154" s="64">
        <v>1</v>
      </c>
      <c r="F154" s="77">
        <v>1000</v>
      </c>
      <c r="G154" s="65">
        <f>F154*D154</f>
        <v>2000</v>
      </c>
      <c r="H154" s="65">
        <f>G154*12</f>
        <v>24000</v>
      </c>
    </row>
    <row r="155" spans="1:8">
      <c r="B155" s="61"/>
      <c r="C155" s="62" t="s">
        <v>464</v>
      </c>
      <c r="D155" s="63">
        <v>1</v>
      </c>
      <c r="E155" s="64">
        <v>0.9</v>
      </c>
      <c r="F155" s="65">
        <v>900</v>
      </c>
      <c r="G155" s="77">
        <v>900</v>
      </c>
      <c r="H155" s="65">
        <f>G155*12</f>
        <v>10800</v>
      </c>
    </row>
    <row r="156" spans="1:8">
      <c r="B156" s="61"/>
      <c r="C156" s="86"/>
      <c r="D156" s="63"/>
      <c r="E156" s="64"/>
      <c r="F156" s="65"/>
      <c r="G156" s="65"/>
      <c r="H156" s="65"/>
    </row>
    <row r="157" spans="1:8" ht="45">
      <c r="A157" s="71"/>
      <c r="B157" s="72" t="s">
        <v>466</v>
      </c>
      <c r="C157" s="73" t="s">
        <v>599</v>
      </c>
      <c r="D157" s="74"/>
      <c r="E157" s="75"/>
      <c r="F157" s="76"/>
      <c r="G157" s="76"/>
      <c r="H157" s="76"/>
    </row>
    <row r="158" spans="1:8">
      <c r="B158" s="61"/>
      <c r="C158" s="62" t="s">
        <v>456</v>
      </c>
      <c r="D158" s="63">
        <v>1</v>
      </c>
      <c r="E158" s="64">
        <v>1.6</v>
      </c>
      <c r="F158" s="77">
        <v>1600</v>
      </c>
      <c r="G158" s="65">
        <f>F158*D158</f>
        <v>1600</v>
      </c>
      <c r="H158" s="65">
        <f>G158*12</f>
        <v>19200</v>
      </c>
    </row>
    <row r="159" spans="1:8">
      <c r="B159" s="61"/>
      <c r="C159" s="62" t="s">
        <v>457</v>
      </c>
      <c r="D159" s="63">
        <v>3</v>
      </c>
      <c r="E159" s="64">
        <v>1</v>
      </c>
      <c r="F159" s="77">
        <v>1000</v>
      </c>
      <c r="G159" s="65">
        <f>F159*D159</f>
        <v>3000</v>
      </c>
      <c r="H159" s="65">
        <f>G159*12</f>
        <v>36000</v>
      </c>
    </row>
    <row r="160" spans="1:8">
      <c r="B160" s="61"/>
      <c r="C160" s="62" t="s">
        <v>464</v>
      </c>
      <c r="D160" s="63">
        <v>4</v>
      </c>
      <c r="E160" s="64">
        <v>0.9</v>
      </c>
      <c r="F160" s="65">
        <v>900</v>
      </c>
      <c r="G160" s="65">
        <f>F160*D160</f>
        <v>3600</v>
      </c>
      <c r="H160" s="65">
        <f>G160*12</f>
        <v>43200</v>
      </c>
    </row>
    <row r="161" spans="1:8" ht="30">
      <c r="B161" s="87" t="s">
        <v>491</v>
      </c>
      <c r="C161" s="73" t="s">
        <v>600</v>
      </c>
      <c r="D161" s="74"/>
      <c r="E161" s="88"/>
      <c r="F161" s="89"/>
      <c r="G161" s="89"/>
      <c r="H161" s="89"/>
    </row>
    <row r="162" spans="1:8">
      <c r="B162" s="61"/>
      <c r="C162" s="62" t="s">
        <v>456</v>
      </c>
      <c r="D162" s="63">
        <v>1</v>
      </c>
      <c r="E162" s="64">
        <v>1.6</v>
      </c>
      <c r="F162" s="77">
        <v>1600</v>
      </c>
      <c r="G162" s="65">
        <f>F162*D162</f>
        <v>1600</v>
      </c>
      <c r="H162" s="65">
        <f>G162*12</f>
        <v>19200</v>
      </c>
    </row>
    <row r="163" spans="1:8">
      <c r="B163" s="61"/>
      <c r="C163" s="62" t="s">
        <v>457</v>
      </c>
      <c r="D163" s="83">
        <v>4</v>
      </c>
      <c r="E163" s="64">
        <v>1</v>
      </c>
      <c r="F163" s="77">
        <v>1000</v>
      </c>
      <c r="G163" s="65">
        <f>F163*D163</f>
        <v>4000</v>
      </c>
      <c r="H163" s="65">
        <f>G163*12</f>
        <v>48000</v>
      </c>
    </row>
    <row r="164" spans="1:8">
      <c r="B164" s="61"/>
      <c r="C164" s="62" t="s">
        <v>464</v>
      </c>
      <c r="D164" s="83">
        <v>3</v>
      </c>
      <c r="E164" s="64">
        <v>0.9</v>
      </c>
      <c r="F164" s="65">
        <v>900</v>
      </c>
      <c r="G164" s="65">
        <f>F164*D164</f>
        <v>2700</v>
      </c>
      <c r="H164" s="65">
        <f>G164*12</f>
        <v>32400</v>
      </c>
    </row>
    <row r="165" spans="1:8" ht="45">
      <c r="B165" s="90"/>
      <c r="C165" s="67" t="s">
        <v>492</v>
      </c>
      <c r="D165" s="68"/>
      <c r="E165" s="91"/>
      <c r="F165" s="92"/>
      <c r="G165" s="92"/>
      <c r="H165" s="92"/>
    </row>
    <row r="166" spans="1:8">
      <c r="A166" s="82"/>
      <c r="B166" s="72" t="s">
        <v>447</v>
      </c>
      <c r="C166" s="73" t="s">
        <v>493</v>
      </c>
      <c r="D166" s="74"/>
      <c r="E166" s="93"/>
      <c r="F166" s="94"/>
      <c r="G166" s="94"/>
      <c r="H166" s="94"/>
    </row>
    <row r="167" spans="1:8">
      <c r="B167" s="61"/>
      <c r="C167" s="62" t="s">
        <v>494</v>
      </c>
      <c r="D167" s="63">
        <v>1</v>
      </c>
      <c r="E167" s="64">
        <v>3.6</v>
      </c>
      <c r="F167" s="77">
        <v>3600</v>
      </c>
      <c r="G167" s="95">
        <f>F167*D167</f>
        <v>3600</v>
      </c>
      <c r="H167" s="95">
        <f>G167*12</f>
        <v>43200</v>
      </c>
    </row>
    <row r="168" spans="1:8" ht="30">
      <c r="B168" s="79">
        <v>1</v>
      </c>
      <c r="C168" s="78" t="s">
        <v>495</v>
      </c>
      <c r="D168" s="63"/>
      <c r="E168" s="96"/>
      <c r="F168" s="95"/>
      <c r="G168" s="95"/>
      <c r="H168" s="95"/>
    </row>
    <row r="169" spans="1:8">
      <c r="B169" s="61"/>
      <c r="C169" s="62" t="s">
        <v>463</v>
      </c>
      <c r="D169" s="63">
        <v>1</v>
      </c>
      <c r="E169" s="96">
        <v>2.2000000000000002</v>
      </c>
      <c r="F169" s="95">
        <v>2200</v>
      </c>
      <c r="G169" s="95">
        <f>F169*D169</f>
        <v>2200</v>
      </c>
      <c r="H169" s="95">
        <f>G169*12</f>
        <v>26400</v>
      </c>
    </row>
    <row r="170" spans="1:8">
      <c r="A170" s="82"/>
      <c r="B170" s="61"/>
      <c r="C170" s="62" t="s">
        <v>456</v>
      </c>
      <c r="D170" s="63">
        <v>2</v>
      </c>
      <c r="E170" s="64">
        <v>1.5</v>
      </c>
      <c r="F170" s="77">
        <v>1500</v>
      </c>
      <c r="G170" s="97">
        <f>F170*D170</f>
        <v>3000</v>
      </c>
      <c r="H170" s="97">
        <f>G170*12</f>
        <v>36000</v>
      </c>
    </row>
    <row r="171" spans="1:8">
      <c r="B171" s="61"/>
      <c r="C171" s="62" t="s">
        <v>457</v>
      </c>
      <c r="D171" s="63">
        <v>2</v>
      </c>
      <c r="E171" s="64">
        <v>1.3</v>
      </c>
      <c r="F171" s="77">
        <v>1300</v>
      </c>
      <c r="G171" s="95">
        <f>F171*D171</f>
        <v>2600</v>
      </c>
      <c r="H171" s="95">
        <f>G171*12</f>
        <v>31200</v>
      </c>
    </row>
    <row r="172" spans="1:8" ht="30">
      <c r="B172" s="79">
        <v>2</v>
      </c>
      <c r="C172" s="78" t="s">
        <v>496</v>
      </c>
      <c r="D172" s="63"/>
      <c r="E172" s="96"/>
      <c r="F172" s="95"/>
      <c r="G172" s="95"/>
      <c r="H172" s="95"/>
    </row>
    <row r="173" spans="1:8">
      <c r="A173" s="71"/>
      <c r="B173" s="61"/>
      <c r="C173" s="62" t="s">
        <v>463</v>
      </c>
      <c r="D173" s="63">
        <v>1</v>
      </c>
      <c r="E173" s="95">
        <v>2.2000000000000002</v>
      </c>
      <c r="F173" s="95">
        <v>2200</v>
      </c>
      <c r="G173" s="95">
        <f>F173*D173</f>
        <v>2200</v>
      </c>
      <c r="H173" s="95">
        <f>G173*12</f>
        <v>26400</v>
      </c>
    </row>
    <row r="174" spans="1:8">
      <c r="A174" s="71"/>
      <c r="B174" s="213"/>
      <c r="C174" s="214" t="s">
        <v>482</v>
      </c>
      <c r="D174" s="215">
        <v>1</v>
      </c>
      <c r="E174" s="216">
        <v>2</v>
      </c>
      <c r="F174" s="216">
        <v>2000</v>
      </c>
      <c r="G174" s="216">
        <f>F174*D174</f>
        <v>2000</v>
      </c>
      <c r="H174" s="216">
        <f>G174*12</f>
        <v>24000</v>
      </c>
    </row>
    <row r="175" spans="1:8">
      <c r="B175" s="61"/>
      <c r="C175" s="62" t="s">
        <v>456</v>
      </c>
      <c r="D175" s="63">
        <v>1</v>
      </c>
      <c r="E175" s="64">
        <v>1.5</v>
      </c>
      <c r="F175" s="77">
        <v>1500</v>
      </c>
      <c r="G175" s="98">
        <f>F175*D175</f>
        <v>1500</v>
      </c>
      <c r="H175" s="95">
        <f>G175*12</f>
        <v>18000</v>
      </c>
    </row>
    <row r="176" spans="1:8">
      <c r="B176" s="61"/>
      <c r="C176" s="62" t="s">
        <v>457</v>
      </c>
      <c r="D176" s="51">
        <v>2</v>
      </c>
      <c r="E176" s="64">
        <v>1.3</v>
      </c>
      <c r="F176" s="77">
        <v>1300</v>
      </c>
      <c r="G176" s="99">
        <f>F176*D176</f>
        <v>2600</v>
      </c>
      <c r="H176" s="95">
        <f>G176*12</f>
        <v>31200</v>
      </c>
    </row>
    <row r="177" spans="1:8">
      <c r="A177" s="82"/>
      <c r="B177" s="61"/>
      <c r="C177" s="62" t="s">
        <v>464</v>
      </c>
      <c r="D177" s="63">
        <v>1</v>
      </c>
      <c r="E177" s="64">
        <v>0.9</v>
      </c>
      <c r="F177" s="65">
        <v>900</v>
      </c>
      <c r="G177" s="95">
        <f>F177*D177</f>
        <v>900</v>
      </c>
      <c r="H177" s="95">
        <f>G177*12</f>
        <v>10800</v>
      </c>
    </row>
    <row r="178" spans="1:8">
      <c r="B178" s="72" t="s">
        <v>452</v>
      </c>
      <c r="C178" s="73" t="s">
        <v>497</v>
      </c>
      <c r="D178" s="55"/>
      <c r="E178" s="74"/>
      <c r="F178" s="100"/>
      <c r="G178" s="100"/>
      <c r="H178" s="100"/>
    </row>
    <row r="179" spans="1:8">
      <c r="B179" s="61"/>
      <c r="C179" s="62" t="s">
        <v>498</v>
      </c>
      <c r="D179" s="63">
        <v>1</v>
      </c>
      <c r="E179" s="64">
        <v>3.6</v>
      </c>
      <c r="F179" s="77">
        <v>3600</v>
      </c>
      <c r="G179" s="95">
        <f>F179*D179</f>
        <v>3600</v>
      </c>
      <c r="H179" s="95">
        <f>G179*12</f>
        <v>43200</v>
      </c>
    </row>
    <row r="180" spans="1:8" ht="30">
      <c r="B180" s="79">
        <v>1</v>
      </c>
      <c r="C180" s="78" t="s">
        <v>499</v>
      </c>
      <c r="D180" s="63"/>
      <c r="E180" s="96"/>
      <c r="F180" s="95"/>
      <c r="G180" s="95"/>
      <c r="H180" s="95"/>
    </row>
    <row r="181" spans="1:8">
      <c r="A181" s="82"/>
      <c r="B181" s="61"/>
      <c r="C181" s="62" t="s">
        <v>463</v>
      </c>
      <c r="D181" s="63">
        <v>1</v>
      </c>
      <c r="E181" s="101">
        <v>2.2000000000000002</v>
      </c>
      <c r="F181" s="97">
        <v>2200</v>
      </c>
      <c r="G181" s="97">
        <f>F181*D181</f>
        <v>2200</v>
      </c>
      <c r="H181" s="97">
        <f>G181*12</f>
        <v>26400</v>
      </c>
    </row>
    <row r="182" spans="1:8">
      <c r="B182" s="61"/>
      <c r="C182" s="62" t="s">
        <v>456</v>
      </c>
      <c r="D182" s="63">
        <v>2</v>
      </c>
      <c r="E182" s="64">
        <v>1.6</v>
      </c>
      <c r="F182" s="77">
        <v>1600</v>
      </c>
      <c r="G182" s="95">
        <f>F182*D182</f>
        <v>3200</v>
      </c>
      <c r="H182" s="95">
        <f>G182*12</f>
        <v>38400</v>
      </c>
    </row>
    <row r="183" spans="1:8">
      <c r="B183" s="61"/>
      <c r="C183" s="62" t="s">
        <v>457</v>
      </c>
      <c r="D183" s="63">
        <v>5</v>
      </c>
      <c r="E183" s="64">
        <v>1</v>
      </c>
      <c r="F183" s="77">
        <v>1000</v>
      </c>
      <c r="G183" s="95">
        <f>F183*D183</f>
        <v>5000</v>
      </c>
      <c r="H183" s="95">
        <f>G183*12</f>
        <v>60000</v>
      </c>
    </row>
    <row r="184" spans="1:8">
      <c r="B184" s="61"/>
      <c r="C184" s="62" t="s">
        <v>464</v>
      </c>
      <c r="D184" s="63">
        <v>2</v>
      </c>
      <c r="E184" s="64">
        <v>0.9</v>
      </c>
      <c r="F184" s="65">
        <v>900</v>
      </c>
      <c r="G184" s="95">
        <f>F184*D184</f>
        <v>1800</v>
      </c>
      <c r="H184" s="95">
        <f>G184*12</f>
        <v>21600</v>
      </c>
    </row>
    <row r="185" spans="1:8" ht="45">
      <c r="B185" s="79">
        <v>2</v>
      </c>
      <c r="C185" s="78" t="s">
        <v>500</v>
      </c>
      <c r="D185" s="63"/>
      <c r="E185" s="96"/>
      <c r="F185" s="95"/>
      <c r="G185" s="95"/>
      <c r="H185" s="95"/>
    </row>
    <row r="186" spans="1:8">
      <c r="A186" s="82"/>
      <c r="B186" s="61"/>
      <c r="C186" s="62" t="s">
        <v>463</v>
      </c>
      <c r="D186" s="63">
        <v>1</v>
      </c>
      <c r="E186" s="101">
        <v>2.2000000000000002</v>
      </c>
      <c r="F186" s="97">
        <v>2200</v>
      </c>
      <c r="G186" s="97">
        <f>F186*D186</f>
        <v>2200</v>
      </c>
      <c r="H186" s="97">
        <f>G186*12</f>
        <v>26400</v>
      </c>
    </row>
    <row r="187" spans="1:8">
      <c r="A187" s="82"/>
      <c r="B187" s="61"/>
      <c r="C187" s="62" t="s">
        <v>482</v>
      </c>
      <c r="D187" s="63">
        <v>1</v>
      </c>
      <c r="E187" s="101">
        <v>2</v>
      </c>
      <c r="F187" s="97">
        <v>2000</v>
      </c>
      <c r="G187" s="97">
        <f>F187*D187</f>
        <v>2000</v>
      </c>
      <c r="H187" s="97">
        <f>G187*12</f>
        <v>24000</v>
      </c>
    </row>
    <row r="188" spans="1:8">
      <c r="B188" s="61"/>
      <c r="C188" s="62" t="s">
        <v>456</v>
      </c>
      <c r="D188" s="63">
        <v>1</v>
      </c>
      <c r="E188" s="64">
        <v>1.5</v>
      </c>
      <c r="F188" s="77">
        <v>1500</v>
      </c>
      <c r="G188" s="95">
        <f>F188*D188</f>
        <v>1500</v>
      </c>
      <c r="H188" s="95">
        <f>G188*12</f>
        <v>18000</v>
      </c>
    </row>
    <row r="189" spans="1:8">
      <c r="B189" s="61"/>
      <c r="C189" s="62" t="s">
        <v>457</v>
      </c>
      <c r="D189" s="63">
        <v>8</v>
      </c>
      <c r="E189" s="190">
        <v>1.1499999999999999</v>
      </c>
      <c r="F189" s="77">
        <v>1150</v>
      </c>
      <c r="G189" s="95">
        <f>F189*D189</f>
        <v>9200</v>
      </c>
      <c r="H189" s="95">
        <f>G189*12</f>
        <v>110400</v>
      </c>
    </row>
    <row r="190" spans="1:8">
      <c r="B190" s="79">
        <v>3</v>
      </c>
      <c r="C190" s="78" t="s">
        <v>501</v>
      </c>
      <c r="D190" s="63"/>
      <c r="E190" s="102"/>
      <c r="F190" s="98"/>
      <c r="G190" s="98"/>
      <c r="H190" s="95"/>
    </row>
    <row r="191" spans="1:8">
      <c r="B191" s="61"/>
      <c r="C191" s="62" t="s">
        <v>463</v>
      </c>
      <c r="D191" s="63">
        <v>1</v>
      </c>
      <c r="E191" s="102">
        <v>2.2000000000000002</v>
      </c>
      <c r="F191" s="95">
        <v>2200</v>
      </c>
      <c r="G191" s="98">
        <f>F191*D191</f>
        <v>2200</v>
      </c>
      <c r="H191" s="95">
        <f>G191*12</f>
        <v>26400</v>
      </c>
    </row>
    <row r="192" spans="1:8">
      <c r="A192" s="82"/>
      <c r="B192" s="61"/>
      <c r="C192" s="62" t="s">
        <v>456</v>
      </c>
      <c r="D192" s="63">
        <v>1</v>
      </c>
      <c r="E192" s="64">
        <v>1.6</v>
      </c>
      <c r="F192" s="77">
        <v>1600</v>
      </c>
      <c r="G192" s="103">
        <f>F192*D192</f>
        <v>1600</v>
      </c>
      <c r="H192" s="103">
        <f>G192*12</f>
        <v>19200</v>
      </c>
    </row>
    <row r="193" spans="1:8">
      <c r="B193" s="61"/>
      <c r="C193" s="62" t="s">
        <v>457</v>
      </c>
      <c r="D193" s="63">
        <v>4</v>
      </c>
      <c r="E193" s="64">
        <v>1.2</v>
      </c>
      <c r="F193" s="77">
        <v>1200</v>
      </c>
      <c r="G193" s="98">
        <f>F193*D193</f>
        <v>4800</v>
      </c>
      <c r="H193" s="95">
        <f>G193*12</f>
        <v>57600</v>
      </c>
    </row>
    <row r="194" spans="1:8">
      <c r="B194" s="61"/>
      <c r="C194" s="62" t="s">
        <v>464</v>
      </c>
      <c r="D194" s="63">
        <v>1</v>
      </c>
      <c r="E194" s="64">
        <v>0.85</v>
      </c>
      <c r="F194" s="65">
        <v>850</v>
      </c>
      <c r="G194" s="98">
        <f>F194*D194</f>
        <v>850</v>
      </c>
      <c r="H194" s="95">
        <f>G194*12</f>
        <v>10200</v>
      </c>
    </row>
    <row r="195" spans="1:8" ht="45">
      <c r="A195" s="82"/>
      <c r="B195" s="79">
        <v>4</v>
      </c>
      <c r="C195" s="78" t="s">
        <v>502</v>
      </c>
      <c r="D195" s="63"/>
      <c r="E195" s="101"/>
      <c r="F195" s="97"/>
      <c r="G195" s="97"/>
      <c r="H195" s="97"/>
    </row>
    <row r="196" spans="1:8">
      <c r="B196" s="61"/>
      <c r="C196" s="62" t="s">
        <v>463</v>
      </c>
      <c r="D196" s="63">
        <v>1</v>
      </c>
      <c r="E196" s="96">
        <v>2.2000000000000002</v>
      </c>
      <c r="F196" s="95">
        <v>2200</v>
      </c>
      <c r="G196" s="98">
        <f>F196*D196</f>
        <v>2200</v>
      </c>
      <c r="H196" s="95">
        <f>G196*12</f>
        <v>26400</v>
      </c>
    </row>
    <row r="197" spans="1:8">
      <c r="B197" s="61"/>
      <c r="C197" s="62" t="s">
        <v>482</v>
      </c>
      <c r="D197" s="63">
        <v>1</v>
      </c>
      <c r="E197" s="102">
        <v>2</v>
      </c>
      <c r="F197" s="95">
        <v>2000</v>
      </c>
      <c r="G197" s="98">
        <v>2000</v>
      </c>
      <c r="H197" s="95">
        <f>G197*12</f>
        <v>24000</v>
      </c>
    </row>
    <row r="198" spans="1:8">
      <c r="B198" s="61"/>
      <c r="C198" s="62" t="s">
        <v>456</v>
      </c>
      <c r="D198" s="63">
        <v>2</v>
      </c>
      <c r="E198" s="64">
        <v>1.6</v>
      </c>
      <c r="F198" s="77">
        <v>1600</v>
      </c>
      <c r="G198" s="98">
        <f>F198*D198</f>
        <v>3200</v>
      </c>
      <c r="H198" s="95">
        <f>G198*12</f>
        <v>38400</v>
      </c>
    </row>
    <row r="199" spans="1:8">
      <c r="A199" s="82"/>
      <c r="B199" s="61"/>
      <c r="C199" s="214" t="s">
        <v>457</v>
      </c>
      <c r="D199" s="215">
        <v>2</v>
      </c>
      <c r="E199" s="190">
        <v>1.3</v>
      </c>
      <c r="F199" s="298">
        <v>1300</v>
      </c>
      <c r="G199" s="299">
        <f>F199*D199</f>
        <v>2600</v>
      </c>
      <c r="H199" s="299">
        <f>G199*12</f>
        <v>31200</v>
      </c>
    </row>
    <row r="200" spans="1:8">
      <c r="A200" s="82"/>
      <c r="C200" s="214" t="s">
        <v>464</v>
      </c>
      <c r="D200" s="300">
        <v>8</v>
      </c>
      <c r="E200" s="301">
        <v>1</v>
      </c>
      <c r="F200" s="302">
        <v>1000</v>
      </c>
      <c r="G200" s="299">
        <f>F200*D200</f>
        <v>8000</v>
      </c>
      <c r="H200" s="299">
        <f>G200*12</f>
        <v>96000</v>
      </c>
    </row>
    <row r="201" spans="1:8">
      <c r="A201" s="82"/>
      <c r="C201" s="303"/>
      <c r="D201" s="304"/>
      <c r="E201" s="305"/>
      <c r="F201" s="306"/>
      <c r="G201" s="106"/>
      <c r="H201" s="106">
        <f>SUM(H108:H200)</f>
        <v>2902800</v>
      </c>
    </row>
    <row r="202" spans="1:8">
      <c r="C202" s="104" t="s">
        <v>503</v>
      </c>
      <c r="D202" s="105">
        <f>SUM(D108:D200)</f>
        <v>173</v>
      </c>
      <c r="E202" s="105"/>
      <c r="F202" s="105"/>
      <c r="G202" s="106"/>
      <c r="H202" s="106">
        <f>3500000-H201</f>
        <v>597200</v>
      </c>
    </row>
    <row r="203" spans="1:8">
      <c r="H203" s="106"/>
    </row>
  </sheetData>
  <mergeCells count="2">
    <mergeCell ref="B2:H2"/>
    <mergeCell ref="B106:H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c r="I1" s="188" t="s">
        <v>551</v>
      </c>
    </row>
    <row r="2" spans="2:10" ht="15.75" customHeight="1">
      <c r="B2" s="319"/>
      <c r="C2" s="319"/>
      <c r="D2" s="319"/>
      <c r="E2" s="319"/>
      <c r="F2" s="319"/>
      <c r="G2" s="319"/>
      <c r="H2" s="319"/>
      <c r="I2" s="319"/>
    </row>
    <row r="3" spans="2:10" ht="90">
      <c r="B3" s="168" t="s">
        <v>444</v>
      </c>
      <c r="C3" s="169" t="s">
        <v>470</v>
      </c>
      <c r="D3" s="170" t="s">
        <v>505</v>
      </c>
      <c r="E3" s="170" t="s">
        <v>445</v>
      </c>
      <c r="F3" s="170" t="s">
        <v>446</v>
      </c>
      <c r="G3" s="170" t="s">
        <v>472</v>
      </c>
      <c r="H3" s="170" t="s">
        <v>473</v>
      </c>
      <c r="I3" s="170" t="s">
        <v>507</v>
      </c>
    </row>
    <row r="4" spans="2:10" ht="18">
      <c r="B4" s="168"/>
      <c r="C4" s="187">
        <v>184</v>
      </c>
      <c r="D4" s="187">
        <f>D5+D8+D23+D42</f>
        <v>123</v>
      </c>
      <c r="E4" s="171"/>
      <c r="F4" s="170"/>
      <c r="G4" s="170">
        <f>G5+G8+G23+G42</f>
        <v>210400</v>
      </c>
      <c r="H4" s="170">
        <f>H5+H8+H23+H42</f>
        <v>2524800</v>
      </c>
      <c r="I4" s="170">
        <v>3058000</v>
      </c>
      <c r="J4" s="189">
        <f>I4-H4</f>
        <v>533200</v>
      </c>
    </row>
    <row r="5" spans="2:10" ht="23.25" customHeight="1">
      <c r="B5" s="172"/>
      <c r="C5" s="173" t="s">
        <v>448</v>
      </c>
      <c r="D5" s="172">
        <f>SUM(D6:D7)</f>
        <v>3</v>
      </c>
      <c r="E5" s="174"/>
      <c r="F5" s="172"/>
      <c r="G5" s="172">
        <f>SUM(G6:G7)</f>
        <v>15200</v>
      </c>
      <c r="H5" s="172">
        <f>SUM(H6:H7)</f>
        <v>182400</v>
      </c>
      <c r="I5" s="320"/>
    </row>
    <row r="6" spans="2:10" ht="17.25" customHeight="1">
      <c r="B6" s="323"/>
      <c r="C6" s="175" t="s">
        <v>540</v>
      </c>
      <c r="D6" s="176">
        <v>1</v>
      </c>
      <c r="E6" s="177">
        <v>5.6</v>
      </c>
      <c r="F6" s="178">
        <f>E6*1000</f>
        <v>5600</v>
      </c>
      <c r="G6" s="178">
        <f>F6*D6</f>
        <v>5600</v>
      </c>
      <c r="H6" s="178">
        <f>G6*12</f>
        <v>67200</v>
      </c>
      <c r="I6" s="321"/>
    </row>
    <row r="7" spans="2:10" ht="17.25" customHeight="1">
      <c r="B7" s="324"/>
      <c r="C7" s="175" t="s">
        <v>541</v>
      </c>
      <c r="D7" s="176">
        <v>2</v>
      </c>
      <c r="E7" s="177">
        <v>4.8</v>
      </c>
      <c r="F7" s="178">
        <f>E7*1000</f>
        <v>4800</v>
      </c>
      <c r="G7" s="178">
        <f>F7*D7</f>
        <v>9600</v>
      </c>
      <c r="H7" s="178">
        <f>G7*12</f>
        <v>115200</v>
      </c>
      <c r="I7" s="321"/>
    </row>
    <row r="8" spans="2:10" ht="24.75" customHeight="1">
      <c r="B8" s="172" t="s">
        <v>447</v>
      </c>
      <c r="C8" s="173" t="s">
        <v>542</v>
      </c>
      <c r="D8" s="172">
        <f>D9+D10+D17</f>
        <v>48</v>
      </c>
      <c r="E8" s="174"/>
      <c r="F8" s="172"/>
      <c r="G8" s="172">
        <f>G9+G10+G17</f>
        <v>76200</v>
      </c>
      <c r="H8" s="172">
        <f>H9+H10+H17</f>
        <v>914400</v>
      </c>
      <c r="I8" s="321"/>
    </row>
    <row r="9" spans="2:10" ht="17.25" customHeight="1">
      <c r="B9" s="179"/>
      <c r="C9" s="175" t="s">
        <v>461</v>
      </c>
      <c r="D9" s="176">
        <v>1</v>
      </c>
      <c r="E9" s="177">
        <v>4</v>
      </c>
      <c r="F9" s="178">
        <f>E9*1000</f>
        <v>4000</v>
      </c>
      <c r="G9" s="178">
        <f>F9*D9</f>
        <v>4000</v>
      </c>
      <c r="H9" s="178">
        <f>G9*12</f>
        <v>48000</v>
      </c>
      <c r="I9" s="321"/>
    </row>
    <row r="10" spans="2:10" ht="29.25" customHeight="1">
      <c r="B10" s="180">
        <v>1</v>
      </c>
      <c r="C10" s="181" t="s">
        <v>543</v>
      </c>
      <c r="D10" s="180">
        <f>SUM(D11:D16)</f>
        <v>35</v>
      </c>
      <c r="E10" s="182"/>
      <c r="F10" s="180"/>
      <c r="G10" s="180">
        <f>SUM(G11:G16)</f>
        <v>53700</v>
      </c>
      <c r="H10" s="180">
        <f>SUM(H11:H16)</f>
        <v>644400</v>
      </c>
      <c r="I10" s="321"/>
    </row>
    <row r="11" spans="2:10" ht="17.25" customHeight="1">
      <c r="B11" s="179"/>
      <c r="C11" s="175" t="s">
        <v>463</v>
      </c>
      <c r="D11" s="176">
        <v>1</v>
      </c>
      <c r="E11" s="183">
        <v>3.5</v>
      </c>
      <c r="F11" s="178">
        <f t="shared" ref="F11:F22" si="0">E11*1000</f>
        <v>3500</v>
      </c>
      <c r="G11" s="178">
        <f t="shared" ref="G11:G16" si="1">F11*D11</f>
        <v>3500</v>
      </c>
      <c r="H11" s="178">
        <f t="shared" ref="H11:H22" si="2">G11*12</f>
        <v>42000</v>
      </c>
      <c r="I11" s="321"/>
    </row>
    <row r="12" spans="2:10" ht="17.25" customHeight="1">
      <c r="B12" s="179"/>
      <c r="C12" s="175" t="s">
        <v>456</v>
      </c>
      <c r="D12" s="176">
        <v>6</v>
      </c>
      <c r="E12" s="177">
        <v>2</v>
      </c>
      <c r="F12" s="178">
        <f t="shared" si="0"/>
        <v>2000</v>
      </c>
      <c r="G12" s="178">
        <f t="shared" si="1"/>
        <v>12000</v>
      </c>
      <c r="H12" s="178">
        <f t="shared" si="2"/>
        <v>144000</v>
      </c>
      <c r="I12" s="321"/>
    </row>
    <row r="13" spans="2:10" ht="17.25" customHeight="1">
      <c r="B13" s="179"/>
      <c r="C13" s="175" t="s">
        <v>456</v>
      </c>
      <c r="D13" s="176">
        <v>2</v>
      </c>
      <c r="E13" s="177">
        <v>1.8</v>
      </c>
      <c r="F13" s="178">
        <f t="shared" si="0"/>
        <v>1800</v>
      </c>
      <c r="G13" s="178">
        <f t="shared" si="1"/>
        <v>3600</v>
      </c>
      <c r="H13" s="178">
        <f t="shared" si="2"/>
        <v>43200</v>
      </c>
      <c r="I13" s="321"/>
    </row>
    <row r="14" spans="2:10" ht="17.25" customHeight="1">
      <c r="B14" s="179"/>
      <c r="C14" s="175" t="s">
        <v>456</v>
      </c>
      <c r="D14" s="176">
        <v>8</v>
      </c>
      <c r="E14" s="177">
        <v>1.4</v>
      </c>
      <c r="F14" s="178">
        <f t="shared" si="0"/>
        <v>1400</v>
      </c>
      <c r="G14" s="178">
        <f t="shared" si="1"/>
        <v>11200</v>
      </c>
      <c r="H14" s="178">
        <f t="shared" si="2"/>
        <v>134400</v>
      </c>
      <c r="I14" s="321"/>
    </row>
    <row r="15" spans="2:10" ht="17.25" customHeight="1">
      <c r="B15" s="179"/>
      <c r="C15" s="175" t="s">
        <v>456</v>
      </c>
      <c r="D15" s="176">
        <v>11</v>
      </c>
      <c r="E15" s="177">
        <v>1.3</v>
      </c>
      <c r="F15" s="178">
        <f t="shared" si="0"/>
        <v>1300</v>
      </c>
      <c r="G15" s="178">
        <f t="shared" si="1"/>
        <v>14300</v>
      </c>
      <c r="H15" s="178">
        <f t="shared" si="2"/>
        <v>171600</v>
      </c>
      <c r="I15" s="321"/>
    </row>
    <row r="16" spans="2:10" ht="17.25" customHeight="1">
      <c r="B16" s="179"/>
      <c r="C16" s="175" t="s">
        <v>457</v>
      </c>
      <c r="D16" s="176">
        <v>7</v>
      </c>
      <c r="E16" s="177">
        <v>1.3</v>
      </c>
      <c r="F16" s="178">
        <f t="shared" si="0"/>
        <v>1300</v>
      </c>
      <c r="G16" s="178">
        <f t="shared" si="1"/>
        <v>9100</v>
      </c>
      <c r="H16" s="178">
        <f t="shared" si="2"/>
        <v>109200</v>
      </c>
      <c r="I16" s="321"/>
    </row>
    <row r="17" spans="2:9" ht="22.5" customHeight="1">
      <c r="B17" s="180">
        <v>2</v>
      </c>
      <c r="C17" s="181" t="s">
        <v>544</v>
      </c>
      <c r="D17" s="180">
        <f>SUM(D18:D22)</f>
        <v>12</v>
      </c>
      <c r="E17" s="182"/>
      <c r="F17" s="180"/>
      <c r="G17" s="180">
        <f>SUM(G18:G22)</f>
        <v>18500</v>
      </c>
      <c r="H17" s="180">
        <f>SUM(H18:H22)</f>
        <v>222000</v>
      </c>
      <c r="I17" s="321"/>
    </row>
    <row r="18" spans="2:9" ht="17.25" customHeight="1">
      <c r="B18" s="179"/>
      <c r="C18" s="175" t="s">
        <v>463</v>
      </c>
      <c r="D18" s="176">
        <v>1</v>
      </c>
      <c r="E18" s="183">
        <v>3.5</v>
      </c>
      <c r="F18" s="178">
        <f t="shared" si="0"/>
        <v>3500</v>
      </c>
      <c r="G18" s="178">
        <f>F18*D18</f>
        <v>3500</v>
      </c>
      <c r="H18" s="178">
        <f t="shared" si="2"/>
        <v>42000</v>
      </c>
      <c r="I18" s="321"/>
    </row>
    <row r="19" spans="2:9" ht="17.25" customHeight="1">
      <c r="B19" s="179"/>
      <c r="C19" s="175" t="s">
        <v>456</v>
      </c>
      <c r="D19" s="176">
        <v>2</v>
      </c>
      <c r="E19" s="177">
        <v>1.6</v>
      </c>
      <c r="F19" s="178">
        <f t="shared" si="0"/>
        <v>1600</v>
      </c>
      <c r="G19" s="178">
        <f>F19*D19</f>
        <v>3200</v>
      </c>
      <c r="H19" s="178">
        <f t="shared" si="2"/>
        <v>38400</v>
      </c>
      <c r="I19" s="321"/>
    </row>
    <row r="20" spans="2:9" ht="17.25" customHeight="1">
      <c r="B20" s="179"/>
      <c r="C20" s="175" t="s">
        <v>456</v>
      </c>
      <c r="D20" s="176">
        <v>1</v>
      </c>
      <c r="E20" s="177">
        <v>1.4</v>
      </c>
      <c r="F20" s="178">
        <f t="shared" si="0"/>
        <v>1400</v>
      </c>
      <c r="G20" s="178">
        <f>F20*D20</f>
        <v>1400</v>
      </c>
      <c r="H20" s="178">
        <f t="shared" si="2"/>
        <v>16800</v>
      </c>
      <c r="I20" s="321"/>
    </row>
    <row r="21" spans="2:9" ht="17.25" customHeight="1">
      <c r="B21" s="179"/>
      <c r="C21" s="175" t="s">
        <v>456</v>
      </c>
      <c r="D21" s="176">
        <v>4</v>
      </c>
      <c r="E21" s="177">
        <v>1.3</v>
      </c>
      <c r="F21" s="178">
        <f t="shared" si="0"/>
        <v>1300</v>
      </c>
      <c r="G21" s="178">
        <f>F21*D21</f>
        <v>5200</v>
      </c>
      <c r="H21" s="178">
        <f t="shared" si="2"/>
        <v>62400</v>
      </c>
      <c r="I21" s="321"/>
    </row>
    <row r="22" spans="2:9" ht="17.25" customHeight="1">
      <c r="B22" s="179"/>
      <c r="C22" s="175" t="s">
        <v>457</v>
      </c>
      <c r="D22" s="176">
        <v>4</v>
      </c>
      <c r="E22" s="177">
        <v>1.3</v>
      </c>
      <c r="F22" s="178">
        <f t="shared" si="0"/>
        <v>1300</v>
      </c>
      <c r="G22" s="178">
        <f>F22*D22</f>
        <v>5200</v>
      </c>
      <c r="H22" s="178">
        <f t="shared" si="2"/>
        <v>62400</v>
      </c>
      <c r="I22" s="321"/>
    </row>
    <row r="23" spans="2:9" ht="22.5" customHeight="1">
      <c r="B23" s="172" t="s">
        <v>452</v>
      </c>
      <c r="C23" s="173" t="s">
        <v>545</v>
      </c>
      <c r="D23" s="172">
        <f>D24+D25+D31+D37</f>
        <v>46</v>
      </c>
      <c r="E23" s="174"/>
      <c r="F23" s="172"/>
      <c r="G23" s="172">
        <f>G24+G25+G31+G37</f>
        <v>74400</v>
      </c>
      <c r="H23" s="172">
        <f>H24+H25+H31+H37</f>
        <v>892800</v>
      </c>
      <c r="I23" s="321"/>
    </row>
    <row r="24" spans="2:9" ht="17.25" customHeight="1">
      <c r="B24" s="179"/>
      <c r="C24" s="175" t="s">
        <v>461</v>
      </c>
      <c r="D24" s="176">
        <v>1</v>
      </c>
      <c r="E24" s="177">
        <v>4</v>
      </c>
      <c r="F24" s="178">
        <f t="shared" ref="F24:F41" si="3">E24*1000</f>
        <v>4000</v>
      </c>
      <c r="G24" s="178">
        <f>F24*D24</f>
        <v>4000</v>
      </c>
      <c r="H24" s="178">
        <f t="shared" ref="H24:H41" si="4">G24*12</f>
        <v>48000</v>
      </c>
      <c r="I24" s="321"/>
    </row>
    <row r="25" spans="2:9" ht="30" customHeight="1">
      <c r="B25" s="180">
        <v>1</v>
      </c>
      <c r="C25" s="181" t="s">
        <v>546</v>
      </c>
      <c r="D25" s="180">
        <f>SUM(D26:D30)</f>
        <v>23</v>
      </c>
      <c r="E25" s="182"/>
      <c r="F25" s="180"/>
      <c r="G25" s="180">
        <f>SUM(G26:G30)</f>
        <v>34200</v>
      </c>
      <c r="H25" s="180">
        <f>SUM(H26:H30)</f>
        <v>410400</v>
      </c>
      <c r="I25" s="321"/>
    </row>
    <row r="26" spans="2:9" ht="17.25" customHeight="1">
      <c r="B26" s="179"/>
      <c r="C26" s="175" t="s">
        <v>463</v>
      </c>
      <c r="D26" s="176">
        <v>1</v>
      </c>
      <c r="E26" s="183">
        <v>3.5</v>
      </c>
      <c r="F26" s="178">
        <f t="shared" si="3"/>
        <v>3500</v>
      </c>
      <c r="G26" s="178">
        <f>F26*D26</f>
        <v>3500</v>
      </c>
      <c r="H26" s="178">
        <f t="shared" si="4"/>
        <v>42000</v>
      </c>
      <c r="I26" s="321"/>
    </row>
    <row r="27" spans="2:9" ht="17.25" customHeight="1">
      <c r="B27" s="179"/>
      <c r="C27" s="175" t="s">
        <v>456</v>
      </c>
      <c r="D27" s="176">
        <v>5</v>
      </c>
      <c r="E27" s="177">
        <v>1.6</v>
      </c>
      <c r="F27" s="178">
        <f t="shared" si="3"/>
        <v>1600</v>
      </c>
      <c r="G27" s="178">
        <f>F27*D27</f>
        <v>8000</v>
      </c>
      <c r="H27" s="178">
        <f t="shared" si="4"/>
        <v>96000</v>
      </c>
      <c r="I27" s="321"/>
    </row>
    <row r="28" spans="2:9" ht="17.25" customHeight="1">
      <c r="B28" s="179"/>
      <c r="C28" s="175" t="s">
        <v>456</v>
      </c>
      <c r="D28" s="176">
        <v>6</v>
      </c>
      <c r="E28" s="177">
        <v>1.4</v>
      </c>
      <c r="F28" s="178">
        <f t="shared" si="3"/>
        <v>1400</v>
      </c>
      <c r="G28" s="178">
        <f>F28*D28</f>
        <v>8400</v>
      </c>
      <c r="H28" s="178">
        <f t="shared" si="4"/>
        <v>100800</v>
      </c>
      <c r="I28" s="321"/>
    </row>
    <row r="29" spans="2:9" ht="17.25" customHeight="1">
      <c r="B29" s="179"/>
      <c r="C29" s="175" t="s">
        <v>456</v>
      </c>
      <c r="D29" s="176">
        <v>3</v>
      </c>
      <c r="E29" s="177">
        <v>1.3</v>
      </c>
      <c r="F29" s="178">
        <f t="shared" si="3"/>
        <v>1300</v>
      </c>
      <c r="G29" s="178">
        <f>F29*D29</f>
        <v>3900</v>
      </c>
      <c r="H29" s="178">
        <f t="shared" si="4"/>
        <v>46800</v>
      </c>
      <c r="I29" s="321"/>
    </row>
    <row r="30" spans="2:9" ht="17.25" customHeight="1">
      <c r="B30" s="179"/>
      <c r="C30" s="175" t="s">
        <v>457</v>
      </c>
      <c r="D30" s="176">
        <v>8</v>
      </c>
      <c r="E30" s="177">
        <v>1.3</v>
      </c>
      <c r="F30" s="178">
        <f t="shared" si="3"/>
        <v>1300</v>
      </c>
      <c r="G30" s="178">
        <f>F30*D30</f>
        <v>10400</v>
      </c>
      <c r="H30" s="178">
        <f t="shared" si="4"/>
        <v>124800</v>
      </c>
      <c r="I30" s="321"/>
    </row>
    <row r="31" spans="2:9" ht="24.75" customHeight="1">
      <c r="B31" s="180">
        <v>2</v>
      </c>
      <c r="C31" s="181" t="s">
        <v>547</v>
      </c>
      <c r="D31" s="180">
        <f>SUM(D32:D36)</f>
        <v>12</v>
      </c>
      <c r="E31" s="182"/>
      <c r="F31" s="180"/>
      <c r="G31" s="180">
        <f>SUM(G32:G36)</f>
        <v>19400</v>
      </c>
      <c r="H31" s="180">
        <f>SUM(H32:H36)</f>
        <v>232800</v>
      </c>
      <c r="I31" s="321"/>
    </row>
    <row r="32" spans="2:9" ht="17.25" customHeight="1">
      <c r="B32" s="179"/>
      <c r="C32" s="175" t="s">
        <v>463</v>
      </c>
      <c r="D32" s="176">
        <v>1</v>
      </c>
      <c r="E32" s="183">
        <v>3.5</v>
      </c>
      <c r="F32" s="178">
        <f t="shared" si="3"/>
        <v>3500</v>
      </c>
      <c r="G32" s="178">
        <f>F32*D32</f>
        <v>3500</v>
      </c>
      <c r="H32" s="178">
        <f t="shared" si="4"/>
        <v>42000</v>
      </c>
      <c r="I32" s="321"/>
    </row>
    <row r="33" spans="2:9" ht="17.25" customHeight="1">
      <c r="B33" s="179"/>
      <c r="C33" s="175" t="s">
        <v>456</v>
      </c>
      <c r="D33" s="176">
        <v>3</v>
      </c>
      <c r="E33" s="177">
        <v>1.8</v>
      </c>
      <c r="F33" s="178">
        <f t="shared" si="3"/>
        <v>1800</v>
      </c>
      <c r="G33" s="178">
        <f>F33*D33</f>
        <v>5400</v>
      </c>
      <c r="H33" s="178">
        <f t="shared" si="4"/>
        <v>64800</v>
      </c>
      <c r="I33" s="321"/>
    </row>
    <row r="34" spans="2:9" ht="17.25" customHeight="1">
      <c r="B34" s="179"/>
      <c r="C34" s="175" t="s">
        <v>456</v>
      </c>
      <c r="D34" s="176">
        <v>1</v>
      </c>
      <c r="E34" s="177">
        <v>1.4</v>
      </c>
      <c r="F34" s="178">
        <f t="shared" si="3"/>
        <v>1400</v>
      </c>
      <c r="G34" s="178">
        <f>F34*D34</f>
        <v>1400</v>
      </c>
      <c r="H34" s="178">
        <f t="shared" si="4"/>
        <v>16800</v>
      </c>
      <c r="I34" s="321"/>
    </row>
    <row r="35" spans="2:9" ht="17.25" customHeight="1">
      <c r="B35" s="179"/>
      <c r="C35" s="175" t="s">
        <v>456</v>
      </c>
      <c r="D35" s="176">
        <v>3</v>
      </c>
      <c r="E35" s="177">
        <v>1.3</v>
      </c>
      <c r="F35" s="178">
        <f t="shared" si="3"/>
        <v>1300</v>
      </c>
      <c r="G35" s="178">
        <f>F35*D35</f>
        <v>3900</v>
      </c>
      <c r="H35" s="178">
        <f t="shared" si="4"/>
        <v>46800</v>
      </c>
      <c r="I35" s="321"/>
    </row>
    <row r="36" spans="2:9" ht="17.25" customHeight="1">
      <c r="B36" s="179"/>
      <c r="C36" s="175" t="s">
        <v>457</v>
      </c>
      <c r="D36" s="176">
        <v>4</v>
      </c>
      <c r="E36" s="177">
        <v>1.3</v>
      </c>
      <c r="F36" s="178">
        <f t="shared" si="3"/>
        <v>1300</v>
      </c>
      <c r="G36" s="178">
        <f>F36*D36</f>
        <v>5200</v>
      </c>
      <c r="H36" s="178">
        <f t="shared" si="4"/>
        <v>62400</v>
      </c>
      <c r="I36" s="321"/>
    </row>
    <row r="37" spans="2:9" ht="24.75" customHeight="1">
      <c r="B37" s="180">
        <v>3</v>
      </c>
      <c r="C37" s="181" t="s">
        <v>548</v>
      </c>
      <c r="D37" s="180">
        <f>SUM(D38:D41)</f>
        <v>10</v>
      </c>
      <c r="E37" s="182"/>
      <c r="F37" s="180"/>
      <c r="G37" s="180">
        <f>SUM(G38:G41)</f>
        <v>16800</v>
      </c>
      <c r="H37" s="180">
        <f>SUM(H38:H41)</f>
        <v>201600</v>
      </c>
      <c r="I37" s="321"/>
    </row>
    <row r="38" spans="2:9" ht="17.25" customHeight="1">
      <c r="B38" s="179"/>
      <c r="C38" s="175" t="s">
        <v>463</v>
      </c>
      <c r="D38" s="176">
        <v>1</v>
      </c>
      <c r="E38" s="183">
        <v>3.5</v>
      </c>
      <c r="F38" s="178">
        <f t="shared" si="3"/>
        <v>3500</v>
      </c>
      <c r="G38" s="178">
        <f>F38*D38</f>
        <v>3500</v>
      </c>
      <c r="H38" s="178">
        <f t="shared" si="4"/>
        <v>42000</v>
      </c>
      <c r="I38" s="321"/>
    </row>
    <row r="39" spans="2:9" ht="17.25" customHeight="1">
      <c r="B39" s="179"/>
      <c r="C39" s="175" t="s">
        <v>456</v>
      </c>
      <c r="D39" s="176">
        <v>2</v>
      </c>
      <c r="E39" s="177">
        <v>2</v>
      </c>
      <c r="F39" s="178">
        <f t="shared" si="3"/>
        <v>2000</v>
      </c>
      <c r="G39" s="178">
        <f>F39*D39</f>
        <v>4000</v>
      </c>
      <c r="H39" s="178">
        <f t="shared" si="4"/>
        <v>48000</v>
      </c>
      <c r="I39" s="321"/>
    </row>
    <row r="40" spans="2:9" ht="17.25" customHeight="1">
      <c r="B40" s="179"/>
      <c r="C40" s="175" t="s">
        <v>456</v>
      </c>
      <c r="D40" s="176">
        <v>2</v>
      </c>
      <c r="E40" s="177">
        <v>1.4</v>
      </c>
      <c r="F40" s="178">
        <f t="shared" si="3"/>
        <v>1400</v>
      </c>
      <c r="G40" s="178">
        <f>F40*D40</f>
        <v>2800</v>
      </c>
      <c r="H40" s="178">
        <f t="shared" si="4"/>
        <v>33600</v>
      </c>
      <c r="I40" s="321"/>
    </row>
    <row r="41" spans="2:9" ht="17.25" customHeight="1">
      <c r="B41" s="179"/>
      <c r="C41" s="175" t="s">
        <v>456</v>
      </c>
      <c r="D41" s="176">
        <v>5</v>
      </c>
      <c r="E41" s="177">
        <v>1.3</v>
      </c>
      <c r="F41" s="178">
        <f t="shared" si="3"/>
        <v>1300</v>
      </c>
      <c r="G41" s="178">
        <f>F41*D41</f>
        <v>6500</v>
      </c>
      <c r="H41" s="178">
        <f t="shared" si="4"/>
        <v>78000</v>
      </c>
      <c r="I41" s="321"/>
    </row>
    <row r="42" spans="2:9" ht="25.5" customHeight="1">
      <c r="B42" s="172" t="s">
        <v>459</v>
      </c>
      <c r="C42" s="173" t="s">
        <v>497</v>
      </c>
      <c r="D42" s="172">
        <f>D43+D44+D51</f>
        <v>26</v>
      </c>
      <c r="E42" s="174"/>
      <c r="F42" s="172"/>
      <c r="G42" s="172">
        <f>G43+G44+G51</f>
        <v>44600</v>
      </c>
      <c r="H42" s="172">
        <f>H43+H44+H51</f>
        <v>535200</v>
      </c>
      <c r="I42" s="321"/>
    </row>
    <row r="43" spans="2:9" ht="17.25" customHeight="1">
      <c r="B43" s="179"/>
      <c r="C43" s="175" t="s">
        <v>461</v>
      </c>
      <c r="D43" s="176">
        <v>1</v>
      </c>
      <c r="E43" s="177">
        <v>4</v>
      </c>
      <c r="F43" s="178">
        <f t="shared" ref="F43:F57" si="5">E43*1000</f>
        <v>4000</v>
      </c>
      <c r="G43" s="178">
        <f>F43*D43</f>
        <v>4000</v>
      </c>
      <c r="H43" s="178">
        <f t="shared" ref="H43:H57" si="6">G43*12</f>
        <v>48000</v>
      </c>
      <c r="I43" s="321"/>
    </row>
    <row r="44" spans="2:9" ht="27" customHeight="1">
      <c r="B44" s="180">
        <v>1</v>
      </c>
      <c r="C44" s="181" t="s">
        <v>549</v>
      </c>
      <c r="D44" s="180">
        <f>SUM(D45:D50)</f>
        <v>12</v>
      </c>
      <c r="E44" s="182"/>
      <c r="F44" s="180"/>
      <c r="G44" s="180">
        <f>SUM(G45:G50)</f>
        <v>19600</v>
      </c>
      <c r="H44" s="180">
        <f>SUM(H45:H50)</f>
        <v>235200</v>
      </c>
      <c r="I44" s="321"/>
    </row>
    <row r="45" spans="2:9" ht="17.25" customHeight="1">
      <c r="B45" s="179"/>
      <c r="C45" s="175" t="s">
        <v>463</v>
      </c>
      <c r="D45" s="176">
        <v>1</v>
      </c>
      <c r="E45" s="177">
        <v>3.5</v>
      </c>
      <c r="F45" s="178">
        <f t="shared" si="5"/>
        <v>3500</v>
      </c>
      <c r="G45" s="178">
        <f t="shared" ref="G45:G50" si="7">F45*D45</f>
        <v>3500</v>
      </c>
      <c r="H45" s="178">
        <f t="shared" si="6"/>
        <v>42000</v>
      </c>
      <c r="I45" s="321"/>
    </row>
    <row r="46" spans="2:9" ht="17.25" customHeight="1">
      <c r="B46" s="179"/>
      <c r="C46" s="175" t="s">
        <v>456</v>
      </c>
      <c r="D46" s="176">
        <v>1</v>
      </c>
      <c r="E46" s="177">
        <v>2</v>
      </c>
      <c r="F46" s="178">
        <f t="shared" si="5"/>
        <v>2000</v>
      </c>
      <c r="G46" s="178">
        <f t="shared" si="7"/>
        <v>2000</v>
      </c>
      <c r="H46" s="178">
        <f t="shared" si="6"/>
        <v>24000</v>
      </c>
      <c r="I46" s="321"/>
    </row>
    <row r="47" spans="2:9" ht="17.25" customHeight="1">
      <c r="B47" s="179"/>
      <c r="C47" s="175" t="s">
        <v>456</v>
      </c>
      <c r="D47" s="184">
        <v>4</v>
      </c>
      <c r="E47" s="177">
        <v>1.6</v>
      </c>
      <c r="F47" s="178">
        <f t="shared" si="5"/>
        <v>1600</v>
      </c>
      <c r="G47" s="178">
        <f t="shared" si="7"/>
        <v>6400</v>
      </c>
      <c r="H47" s="178">
        <f t="shared" si="6"/>
        <v>76800</v>
      </c>
      <c r="I47" s="321"/>
    </row>
    <row r="48" spans="2:9" ht="17.25" customHeight="1">
      <c r="B48" s="179"/>
      <c r="C48" s="175" t="s">
        <v>456</v>
      </c>
      <c r="D48" s="184">
        <v>1</v>
      </c>
      <c r="E48" s="177">
        <v>1.4</v>
      </c>
      <c r="F48" s="178">
        <f t="shared" si="5"/>
        <v>1400</v>
      </c>
      <c r="G48" s="178">
        <f t="shared" si="7"/>
        <v>1400</v>
      </c>
      <c r="H48" s="178">
        <f t="shared" si="6"/>
        <v>16800</v>
      </c>
      <c r="I48" s="321"/>
    </row>
    <row r="49" spans="2:9" ht="17.25" customHeight="1">
      <c r="B49" s="179"/>
      <c r="C49" s="175" t="s">
        <v>456</v>
      </c>
      <c r="D49" s="184">
        <v>3</v>
      </c>
      <c r="E49" s="177">
        <v>1.3</v>
      </c>
      <c r="F49" s="178">
        <f t="shared" si="5"/>
        <v>1300</v>
      </c>
      <c r="G49" s="178">
        <f t="shared" si="7"/>
        <v>3900</v>
      </c>
      <c r="H49" s="178">
        <f t="shared" si="6"/>
        <v>46800</v>
      </c>
      <c r="I49" s="321"/>
    </row>
    <row r="50" spans="2:9" ht="17.25" customHeight="1">
      <c r="B50" s="179"/>
      <c r="C50" s="175" t="s">
        <v>457</v>
      </c>
      <c r="D50" s="176">
        <v>2</v>
      </c>
      <c r="E50" s="177">
        <v>1.2</v>
      </c>
      <c r="F50" s="178">
        <f t="shared" si="5"/>
        <v>1200</v>
      </c>
      <c r="G50" s="178">
        <f t="shared" si="7"/>
        <v>2400</v>
      </c>
      <c r="H50" s="178">
        <f t="shared" si="6"/>
        <v>28800</v>
      </c>
      <c r="I50" s="321"/>
    </row>
    <row r="51" spans="2:9" ht="24" customHeight="1">
      <c r="B51" s="180">
        <v>2</v>
      </c>
      <c r="C51" s="181" t="s">
        <v>550</v>
      </c>
      <c r="D51" s="180">
        <f>SUM(D52:D57)</f>
        <v>13</v>
      </c>
      <c r="E51" s="182"/>
      <c r="F51" s="180"/>
      <c r="G51" s="180">
        <f>SUM(G52:G57)</f>
        <v>21000</v>
      </c>
      <c r="H51" s="180">
        <f>SUM(H52:H57)</f>
        <v>252000</v>
      </c>
      <c r="I51" s="321"/>
    </row>
    <row r="52" spans="2:9" ht="17.25" customHeight="1">
      <c r="B52" s="179"/>
      <c r="C52" s="175" t="s">
        <v>463</v>
      </c>
      <c r="D52" s="176">
        <v>1</v>
      </c>
      <c r="E52" s="183">
        <v>3.5</v>
      </c>
      <c r="F52" s="178">
        <f t="shared" si="5"/>
        <v>3500</v>
      </c>
      <c r="G52" s="178">
        <f t="shared" ref="G52:G57" si="8">F52*D52</f>
        <v>3500</v>
      </c>
      <c r="H52" s="178">
        <f t="shared" si="6"/>
        <v>42000</v>
      </c>
      <c r="I52" s="321"/>
    </row>
    <row r="53" spans="2:9" ht="17.25" customHeight="1">
      <c r="B53" s="179"/>
      <c r="C53" s="175" t="s">
        <v>456</v>
      </c>
      <c r="D53" s="176">
        <v>2</v>
      </c>
      <c r="E53" s="177">
        <v>2</v>
      </c>
      <c r="F53" s="178">
        <f t="shared" si="5"/>
        <v>2000</v>
      </c>
      <c r="G53" s="178">
        <f t="shared" si="8"/>
        <v>4000</v>
      </c>
      <c r="H53" s="178">
        <f t="shared" si="6"/>
        <v>48000</v>
      </c>
      <c r="I53" s="321"/>
    </row>
    <row r="54" spans="2:9" ht="17.25" customHeight="1">
      <c r="B54" s="179"/>
      <c r="C54" s="175" t="s">
        <v>456</v>
      </c>
      <c r="D54" s="176">
        <v>1</v>
      </c>
      <c r="E54" s="177">
        <v>1.8</v>
      </c>
      <c r="F54" s="178">
        <f t="shared" si="5"/>
        <v>1800</v>
      </c>
      <c r="G54" s="178">
        <f t="shared" si="8"/>
        <v>1800</v>
      </c>
      <c r="H54" s="178">
        <f t="shared" si="6"/>
        <v>21600</v>
      </c>
      <c r="I54" s="321"/>
    </row>
    <row r="55" spans="2:9" ht="17.25" customHeight="1">
      <c r="B55" s="179"/>
      <c r="C55" s="175" t="s">
        <v>456</v>
      </c>
      <c r="D55" s="176">
        <v>3</v>
      </c>
      <c r="E55" s="177">
        <v>1.4</v>
      </c>
      <c r="F55" s="178">
        <f t="shared" si="5"/>
        <v>1400</v>
      </c>
      <c r="G55" s="178">
        <f t="shared" si="8"/>
        <v>4200</v>
      </c>
      <c r="H55" s="178">
        <f t="shared" si="6"/>
        <v>50400</v>
      </c>
      <c r="I55" s="321"/>
    </row>
    <row r="56" spans="2:9" ht="17.25" customHeight="1">
      <c r="B56" s="179"/>
      <c r="C56" s="175" t="s">
        <v>456</v>
      </c>
      <c r="D56" s="176">
        <v>3</v>
      </c>
      <c r="E56" s="177">
        <v>1.3</v>
      </c>
      <c r="F56" s="178">
        <f t="shared" si="5"/>
        <v>1300</v>
      </c>
      <c r="G56" s="178">
        <f t="shared" si="8"/>
        <v>3900</v>
      </c>
      <c r="H56" s="178">
        <f t="shared" si="6"/>
        <v>46800</v>
      </c>
      <c r="I56" s="321"/>
    </row>
    <row r="57" spans="2:9" ht="17.25" customHeight="1">
      <c r="B57" s="185"/>
      <c r="C57" s="175" t="s">
        <v>457</v>
      </c>
      <c r="D57" s="176">
        <v>3</v>
      </c>
      <c r="E57" s="177">
        <v>1.2</v>
      </c>
      <c r="F57" s="178">
        <f t="shared" si="5"/>
        <v>1200</v>
      </c>
      <c r="G57" s="178">
        <f t="shared" si="8"/>
        <v>3600</v>
      </c>
      <c r="H57" s="178">
        <f t="shared" si="6"/>
        <v>43200</v>
      </c>
      <c r="I57" s="322"/>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c r="B2" s="325" t="s">
        <v>509</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row>
    <row r="3" spans="2:33" s="142" customFormat="1" ht="18">
      <c r="B3" s="325" t="s">
        <v>510</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row>
    <row r="4" spans="2:33" s="142" customFormat="1">
      <c r="AF4" s="326" t="s">
        <v>511</v>
      </c>
      <c r="AG4" s="326"/>
    </row>
    <row r="5" spans="2:33" ht="15.75">
      <c r="B5" s="327" t="s">
        <v>444</v>
      </c>
      <c r="C5" s="327" t="s">
        <v>512</v>
      </c>
      <c r="D5" s="330" t="s">
        <v>513</v>
      </c>
      <c r="E5" s="330"/>
      <c r="F5" s="330"/>
      <c r="G5" s="330"/>
      <c r="H5" s="330"/>
      <c r="I5" s="330"/>
      <c r="J5" s="330"/>
      <c r="K5" s="330"/>
      <c r="L5" s="330"/>
      <c r="M5" s="330"/>
      <c r="N5" s="331" t="s">
        <v>514</v>
      </c>
      <c r="O5" s="331"/>
      <c r="P5" s="331"/>
      <c r="Q5" s="331"/>
      <c r="R5" s="331"/>
      <c r="S5" s="331"/>
      <c r="T5" s="331"/>
      <c r="U5" s="331"/>
      <c r="V5" s="331"/>
      <c r="W5" s="331"/>
      <c r="X5" s="330" t="s">
        <v>272</v>
      </c>
      <c r="Y5" s="330"/>
      <c r="Z5" s="330"/>
      <c r="AA5" s="330"/>
      <c r="AB5" s="330"/>
      <c r="AC5" s="330"/>
      <c r="AD5" s="330"/>
      <c r="AE5" s="330"/>
      <c r="AF5" s="330"/>
      <c r="AG5" s="330"/>
    </row>
    <row r="6" spans="2:33">
      <c r="B6" s="328"/>
      <c r="C6" s="328"/>
      <c r="D6" s="332" t="s">
        <v>505</v>
      </c>
      <c r="E6" s="333" t="s">
        <v>515</v>
      </c>
      <c r="F6" s="334"/>
      <c r="G6" s="334"/>
      <c r="H6" s="335"/>
      <c r="I6" s="144" t="s">
        <v>516</v>
      </c>
      <c r="J6" s="336" t="s">
        <v>517</v>
      </c>
      <c r="K6" s="337"/>
      <c r="L6" s="337"/>
      <c r="M6" s="337"/>
      <c r="N6" s="339" t="s">
        <v>505</v>
      </c>
      <c r="O6" s="340" t="s">
        <v>515</v>
      </c>
      <c r="P6" s="341"/>
      <c r="Q6" s="341"/>
      <c r="R6" s="342"/>
      <c r="S6" s="145" t="s">
        <v>516</v>
      </c>
      <c r="T6" s="343" t="s">
        <v>517</v>
      </c>
      <c r="U6" s="344"/>
      <c r="V6" s="344"/>
      <c r="W6" s="344"/>
      <c r="X6" s="332" t="s">
        <v>505</v>
      </c>
      <c r="Y6" s="333" t="s">
        <v>515</v>
      </c>
      <c r="Z6" s="334"/>
      <c r="AA6" s="334"/>
      <c r="AB6" s="335"/>
      <c r="AC6" s="144" t="s">
        <v>516</v>
      </c>
      <c r="AD6" s="336" t="s">
        <v>517</v>
      </c>
      <c r="AE6" s="337"/>
      <c r="AF6" s="337"/>
      <c r="AG6" s="337"/>
    </row>
    <row r="7" spans="2:33" ht="112.5">
      <c r="B7" s="329"/>
      <c r="C7" s="329"/>
      <c r="D7" s="332"/>
      <c r="E7" s="146" t="s">
        <v>518</v>
      </c>
      <c r="F7" s="146" t="s">
        <v>519</v>
      </c>
      <c r="G7" s="146" t="s">
        <v>520</v>
      </c>
      <c r="H7" s="146" t="s">
        <v>521</v>
      </c>
      <c r="I7" s="146" t="s">
        <v>522</v>
      </c>
      <c r="J7" s="146" t="s">
        <v>523</v>
      </c>
      <c r="K7" s="146" t="s">
        <v>524</v>
      </c>
      <c r="L7" s="146" t="s">
        <v>525</v>
      </c>
      <c r="M7" s="146" t="s">
        <v>526</v>
      </c>
      <c r="N7" s="339"/>
      <c r="O7" s="147" t="s">
        <v>518</v>
      </c>
      <c r="P7" s="147" t="s">
        <v>519</v>
      </c>
      <c r="Q7" s="147" t="s">
        <v>520</v>
      </c>
      <c r="R7" s="147" t="s">
        <v>521</v>
      </c>
      <c r="S7" s="147" t="s">
        <v>522</v>
      </c>
      <c r="T7" s="147" t="s">
        <v>523</v>
      </c>
      <c r="U7" s="147" t="s">
        <v>527</v>
      </c>
      <c r="V7" s="147" t="s">
        <v>525</v>
      </c>
      <c r="W7" s="147" t="s">
        <v>526</v>
      </c>
      <c r="X7" s="332"/>
      <c r="Y7" s="146" t="s">
        <v>518</v>
      </c>
      <c r="Z7" s="146" t="s">
        <v>519</v>
      </c>
      <c r="AA7" s="146" t="s">
        <v>520</v>
      </c>
      <c r="AB7" s="146" t="s">
        <v>521</v>
      </c>
      <c r="AC7" s="146" t="s">
        <v>522</v>
      </c>
      <c r="AD7" s="146" t="s">
        <v>523</v>
      </c>
      <c r="AE7" s="146" t="s">
        <v>527</v>
      </c>
      <c r="AF7" s="146" t="s">
        <v>525</v>
      </c>
      <c r="AG7" s="146" t="s">
        <v>526</v>
      </c>
    </row>
    <row r="8" spans="2:33" s="153" customFormat="1" ht="14.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c r="B9" s="148">
        <v>2</v>
      </c>
      <c r="C9" s="148" t="s">
        <v>475</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c r="B14" s="148">
        <v>7</v>
      </c>
      <c r="C14" s="148" t="s">
        <v>461</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c r="B22" s="148">
        <v>12</v>
      </c>
      <c r="C22" s="148" t="s">
        <v>463</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c r="B30" s="148">
        <v>23</v>
      </c>
      <c r="C30" s="148" t="s">
        <v>531</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c r="B34" s="148">
        <v>24</v>
      </c>
      <c r="C34" s="148" t="s">
        <v>457</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c r="B35" s="148">
        <v>25</v>
      </c>
      <c r="C35" s="148" t="s">
        <v>532</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c r="B36" s="148">
        <v>26</v>
      </c>
      <c r="C36" s="148" t="s">
        <v>533</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c r="B37" s="148">
        <v>27</v>
      </c>
      <c r="C37" s="148" t="s">
        <v>534</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c r="B38" s="148"/>
      <c r="C38" s="156" t="s">
        <v>439</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c r="B39" s="338"/>
      <c r="C39" s="338"/>
      <c r="D39" s="338"/>
      <c r="E39" s="162"/>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G8" sqref="G8"/>
    </sheetView>
  </sheetViews>
  <sheetFormatPr defaultRowHeight="1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c r="D2" s="41" t="s">
        <v>432</v>
      </c>
      <c r="K2" s="2"/>
      <c r="R2" s="2"/>
    </row>
    <row r="4" spans="1:18" ht="75">
      <c r="A4" s="42"/>
      <c r="B4" s="42"/>
      <c r="C4" s="42"/>
      <c r="D4" s="43" t="s">
        <v>435</v>
      </c>
      <c r="E4" s="43" t="s">
        <v>436</v>
      </c>
      <c r="F4" s="43" t="s">
        <v>437</v>
      </c>
      <c r="G4" s="43" t="s">
        <v>435</v>
      </c>
      <c r="H4" s="43" t="s">
        <v>436</v>
      </c>
      <c r="I4" s="43" t="s">
        <v>438</v>
      </c>
      <c r="J4" s="48" t="s">
        <v>439</v>
      </c>
    </row>
    <row r="5" spans="1:18">
      <c r="A5" s="44">
        <v>21</v>
      </c>
      <c r="B5" s="44">
        <v>1000</v>
      </c>
      <c r="C5" s="42"/>
      <c r="D5" s="42">
        <f>1200-B5</f>
        <v>200</v>
      </c>
      <c r="E5" s="42">
        <v>9</v>
      </c>
      <c r="F5" s="45">
        <f>E5*D5*A5</f>
        <v>37800</v>
      </c>
      <c r="G5" s="42">
        <v>400</v>
      </c>
      <c r="H5" s="42">
        <v>3</v>
      </c>
      <c r="I5" s="45">
        <f>H5*G5*A5</f>
        <v>25200</v>
      </c>
      <c r="J5" s="45">
        <f>F5+I5</f>
        <v>63000</v>
      </c>
    </row>
    <row r="6" spans="1:18">
      <c r="A6" s="44">
        <v>67</v>
      </c>
      <c r="B6" s="44">
        <v>850</v>
      </c>
      <c r="C6" s="42"/>
      <c r="D6" s="42">
        <f>1000-B6</f>
        <v>150</v>
      </c>
      <c r="E6" s="42">
        <v>9</v>
      </c>
      <c r="F6" s="45">
        <f t="shared" ref="F6:F7" si="0">E6*D6*A6</f>
        <v>90450</v>
      </c>
      <c r="G6" s="42">
        <v>400</v>
      </c>
      <c r="H6" s="42">
        <v>3</v>
      </c>
      <c r="I6" s="45">
        <f t="shared" ref="I6:I7" si="1">H6*G6*A6</f>
        <v>80400</v>
      </c>
      <c r="J6" s="45">
        <f t="shared" ref="J6:J8" si="2">F6+I6</f>
        <v>170850</v>
      </c>
    </row>
    <row r="7" spans="1:18">
      <c r="A7" s="44">
        <v>183</v>
      </c>
      <c r="B7" s="44">
        <v>800</v>
      </c>
      <c r="C7" s="42"/>
      <c r="D7" s="42">
        <f>1000-B7</f>
        <v>200</v>
      </c>
      <c r="E7" s="42">
        <v>9</v>
      </c>
      <c r="F7" s="45">
        <f t="shared" si="0"/>
        <v>329400</v>
      </c>
      <c r="G7" s="42">
        <v>400</v>
      </c>
      <c r="H7" s="42">
        <v>3</v>
      </c>
      <c r="I7" s="45">
        <f t="shared" si="1"/>
        <v>219600</v>
      </c>
      <c r="J7" s="45">
        <f t="shared" si="2"/>
        <v>549000</v>
      </c>
    </row>
    <row r="8" spans="1:18">
      <c r="A8" s="42"/>
      <c r="B8" s="42"/>
      <c r="C8" s="42"/>
      <c r="D8" s="42"/>
      <c r="E8" s="42"/>
      <c r="F8" s="45">
        <f>F5+F6+F7</f>
        <v>457650</v>
      </c>
      <c r="G8" s="42"/>
      <c r="H8" s="42"/>
      <c r="I8" s="45">
        <f>I5+I6+I7</f>
        <v>325200</v>
      </c>
      <c r="J8" s="46">
        <f t="shared" si="2"/>
        <v>782850</v>
      </c>
    </row>
    <row r="9" spans="1:18">
      <c r="A9" s="42"/>
      <c r="B9" s="42"/>
      <c r="C9" s="42"/>
      <c r="D9" s="42"/>
      <c r="E9" s="42"/>
      <c r="F9" s="42"/>
      <c r="G9" s="42"/>
      <c r="H9" s="42"/>
      <c r="I9" s="42"/>
      <c r="J9" s="42"/>
    </row>
    <row r="10" spans="1:18">
      <c r="A10" s="44">
        <v>30</v>
      </c>
      <c r="B10" s="44">
        <v>0</v>
      </c>
      <c r="C10" s="42"/>
      <c r="D10" s="42">
        <v>1000</v>
      </c>
      <c r="E10" s="42">
        <v>9</v>
      </c>
      <c r="F10" s="45">
        <f>A10*D10*E10</f>
        <v>270000</v>
      </c>
      <c r="G10" s="42">
        <v>200</v>
      </c>
      <c r="H10" s="42">
        <v>3</v>
      </c>
      <c r="I10" s="45">
        <f>A10*G10*H10</f>
        <v>18000</v>
      </c>
      <c r="J10" s="46">
        <f>F10+I10</f>
        <v>288000</v>
      </c>
    </row>
    <row r="11" spans="1:18">
      <c r="A11" s="42"/>
      <c r="B11" s="42"/>
      <c r="C11" s="42"/>
      <c r="D11" s="42"/>
      <c r="E11" s="42"/>
      <c r="F11" s="42"/>
      <c r="G11" s="42"/>
      <c r="H11" s="42"/>
      <c r="I11" s="42"/>
      <c r="J11" s="42"/>
    </row>
    <row r="12" spans="1:18">
      <c r="A12" s="42"/>
      <c r="B12" s="42"/>
      <c r="C12" s="42"/>
      <c r="D12" s="42"/>
      <c r="E12" s="42"/>
      <c r="F12" s="42"/>
      <c r="G12" s="42"/>
      <c r="H12" s="42"/>
      <c r="I12" s="42"/>
      <c r="J12" s="47">
        <f>J8+J10</f>
        <v>1070850</v>
      </c>
    </row>
    <row r="14" spans="1:18">
      <c r="D14" s="41" t="s">
        <v>433</v>
      </c>
    </row>
    <row r="16" spans="1:18" ht="75">
      <c r="A16" s="42"/>
      <c r="B16" s="42"/>
      <c r="C16" s="42"/>
      <c r="D16" s="43" t="s">
        <v>435</v>
      </c>
      <c r="E16" s="43" t="s">
        <v>436</v>
      </c>
      <c r="F16" s="43" t="s">
        <v>440</v>
      </c>
      <c r="G16" s="43" t="s">
        <v>435</v>
      </c>
      <c r="H16" s="43" t="s">
        <v>436</v>
      </c>
      <c r="I16" s="43" t="s">
        <v>441</v>
      </c>
      <c r="J16" s="48" t="s">
        <v>439</v>
      </c>
    </row>
    <row r="17" spans="1:10">
      <c r="A17" s="44">
        <v>21</v>
      </c>
      <c r="B17" s="44">
        <v>1000</v>
      </c>
      <c r="C17" s="42"/>
      <c r="D17" s="42">
        <f>1200-B17</f>
        <v>200</v>
      </c>
      <c r="E17" s="42">
        <v>6</v>
      </c>
      <c r="F17" s="45">
        <f>E17*D17*A17</f>
        <v>25200</v>
      </c>
      <c r="G17" s="42">
        <f>1400-1200</f>
        <v>200</v>
      </c>
      <c r="H17" s="42">
        <v>6</v>
      </c>
      <c r="I17" s="45">
        <f>H17*G17*A17</f>
        <v>25200</v>
      </c>
      <c r="J17" s="45">
        <f>F17+I17</f>
        <v>50400</v>
      </c>
    </row>
    <row r="18" spans="1:10">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c r="A19" s="44">
        <v>183</v>
      </c>
      <c r="B19" s="44">
        <v>800</v>
      </c>
      <c r="C19" s="42"/>
      <c r="D19" s="42">
        <f>1000-B19</f>
        <v>200</v>
      </c>
      <c r="E19" s="42">
        <v>6</v>
      </c>
      <c r="F19" s="45">
        <f t="shared" si="3"/>
        <v>219600</v>
      </c>
      <c r="G19" s="42">
        <f>1200-1000</f>
        <v>200</v>
      </c>
      <c r="H19" s="42">
        <v>6</v>
      </c>
      <c r="I19" s="45">
        <f t="shared" si="4"/>
        <v>219600</v>
      </c>
      <c r="J19" s="45">
        <f t="shared" si="5"/>
        <v>439200</v>
      </c>
    </row>
    <row r="20" spans="1:10">
      <c r="A20" s="42"/>
      <c r="B20" s="42"/>
      <c r="C20" s="42"/>
      <c r="D20" s="42"/>
      <c r="E20" s="42"/>
      <c r="F20" s="45">
        <f>F17+F18+F19</f>
        <v>305100</v>
      </c>
      <c r="G20" s="42"/>
      <c r="H20" s="42"/>
      <c r="I20" s="45">
        <f>I17+I18+I19</f>
        <v>325200</v>
      </c>
      <c r="J20" s="46">
        <f t="shared" si="5"/>
        <v>630300</v>
      </c>
    </row>
    <row r="21" spans="1:10">
      <c r="A21" s="42"/>
      <c r="B21" s="42"/>
      <c r="C21" s="42"/>
      <c r="D21" s="42"/>
      <c r="E21" s="42"/>
      <c r="F21" s="42"/>
      <c r="G21" s="42"/>
      <c r="H21" s="42"/>
      <c r="I21" s="42"/>
      <c r="J21" s="42"/>
    </row>
    <row r="22" spans="1:10">
      <c r="A22" s="42">
        <v>30</v>
      </c>
      <c r="B22" s="42">
        <v>0</v>
      </c>
      <c r="C22" s="42"/>
      <c r="D22" s="42">
        <v>1000</v>
      </c>
      <c r="E22" s="42">
        <v>6</v>
      </c>
      <c r="F22" s="45">
        <f>A22*D22*E22</f>
        <v>180000</v>
      </c>
      <c r="G22" s="42">
        <v>200</v>
      </c>
      <c r="H22" s="42">
        <v>6</v>
      </c>
      <c r="I22" s="45">
        <f>A22*G22*H22</f>
        <v>36000</v>
      </c>
      <c r="J22" s="46">
        <f>F22+I22</f>
        <v>216000</v>
      </c>
    </row>
    <row r="23" spans="1:10">
      <c r="A23" s="42"/>
      <c r="B23" s="42"/>
      <c r="C23" s="42"/>
      <c r="D23" s="42"/>
      <c r="E23" s="42"/>
      <c r="F23" s="42"/>
      <c r="G23" s="42"/>
      <c r="H23" s="42"/>
      <c r="I23" s="42"/>
      <c r="J23" s="42"/>
    </row>
    <row r="24" spans="1:10">
      <c r="A24" s="42"/>
      <c r="B24" s="42"/>
      <c r="C24" s="42"/>
      <c r="D24" s="42"/>
      <c r="E24" s="42"/>
      <c r="F24" s="47">
        <f t="shared" ref="F24:I24" si="6">F20+F22</f>
        <v>485100</v>
      </c>
      <c r="G24" s="47"/>
      <c r="H24" s="47"/>
      <c r="I24" s="47">
        <f t="shared" si="6"/>
        <v>361200</v>
      </c>
      <c r="J24" s="47">
        <f>J20+J22</f>
        <v>846300</v>
      </c>
    </row>
    <row r="27" spans="1:10" s="2" customFormat="1">
      <c r="D27" s="41" t="s">
        <v>434</v>
      </c>
    </row>
    <row r="28" spans="1:10" s="2" customFormat="1"/>
    <row r="29" spans="1:10" s="2" customFormat="1" ht="75">
      <c r="A29" s="42"/>
      <c r="B29" s="42"/>
      <c r="C29" s="42"/>
      <c r="D29" s="43" t="s">
        <v>435</v>
      </c>
      <c r="E29" s="43" t="s">
        <v>436</v>
      </c>
      <c r="F29" s="43" t="s">
        <v>442</v>
      </c>
      <c r="G29" s="43" t="s">
        <v>435</v>
      </c>
      <c r="H29" s="43" t="s">
        <v>436</v>
      </c>
      <c r="I29" s="43" t="s">
        <v>438</v>
      </c>
      <c r="J29" s="48" t="s">
        <v>439</v>
      </c>
    </row>
    <row r="30" spans="1:10" s="2" customFormat="1">
      <c r="A30" s="44">
        <v>21</v>
      </c>
      <c r="B30" s="44">
        <v>1000</v>
      </c>
      <c r="C30" s="42"/>
      <c r="D30" s="42">
        <f>1400-B30</f>
        <v>400</v>
      </c>
      <c r="E30" s="42">
        <v>12</v>
      </c>
      <c r="F30" s="45">
        <f>E30*D30*A30</f>
        <v>100800</v>
      </c>
      <c r="G30" s="42">
        <v>0</v>
      </c>
      <c r="H30" s="42">
        <v>0</v>
      </c>
      <c r="I30" s="45">
        <f>H30*G30*A30</f>
        <v>0</v>
      </c>
      <c r="J30" s="45">
        <f>F30+I30</f>
        <v>100800</v>
      </c>
    </row>
    <row r="31" spans="1:10" s="2" customFormat="1">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c r="A32" s="44">
        <v>183</v>
      </c>
      <c r="B32" s="44">
        <v>800</v>
      </c>
      <c r="C32" s="42"/>
      <c r="D32" s="42">
        <f>1200-B32</f>
        <v>400</v>
      </c>
      <c r="E32" s="42">
        <v>12</v>
      </c>
      <c r="F32" s="45">
        <f t="shared" si="7"/>
        <v>878400</v>
      </c>
      <c r="G32" s="42">
        <v>0</v>
      </c>
      <c r="H32" s="42">
        <v>0</v>
      </c>
      <c r="I32" s="45">
        <f t="shared" si="8"/>
        <v>0</v>
      </c>
      <c r="J32" s="45">
        <f t="shared" si="9"/>
        <v>878400</v>
      </c>
    </row>
    <row r="33" spans="1:10" s="2" customFormat="1">
      <c r="A33" s="42"/>
      <c r="B33" s="42"/>
      <c r="C33" s="42"/>
      <c r="D33" s="42"/>
      <c r="E33" s="42"/>
      <c r="F33" s="45">
        <f>F30+F31+F32</f>
        <v>1260600</v>
      </c>
      <c r="G33" s="42"/>
      <c r="H33" s="42"/>
      <c r="I33" s="45">
        <f>I30+I31+I32</f>
        <v>0</v>
      </c>
      <c r="J33" s="46">
        <f t="shared" si="9"/>
        <v>1260600</v>
      </c>
    </row>
    <row r="34" spans="1:10" s="2" customFormat="1">
      <c r="A34" s="42"/>
      <c r="B34" s="42"/>
      <c r="C34" s="42"/>
      <c r="D34" s="42"/>
      <c r="E34" s="42"/>
      <c r="F34" s="42"/>
      <c r="G34" s="42"/>
      <c r="H34" s="42"/>
      <c r="I34" s="42"/>
      <c r="J34" s="42"/>
    </row>
    <row r="35" spans="1:10" s="2" customFormat="1">
      <c r="A35" s="42">
        <v>30</v>
      </c>
      <c r="B35" s="42">
        <v>0</v>
      </c>
      <c r="C35" s="42"/>
      <c r="D35" s="42">
        <v>1200</v>
      </c>
      <c r="E35" s="42">
        <v>12</v>
      </c>
      <c r="F35" s="45">
        <f>A35*D35*E35</f>
        <v>432000</v>
      </c>
      <c r="G35" s="42">
        <v>0</v>
      </c>
      <c r="H35" s="42">
        <v>0</v>
      </c>
      <c r="I35" s="42">
        <v>0</v>
      </c>
      <c r="J35" s="46">
        <f>A35*E35*1200</f>
        <v>432000</v>
      </c>
    </row>
    <row r="36" spans="1:10" s="2" customFormat="1">
      <c r="A36" s="42"/>
      <c r="B36" s="42"/>
      <c r="C36" s="42"/>
      <c r="D36" s="42"/>
      <c r="E36" s="42"/>
      <c r="F36" s="42"/>
      <c r="G36" s="42"/>
      <c r="H36" s="42"/>
      <c r="I36" s="42"/>
      <c r="J36" s="42"/>
    </row>
    <row r="37" spans="1:10" s="2" customFormat="1">
      <c r="A37" s="42"/>
      <c r="B37" s="42"/>
      <c r="C37" s="42"/>
      <c r="D37" s="42"/>
      <c r="E37" s="42"/>
      <c r="F37" s="42"/>
      <c r="G37" s="42"/>
      <c r="H37" s="42"/>
      <c r="I37" s="42"/>
      <c r="J37" s="47">
        <f>J33+J35</f>
        <v>1692600</v>
      </c>
    </row>
    <row r="38" spans="1:10" s="2" customFormat="1"/>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c r="B2" s="345" t="s">
        <v>234</v>
      </c>
      <c r="C2" s="345"/>
      <c r="D2" s="345"/>
      <c r="E2" s="345"/>
      <c r="F2" s="345"/>
      <c r="G2" s="345"/>
      <c r="H2" s="345"/>
      <c r="I2" s="345"/>
      <c r="J2" s="345"/>
      <c r="K2" s="345"/>
      <c r="L2" s="345"/>
    </row>
    <row r="3" spans="2:19" s="8" customFormat="1" ht="15.75">
      <c r="B3" s="347" t="s">
        <v>235</v>
      </c>
      <c r="C3" s="347"/>
      <c r="D3" s="347"/>
      <c r="E3" s="347"/>
      <c r="F3" s="347"/>
      <c r="G3" s="347"/>
      <c r="H3" s="347"/>
      <c r="I3" s="347"/>
      <c r="J3" s="347"/>
      <c r="K3" s="347"/>
      <c r="L3" s="347"/>
    </row>
    <row r="4" spans="2:19" s="8" customFormat="1" ht="15.75">
      <c r="C4" s="348"/>
      <c r="D4" s="348"/>
      <c r="E4" s="348"/>
      <c r="F4" s="348"/>
      <c r="G4" s="348"/>
      <c r="H4" s="348"/>
      <c r="I4" s="348"/>
      <c r="J4" s="348"/>
      <c r="K4" s="348"/>
      <c r="L4" s="348"/>
    </row>
    <row r="5" spans="2:19" s="9" customFormat="1">
      <c r="B5" s="349" t="s">
        <v>215</v>
      </c>
      <c r="C5" s="349" t="s">
        <v>1</v>
      </c>
      <c r="D5" s="349" t="s">
        <v>236</v>
      </c>
      <c r="E5" s="349" t="s">
        <v>237</v>
      </c>
      <c r="F5" s="349"/>
      <c r="G5" s="349"/>
      <c r="H5" s="349" t="s">
        <v>238</v>
      </c>
      <c r="I5" s="349" t="s">
        <v>237</v>
      </c>
      <c r="J5" s="349"/>
      <c r="K5" s="349"/>
      <c r="L5" s="350" t="s">
        <v>239</v>
      </c>
    </row>
    <row r="6" spans="2:19" s="9" customFormat="1">
      <c r="B6" s="349"/>
      <c r="C6" s="349"/>
      <c r="D6" s="349"/>
      <c r="E6" s="10" t="s">
        <v>240</v>
      </c>
      <c r="F6" s="10" t="s">
        <v>241</v>
      </c>
      <c r="G6" s="10" t="s">
        <v>242</v>
      </c>
      <c r="H6" s="349"/>
      <c r="I6" s="10" t="s">
        <v>240</v>
      </c>
      <c r="J6" s="10" t="s">
        <v>241</v>
      </c>
      <c r="K6" s="10" t="s">
        <v>242</v>
      </c>
      <c r="L6" s="350"/>
    </row>
    <row r="7" spans="2:19" ht="36">
      <c r="B7" s="12"/>
      <c r="C7" s="12" t="s">
        <v>419</v>
      </c>
      <c r="D7" s="40">
        <f>D8+D9+D10+D11+D12+D13+D14+D15+D16+D17+D18</f>
        <v>20000000</v>
      </c>
      <c r="E7" s="40"/>
      <c r="F7" s="40"/>
      <c r="G7" s="40"/>
      <c r="H7" s="40"/>
      <c r="I7" s="40"/>
      <c r="J7" s="40"/>
      <c r="K7" s="40"/>
      <c r="L7" s="12"/>
      <c r="O7" s="207" t="s">
        <v>596</v>
      </c>
      <c r="P7" s="204"/>
      <c r="Q7" s="204"/>
      <c r="R7" s="204"/>
      <c r="S7" s="204"/>
    </row>
    <row r="8" spans="2:19" ht="18" hidden="1">
      <c r="B8" s="16"/>
      <c r="C8" s="34" t="s">
        <v>394</v>
      </c>
      <c r="D8" s="35"/>
      <c r="E8" s="35"/>
      <c r="F8" s="35"/>
      <c r="G8" s="35"/>
      <c r="H8" s="35"/>
      <c r="I8" s="35"/>
      <c r="J8" s="35"/>
      <c r="K8" s="35"/>
      <c r="L8" s="16"/>
      <c r="O8" s="204"/>
      <c r="P8" s="204"/>
      <c r="Q8" s="204"/>
      <c r="R8" s="204"/>
      <c r="S8" s="204"/>
    </row>
    <row r="9" spans="2:19" ht="72">
      <c r="B9" s="16"/>
      <c r="C9" s="34" t="s">
        <v>420</v>
      </c>
      <c r="D9" s="35">
        <v>500000</v>
      </c>
      <c r="E9" s="35"/>
      <c r="F9" s="35"/>
      <c r="G9" s="35"/>
      <c r="H9" s="35"/>
      <c r="I9" s="35"/>
      <c r="J9" s="35"/>
      <c r="K9" s="35"/>
      <c r="L9" s="16"/>
      <c r="O9" s="204" t="s">
        <v>590</v>
      </c>
      <c r="P9" s="205">
        <v>59000</v>
      </c>
      <c r="Q9" s="205">
        <f>P9*2.96</f>
        <v>174640</v>
      </c>
      <c r="R9" s="205">
        <v>65</v>
      </c>
      <c r="S9" s="205">
        <f>Q9*R9</f>
        <v>11351600</v>
      </c>
    </row>
    <row r="10" spans="2:19" ht="36">
      <c r="B10" s="16"/>
      <c r="C10" s="34" t="s">
        <v>421</v>
      </c>
      <c r="D10" s="35">
        <v>1900000</v>
      </c>
      <c r="E10" s="35"/>
      <c r="F10" s="35"/>
      <c r="G10" s="35"/>
      <c r="H10" s="35"/>
      <c r="I10" s="35"/>
      <c r="J10" s="35"/>
      <c r="K10" s="35"/>
      <c r="L10" s="16"/>
      <c r="O10" s="204" t="s">
        <v>591</v>
      </c>
      <c r="P10" s="204">
        <v>8500</v>
      </c>
      <c r="Q10" s="205">
        <f>P10*2.96</f>
        <v>25160</v>
      </c>
      <c r="R10" s="204">
        <v>20</v>
      </c>
      <c r="S10" s="205">
        <f>Q10*R10</f>
        <v>503200</v>
      </c>
    </row>
    <row r="11" spans="2:19" ht="36">
      <c r="B11" s="12"/>
      <c r="C11" s="34" t="s">
        <v>422</v>
      </c>
      <c r="D11" s="40">
        <v>500000</v>
      </c>
      <c r="E11" s="40"/>
      <c r="F11" s="40"/>
      <c r="G11" s="40"/>
      <c r="H11" s="40"/>
      <c r="I11" s="40"/>
      <c r="J11" s="40"/>
      <c r="K11" s="40"/>
      <c r="L11" s="12"/>
      <c r="O11" s="204" t="s">
        <v>592</v>
      </c>
      <c r="P11" s="204"/>
      <c r="Q11" s="205"/>
      <c r="R11" s="204"/>
      <c r="S11" s="205">
        <v>2775000</v>
      </c>
    </row>
    <row r="12" spans="2:19" ht="54">
      <c r="B12" s="16"/>
      <c r="C12" s="34" t="s">
        <v>423</v>
      </c>
      <c r="D12" s="35">
        <v>2500000</v>
      </c>
      <c r="E12" s="35"/>
      <c r="F12" s="35"/>
      <c r="G12" s="35"/>
      <c r="H12" s="35"/>
      <c r="I12" s="35"/>
      <c r="J12" s="35"/>
      <c r="K12" s="35"/>
      <c r="L12" s="16"/>
      <c r="O12" s="204" t="s">
        <v>593</v>
      </c>
      <c r="P12" s="204"/>
      <c r="Q12" s="204"/>
      <c r="R12" s="204"/>
      <c r="S12" s="205">
        <v>10000000</v>
      </c>
    </row>
    <row r="13" spans="2:19" ht="54">
      <c r="B13" s="16"/>
      <c r="C13" s="34" t="s">
        <v>424</v>
      </c>
      <c r="D13" s="35">
        <v>1500000</v>
      </c>
      <c r="E13" s="35"/>
      <c r="F13" s="35"/>
      <c r="G13" s="35"/>
      <c r="H13" s="35"/>
      <c r="I13" s="35"/>
      <c r="J13" s="35"/>
      <c r="K13" s="35"/>
      <c r="L13" s="16"/>
      <c r="O13" s="204" t="s">
        <v>594</v>
      </c>
      <c r="P13" s="204"/>
      <c r="Q13" s="204"/>
      <c r="R13" s="204"/>
      <c r="S13" s="205">
        <v>500000</v>
      </c>
    </row>
    <row r="14" spans="2:19" ht="54">
      <c r="B14" s="16"/>
      <c r="C14" s="34" t="s">
        <v>425</v>
      </c>
      <c r="D14" s="35">
        <v>8000000</v>
      </c>
      <c r="E14" s="35"/>
      <c r="F14" s="35"/>
      <c r="G14" s="35"/>
      <c r="H14" s="35"/>
      <c r="I14" s="35"/>
      <c r="J14" s="35"/>
      <c r="K14" s="35"/>
      <c r="L14" s="16"/>
      <c r="O14" s="204" t="s">
        <v>595</v>
      </c>
      <c r="P14" s="204"/>
      <c r="Q14" s="204"/>
      <c r="R14" s="204"/>
      <c r="S14" s="205">
        <v>3843000</v>
      </c>
    </row>
    <row r="15" spans="2:19" ht="18">
      <c r="B15" s="12"/>
      <c r="C15" s="34" t="s">
        <v>426</v>
      </c>
      <c r="D15" s="40">
        <v>5000000</v>
      </c>
      <c r="E15" s="40"/>
      <c r="F15" s="40"/>
      <c r="G15" s="40"/>
      <c r="H15" s="40"/>
      <c r="I15" s="40"/>
      <c r="J15" s="40"/>
      <c r="K15" s="40"/>
      <c r="L15" s="12"/>
      <c r="O15" s="204"/>
      <c r="P15" s="204"/>
      <c r="Q15" s="204"/>
      <c r="R15" s="204"/>
      <c r="S15" s="206">
        <f>SUM(S9:S14)</f>
        <v>28972800</v>
      </c>
    </row>
    <row r="16" spans="2:19" ht="18" hidden="1">
      <c r="B16" s="16"/>
      <c r="C16" s="34" t="s">
        <v>394</v>
      </c>
      <c r="D16" s="35"/>
      <c r="E16" s="35"/>
      <c r="F16" s="35"/>
      <c r="G16" s="35"/>
      <c r="H16" s="35"/>
      <c r="I16" s="35"/>
      <c r="J16" s="35"/>
      <c r="K16" s="35"/>
      <c r="L16" s="16"/>
      <c r="O16" s="204"/>
      <c r="P16" s="204"/>
      <c r="Q16" s="204"/>
      <c r="R16" s="204"/>
      <c r="S16" s="204"/>
    </row>
    <row r="17" spans="2:12" ht="18" hidden="1">
      <c r="B17" s="16"/>
      <c r="C17" s="34" t="s">
        <v>395</v>
      </c>
      <c r="D17" s="35"/>
      <c r="E17" s="35"/>
      <c r="F17" s="35"/>
      <c r="G17" s="35"/>
      <c r="H17" s="35"/>
      <c r="I17" s="35"/>
      <c r="J17" s="35"/>
      <c r="K17" s="35"/>
      <c r="L17" s="16"/>
    </row>
    <row r="18" spans="2:12" ht="18">
      <c r="B18" s="16"/>
      <c r="C18" s="34" t="s">
        <v>427</v>
      </c>
      <c r="D18" s="35">
        <v>100000</v>
      </c>
      <c r="E18" s="35"/>
      <c r="F18" s="35"/>
      <c r="G18" s="35"/>
      <c r="H18" s="35"/>
      <c r="I18" s="35"/>
      <c r="J18" s="35"/>
      <c r="K18" s="35"/>
      <c r="L18" s="16"/>
    </row>
    <row r="19" spans="2:12" ht="18">
      <c r="B19" s="12"/>
      <c r="C19" s="12"/>
      <c r="D19" s="40"/>
      <c r="E19" s="40"/>
      <c r="F19" s="40"/>
      <c r="G19" s="40"/>
      <c r="H19" s="40"/>
      <c r="I19" s="40"/>
      <c r="J19" s="40"/>
      <c r="K19" s="40"/>
      <c r="L19" s="12"/>
    </row>
    <row r="20" spans="2:12" ht="18">
      <c r="B20" s="16"/>
      <c r="C20" s="34"/>
      <c r="D20" s="35"/>
      <c r="E20" s="35"/>
      <c r="F20" s="35"/>
      <c r="G20" s="35"/>
      <c r="H20" s="35"/>
      <c r="I20" s="35"/>
      <c r="J20" s="35"/>
      <c r="K20" s="35"/>
      <c r="L20" s="16"/>
    </row>
    <row r="21" spans="2:12" ht="18">
      <c r="B21" s="16"/>
      <c r="C21" s="34"/>
      <c r="D21" s="35"/>
      <c r="E21" s="35"/>
      <c r="F21" s="35"/>
      <c r="G21" s="35"/>
      <c r="H21" s="35"/>
      <c r="I21" s="35"/>
      <c r="J21" s="35"/>
      <c r="K21" s="35"/>
      <c r="L21" s="16"/>
    </row>
    <row r="22" spans="2:12" ht="18">
      <c r="B22" s="16"/>
      <c r="C22" s="34"/>
      <c r="D22" s="35"/>
      <c r="E22" s="35"/>
      <c r="F22" s="35"/>
      <c r="G22" s="35"/>
      <c r="H22" s="35"/>
      <c r="I22" s="35"/>
      <c r="J22" s="35"/>
      <c r="K22" s="35"/>
      <c r="L22" s="16"/>
    </row>
    <row r="23" spans="2:12">
      <c r="B23" s="8"/>
      <c r="C23" s="8"/>
      <c r="D23" s="8"/>
      <c r="E23" s="8"/>
      <c r="F23" s="8"/>
      <c r="G23" s="8"/>
      <c r="H23" s="8"/>
      <c r="I23" s="8"/>
      <c r="J23" s="8"/>
      <c r="K23" s="8"/>
    </row>
    <row r="24" spans="2:12" ht="15.75">
      <c r="B24" s="345"/>
      <c r="C24" s="345"/>
      <c r="D24" s="8"/>
      <c r="E24" s="8"/>
      <c r="F24" s="8"/>
      <c r="G24" s="8"/>
      <c r="H24" s="8"/>
      <c r="I24" s="8"/>
      <c r="J24" s="8"/>
      <c r="K24" s="8"/>
    </row>
    <row r="25" spans="2:12">
      <c r="B25" s="8"/>
      <c r="C25" s="8"/>
      <c r="D25" s="8"/>
      <c r="E25" s="8"/>
      <c r="F25" s="8"/>
      <c r="G25" s="8"/>
      <c r="H25" s="8"/>
      <c r="I25" s="8"/>
      <c r="J25" s="8"/>
      <c r="K25" s="8"/>
    </row>
    <row r="26" spans="2:12">
      <c r="B26" s="346"/>
      <c r="C26" s="346"/>
      <c r="D26" s="8"/>
      <c r="E26" s="8"/>
      <c r="F26" s="8"/>
      <c r="G26" s="8"/>
      <c r="H26" s="8"/>
      <c r="I26" s="8"/>
      <c r="J26" s="8"/>
      <c r="K26" s="8"/>
    </row>
    <row r="27" spans="2:12">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c r="B2" s="345" t="s">
        <v>234</v>
      </c>
      <c r="C2" s="345"/>
      <c r="D2" s="345"/>
      <c r="E2" s="345"/>
      <c r="F2" s="345"/>
      <c r="G2" s="345"/>
      <c r="H2" s="345"/>
      <c r="I2" s="345"/>
      <c r="J2" s="345"/>
      <c r="K2" s="345"/>
      <c r="L2" s="345"/>
    </row>
    <row r="3" spans="2:13" s="8" customFormat="1" ht="15.75">
      <c r="B3" s="347" t="s">
        <v>235</v>
      </c>
      <c r="C3" s="347"/>
      <c r="D3" s="347"/>
      <c r="E3" s="347"/>
      <c r="F3" s="347"/>
      <c r="G3" s="347"/>
      <c r="H3" s="347"/>
      <c r="I3" s="347"/>
      <c r="J3" s="347"/>
      <c r="K3" s="347"/>
      <c r="L3" s="347"/>
    </row>
    <row r="4" spans="2:13" s="8" customFormat="1" ht="15.75">
      <c r="C4" s="348"/>
      <c r="D4" s="348"/>
      <c r="E4" s="348"/>
      <c r="F4" s="348"/>
      <c r="G4" s="348"/>
      <c r="H4" s="348"/>
      <c r="I4" s="348"/>
      <c r="J4" s="348"/>
      <c r="K4" s="348"/>
      <c r="L4" s="348"/>
    </row>
    <row r="5" spans="2:13" s="9" customFormat="1">
      <c r="B5" s="349" t="s">
        <v>215</v>
      </c>
      <c r="C5" s="349" t="s">
        <v>1</v>
      </c>
      <c r="D5" s="349" t="s">
        <v>236</v>
      </c>
      <c r="E5" s="349" t="s">
        <v>237</v>
      </c>
      <c r="F5" s="349"/>
      <c r="G5" s="349"/>
      <c r="H5" s="349" t="s">
        <v>238</v>
      </c>
      <c r="I5" s="349" t="s">
        <v>237</v>
      </c>
      <c r="J5" s="349"/>
      <c r="K5" s="349"/>
      <c r="L5" s="350" t="s">
        <v>239</v>
      </c>
    </row>
    <row r="6" spans="2:13" s="9" customFormat="1">
      <c r="B6" s="349"/>
      <c r="C6" s="349"/>
      <c r="D6" s="349"/>
      <c r="E6" s="10" t="s">
        <v>240</v>
      </c>
      <c r="F6" s="10" t="s">
        <v>241</v>
      </c>
      <c r="G6" s="10" t="s">
        <v>242</v>
      </c>
      <c r="H6" s="349"/>
      <c r="I6" s="10" t="s">
        <v>240</v>
      </c>
      <c r="J6" s="10" t="s">
        <v>241</v>
      </c>
      <c r="K6" s="10" t="s">
        <v>242</v>
      </c>
      <c r="L6" s="350"/>
    </row>
    <row r="7" spans="2:13" ht="36">
      <c r="B7" s="32" t="s">
        <v>197</v>
      </c>
      <c r="C7" s="12" t="s">
        <v>393</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c r="B8" s="16"/>
      <c r="C8" s="34" t="s">
        <v>394</v>
      </c>
      <c r="D8" s="35"/>
      <c r="E8" s="35"/>
      <c r="F8" s="35"/>
      <c r="G8" s="35"/>
      <c r="H8" s="35"/>
      <c r="I8" s="35"/>
      <c r="J8" s="35"/>
      <c r="K8" s="35"/>
      <c r="L8" s="16"/>
    </row>
    <row r="9" spans="2:13" ht="18" hidden="1">
      <c r="B9" s="16"/>
      <c r="C9" s="34" t="s">
        <v>395</v>
      </c>
      <c r="D9" s="35"/>
      <c r="E9" s="35"/>
      <c r="F9" s="35"/>
      <c r="G9" s="35"/>
      <c r="H9" s="35"/>
      <c r="I9" s="35"/>
      <c r="J9" s="35"/>
      <c r="K9" s="35"/>
      <c r="L9" s="16"/>
    </row>
    <row r="10" spans="2:13" ht="18" hidden="1">
      <c r="B10" s="16"/>
      <c r="C10" s="34" t="s">
        <v>396</v>
      </c>
      <c r="D10" s="35"/>
      <c r="E10" s="35"/>
      <c r="F10" s="35"/>
      <c r="G10" s="35"/>
      <c r="H10" s="35"/>
      <c r="I10" s="35"/>
      <c r="J10" s="35"/>
      <c r="K10" s="35"/>
      <c r="L10" s="16"/>
    </row>
    <row r="11" spans="2:13" ht="36">
      <c r="B11" s="12" t="s">
        <v>201</v>
      </c>
      <c r="C11" s="12" t="s">
        <v>397</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c r="B12" s="16"/>
      <c r="C12" s="34" t="s">
        <v>398</v>
      </c>
      <c r="D12" s="36">
        <v>5000</v>
      </c>
      <c r="E12" s="36">
        <v>7000</v>
      </c>
      <c r="F12" s="36">
        <v>7000</v>
      </c>
      <c r="G12" s="36">
        <v>7000</v>
      </c>
      <c r="H12" s="36">
        <v>7000</v>
      </c>
      <c r="I12" s="36">
        <v>10000</v>
      </c>
      <c r="J12" s="36">
        <v>12000</v>
      </c>
      <c r="K12" s="36">
        <v>14000</v>
      </c>
      <c r="L12" s="37" t="s">
        <v>399</v>
      </c>
      <c r="M12" s="31"/>
    </row>
    <row r="13" spans="2:13" ht="18" hidden="1">
      <c r="B13" s="16"/>
      <c r="C13" s="34" t="s">
        <v>395</v>
      </c>
      <c r="D13" s="35"/>
      <c r="E13" s="35"/>
      <c r="F13" s="35"/>
      <c r="G13" s="35"/>
      <c r="H13" s="35"/>
      <c r="I13" s="35"/>
      <c r="J13" s="35"/>
      <c r="K13" s="35"/>
      <c r="L13" s="16"/>
      <c r="M13" s="31"/>
    </row>
    <row r="14" spans="2:13" ht="18" hidden="1">
      <c r="B14" s="16"/>
      <c r="C14" s="34" t="s">
        <v>396</v>
      </c>
      <c r="D14" s="35"/>
      <c r="E14" s="35"/>
      <c r="F14" s="35"/>
      <c r="G14" s="35"/>
      <c r="H14" s="35"/>
      <c r="I14" s="35"/>
      <c r="J14" s="35"/>
      <c r="K14" s="35"/>
      <c r="L14" s="16"/>
      <c r="M14" s="31"/>
    </row>
    <row r="15" spans="2:13" ht="54">
      <c r="B15" s="12" t="s">
        <v>203</v>
      </c>
      <c r="C15" s="12" t="s">
        <v>400</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c r="B16" s="16"/>
      <c r="C16" s="34" t="s">
        <v>401</v>
      </c>
      <c r="D16" s="36">
        <v>2000</v>
      </c>
      <c r="E16" s="36">
        <v>2000</v>
      </c>
      <c r="F16" s="36">
        <v>2000</v>
      </c>
      <c r="G16" s="36">
        <v>2000</v>
      </c>
      <c r="H16" s="36">
        <v>3000</v>
      </c>
      <c r="I16" s="36">
        <v>3000</v>
      </c>
      <c r="J16" s="36">
        <v>3000</v>
      </c>
      <c r="K16" s="36">
        <v>3000</v>
      </c>
      <c r="L16" s="37" t="s">
        <v>402</v>
      </c>
      <c r="M16" s="31"/>
    </row>
    <row r="17" spans="2:13" ht="39">
      <c r="B17" s="16"/>
      <c r="C17" s="34" t="s">
        <v>403</v>
      </c>
      <c r="D17" s="36">
        <v>22000</v>
      </c>
      <c r="E17" s="36">
        <v>51068</v>
      </c>
      <c r="F17" s="36">
        <v>51068</v>
      </c>
      <c r="G17" s="36">
        <v>51068</v>
      </c>
      <c r="H17" s="36">
        <v>50000</v>
      </c>
      <c r="I17" s="36">
        <v>80000</v>
      </c>
      <c r="J17" s="36">
        <v>80000</v>
      </c>
      <c r="K17" s="36">
        <v>80000</v>
      </c>
      <c r="L17" s="37" t="s">
        <v>404</v>
      </c>
      <c r="M17" s="31"/>
    </row>
    <row r="18" spans="2:13" ht="54">
      <c r="B18" s="16"/>
      <c r="C18" s="34" t="s">
        <v>405</v>
      </c>
      <c r="D18" s="36">
        <v>24300</v>
      </c>
      <c r="E18" s="36">
        <v>30000</v>
      </c>
      <c r="F18" s="36">
        <v>31700</v>
      </c>
      <c r="G18" s="36">
        <v>31700</v>
      </c>
      <c r="H18" s="36">
        <v>31000</v>
      </c>
      <c r="I18" s="36">
        <v>35000</v>
      </c>
      <c r="J18" s="36">
        <v>35000</v>
      </c>
      <c r="K18" s="36">
        <v>35000</v>
      </c>
      <c r="L18" s="37" t="s">
        <v>406</v>
      </c>
      <c r="M18" s="31"/>
    </row>
    <row r="19" spans="2:13" ht="108">
      <c r="B19" s="16"/>
      <c r="C19" s="34" t="s">
        <v>407</v>
      </c>
      <c r="D19" s="36">
        <v>2468</v>
      </c>
      <c r="E19" s="36">
        <v>1000</v>
      </c>
      <c r="F19" s="36">
        <v>1000</v>
      </c>
      <c r="G19" s="36">
        <v>1000</v>
      </c>
      <c r="H19" s="36">
        <v>3000</v>
      </c>
      <c r="I19" s="36">
        <v>3000</v>
      </c>
      <c r="J19" s="36">
        <v>3000</v>
      </c>
      <c r="K19" s="36">
        <v>3000</v>
      </c>
      <c r="L19" s="37" t="s">
        <v>408</v>
      </c>
      <c r="M19" s="31"/>
    </row>
    <row r="20" spans="2:13" ht="58.5">
      <c r="B20" s="16"/>
      <c r="C20" s="34" t="s">
        <v>409</v>
      </c>
      <c r="D20" s="36">
        <v>2200</v>
      </c>
      <c r="E20" s="36">
        <v>3000</v>
      </c>
      <c r="F20" s="36">
        <v>3000</v>
      </c>
      <c r="G20" s="36">
        <v>3000</v>
      </c>
      <c r="H20" s="36">
        <v>3000</v>
      </c>
      <c r="I20" s="36">
        <v>3000</v>
      </c>
      <c r="J20" s="36">
        <v>3000</v>
      </c>
      <c r="K20" s="36">
        <v>3000</v>
      </c>
      <c r="L20" s="37" t="s">
        <v>410</v>
      </c>
      <c r="M20" s="31"/>
    </row>
    <row r="21" spans="2:13" ht="54">
      <c r="B21" s="16"/>
      <c r="C21" s="34" t="s">
        <v>411</v>
      </c>
      <c r="D21" s="36">
        <v>300</v>
      </c>
      <c r="E21" s="36">
        <v>300</v>
      </c>
      <c r="F21" s="36">
        <v>300</v>
      </c>
      <c r="G21" s="36">
        <v>300</v>
      </c>
      <c r="H21" s="36">
        <v>300</v>
      </c>
      <c r="I21" s="36">
        <v>300</v>
      </c>
      <c r="J21" s="36">
        <v>300</v>
      </c>
      <c r="K21" s="36">
        <v>300</v>
      </c>
      <c r="L21" s="37"/>
      <c r="M21" s="31"/>
    </row>
    <row r="22" spans="2:13" ht="78">
      <c r="B22" s="16"/>
      <c r="C22" s="34" t="s">
        <v>412</v>
      </c>
      <c r="D22" s="36">
        <v>2000</v>
      </c>
      <c r="E22" s="36">
        <v>2000</v>
      </c>
      <c r="F22" s="36">
        <v>2000</v>
      </c>
      <c r="G22" s="36">
        <v>2000</v>
      </c>
      <c r="H22" s="36">
        <v>3000</v>
      </c>
      <c r="I22" s="36">
        <v>3000</v>
      </c>
      <c r="J22" s="36">
        <v>3000</v>
      </c>
      <c r="K22" s="36">
        <v>3000</v>
      </c>
      <c r="L22" s="37" t="s">
        <v>413</v>
      </c>
      <c r="M22" s="31"/>
    </row>
    <row r="23" spans="2:13" ht="126">
      <c r="B23" s="16"/>
      <c r="C23" s="34" t="s">
        <v>414</v>
      </c>
      <c r="D23" s="36">
        <v>300</v>
      </c>
      <c r="E23" s="36">
        <v>300</v>
      </c>
      <c r="F23" s="36">
        <v>300</v>
      </c>
      <c r="G23" s="36">
        <v>300</v>
      </c>
      <c r="H23" s="36">
        <v>300</v>
      </c>
      <c r="I23" s="36">
        <v>300</v>
      </c>
      <c r="J23" s="36">
        <v>300</v>
      </c>
      <c r="K23" s="36">
        <v>300</v>
      </c>
      <c r="L23" s="37"/>
      <c r="M23" s="31"/>
    </row>
    <row r="24" spans="2:13" ht="19.5">
      <c r="B24" s="16"/>
      <c r="C24" s="34" t="s">
        <v>415</v>
      </c>
      <c r="D24" s="36">
        <v>900</v>
      </c>
      <c r="E24" s="36">
        <v>900</v>
      </c>
      <c r="F24" s="36">
        <v>900</v>
      </c>
      <c r="G24" s="36">
        <v>900</v>
      </c>
      <c r="H24" s="36">
        <v>1000</v>
      </c>
      <c r="I24" s="36">
        <v>1000</v>
      </c>
      <c r="J24" s="36">
        <v>1000</v>
      </c>
      <c r="K24" s="36">
        <v>1000</v>
      </c>
      <c r="L24" s="37" t="s">
        <v>416</v>
      </c>
      <c r="M24" s="31"/>
    </row>
    <row r="25" spans="2:13" ht="72">
      <c r="B25" s="12" t="s">
        <v>417</v>
      </c>
      <c r="C25" s="12" t="s">
        <v>418</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c r="B26" s="16"/>
      <c r="C26" s="34" t="s">
        <v>394</v>
      </c>
      <c r="D26" s="35"/>
      <c r="E26" s="39">
        <v>2800</v>
      </c>
      <c r="F26" s="39">
        <v>1700</v>
      </c>
      <c r="G26" s="35"/>
      <c r="H26" s="35"/>
      <c r="I26" s="35"/>
      <c r="J26" s="35"/>
      <c r="K26" s="35"/>
      <c r="L26" s="16"/>
      <c r="M26" s="31"/>
    </row>
    <row r="27" spans="2:13" ht="18" hidden="1">
      <c r="B27" s="16"/>
      <c r="C27" s="34" t="s">
        <v>395</v>
      </c>
      <c r="D27" s="35"/>
      <c r="E27" s="35"/>
      <c r="F27" s="35"/>
      <c r="G27" s="35"/>
      <c r="H27" s="35"/>
      <c r="I27" s="35"/>
      <c r="J27" s="35"/>
      <c r="K27" s="35"/>
      <c r="L27" s="16"/>
      <c r="M27" s="31"/>
    </row>
    <row r="28" spans="2:13" ht="18" hidden="1">
      <c r="B28" s="16"/>
      <c r="C28" s="34" t="s">
        <v>396</v>
      </c>
      <c r="D28" s="35"/>
      <c r="E28" s="35"/>
      <c r="F28" s="35"/>
      <c r="G28" s="35"/>
      <c r="H28" s="35"/>
      <c r="I28" s="35"/>
      <c r="J28" s="35"/>
      <c r="K28" s="35"/>
      <c r="L28" s="16"/>
      <c r="M28" s="31"/>
    </row>
    <row r="29" spans="2:13">
      <c r="B29" s="8"/>
      <c r="C29" s="8"/>
      <c r="D29" s="8"/>
      <c r="E29" s="8"/>
      <c r="F29" s="8"/>
      <c r="G29" s="8"/>
      <c r="H29" s="8"/>
      <c r="I29" s="8"/>
      <c r="J29" s="8"/>
      <c r="K29" s="8"/>
    </row>
    <row r="30" spans="2:13" ht="15.75">
      <c r="B30" s="345"/>
      <c r="C30" s="345"/>
      <c r="D30" s="8"/>
      <c r="E30" s="8"/>
      <c r="F30" s="8"/>
      <c r="G30" s="8"/>
      <c r="H30" s="8"/>
      <c r="I30" s="8"/>
      <c r="J30" s="8"/>
      <c r="K30" s="8"/>
    </row>
    <row r="31" spans="2:13">
      <c r="B31" s="8"/>
      <c r="C31" s="8"/>
      <c r="D31" s="8"/>
      <c r="E31" s="8"/>
      <c r="F31" s="8"/>
      <c r="G31" s="8"/>
      <c r="H31" s="8"/>
      <c r="I31" s="8"/>
      <c r="J31" s="8"/>
      <c r="K31" s="8"/>
    </row>
    <row r="32" spans="2:13">
      <c r="B32" s="346"/>
      <c r="C32" s="346"/>
      <c r="D32" s="8"/>
      <c r="E32" s="8"/>
      <c r="F32" s="8"/>
      <c r="G32" s="8"/>
      <c r="H32" s="8"/>
      <c r="I32" s="8"/>
      <c r="J32" s="8"/>
      <c r="K32" s="8"/>
    </row>
    <row r="33" spans="2:11">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c r="B2" s="345" t="s">
        <v>234</v>
      </c>
      <c r="C2" s="345"/>
      <c r="D2" s="345"/>
      <c r="E2" s="345"/>
      <c r="F2" s="345"/>
      <c r="G2" s="345"/>
      <c r="H2" s="345"/>
      <c r="I2" s="345"/>
      <c r="J2" s="345"/>
      <c r="K2" s="345"/>
      <c r="L2" s="345"/>
    </row>
    <row r="3" spans="2:12" s="8" customFormat="1" ht="15.75">
      <c r="B3" s="347" t="s">
        <v>235</v>
      </c>
      <c r="C3" s="347"/>
      <c r="D3" s="347"/>
      <c r="E3" s="347"/>
      <c r="F3" s="347"/>
      <c r="G3" s="347"/>
      <c r="H3" s="347"/>
      <c r="I3" s="347"/>
      <c r="J3" s="347"/>
      <c r="K3" s="347"/>
      <c r="L3" s="347"/>
    </row>
    <row r="4" spans="2:12" s="8" customFormat="1" ht="15.75">
      <c r="C4" s="348"/>
      <c r="D4" s="348"/>
      <c r="E4" s="348"/>
      <c r="F4" s="348"/>
      <c r="G4" s="348"/>
      <c r="H4" s="348"/>
      <c r="I4" s="348"/>
      <c r="J4" s="348"/>
      <c r="K4" s="348"/>
      <c r="L4" s="348"/>
    </row>
    <row r="5" spans="2:12" s="9" customFormat="1">
      <c r="B5" s="349" t="s">
        <v>215</v>
      </c>
      <c r="C5" s="349" t="s">
        <v>1</v>
      </c>
      <c r="D5" s="349" t="s">
        <v>236</v>
      </c>
      <c r="E5" s="351" t="s">
        <v>237</v>
      </c>
      <c r="F5" s="352"/>
      <c r="G5" s="353"/>
      <c r="H5" s="349" t="s">
        <v>238</v>
      </c>
      <c r="I5" s="349"/>
      <c r="J5" s="349"/>
      <c r="K5" s="349"/>
      <c r="L5" s="350" t="s">
        <v>239</v>
      </c>
    </row>
    <row r="6" spans="2:12" s="9" customFormat="1">
      <c r="B6" s="349"/>
      <c r="C6" s="349"/>
      <c r="D6" s="349"/>
      <c r="E6" s="10" t="s">
        <v>240</v>
      </c>
      <c r="F6" s="10" t="s">
        <v>241</v>
      </c>
      <c r="G6" s="10" t="s">
        <v>242</v>
      </c>
      <c r="H6" s="349"/>
      <c r="I6" s="10" t="s">
        <v>240</v>
      </c>
      <c r="J6" s="10" t="s">
        <v>241</v>
      </c>
      <c r="K6" s="10" t="s">
        <v>242</v>
      </c>
      <c r="L6" s="350"/>
    </row>
    <row r="7" spans="2:12" ht="18">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c r="B8" s="12" t="s">
        <v>24</v>
      </c>
      <c r="C8" s="12" t="s">
        <v>69</v>
      </c>
      <c r="D8" s="13">
        <v>2108962</v>
      </c>
      <c r="E8" s="13">
        <v>2267812</v>
      </c>
      <c r="F8" s="13">
        <v>2495338</v>
      </c>
      <c r="G8" s="13">
        <v>2656026</v>
      </c>
      <c r="H8" s="13">
        <v>2239848</v>
      </c>
      <c r="I8" s="13">
        <v>2311002</v>
      </c>
      <c r="J8" s="13">
        <v>2381980</v>
      </c>
      <c r="K8" s="13">
        <v>2381980</v>
      </c>
      <c r="L8" s="14"/>
    </row>
    <row r="9" spans="2:12" ht="54">
      <c r="B9" s="16"/>
      <c r="C9" s="17" t="s">
        <v>243</v>
      </c>
      <c r="D9" s="18">
        <v>1991462</v>
      </c>
      <c r="E9" s="18">
        <v>2150312</v>
      </c>
      <c r="F9" s="18">
        <v>2376338</v>
      </c>
      <c r="G9" s="18">
        <v>2537026</v>
      </c>
      <c r="H9" s="18">
        <v>2119848</v>
      </c>
      <c r="I9" s="18">
        <v>2189502</v>
      </c>
      <c r="J9" s="18">
        <v>2260480</v>
      </c>
      <c r="K9" s="18">
        <v>2260480</v>
      </c>
      <c r="L9" s="14" t="s">
        <v>244</v>
      </c>
    </row>
    <row r="10" spans="2:12" ht="60">
      <c r="B10" s="16"/>
      <c r="C10" s="17" t="s">
        <v>245</v>
      </c>
      <c r="D10" s="18">
        <v>117500</v>
      </c>
      <c r="E10" s="18">
        <v>117500</v>
      </c>
      <c r="F10" s="18">
        <v>119000</v>
      </c>
      <c r="G10" s="18">
        <v>119000</v>
      </c>
      <c r="H10" s="18">
        <v>120000</v>
      </c>
      <c r="I10" s="18">
        <v>121500</v>
      </c>
      <c r="J10" s="18">
        <v>121500</v>
      </c>
      <c r="K10" s="18">
        <v>121500</v>
      </c>
      <c r="L10" s="14" t="s">
        <v>246</v>
      </c>
    </row>
    <row r="11" spans="2:12" s="15" customFormat="1" ht="36">
      <c r="B11" s="12" t="s">
        <v>70</v>
      </c>
      <c r="C11" s="12" t="s">
        <v>71</v>
      </c>
      <c r="D11" s="13">
        <v>797848</v>
      </c>
      <c r="E11" s="13">
        <v>805798</v>
      </c>
      <c r="F11" s="13">
        <v>816772</v>
      </c>
      <c r="G11" s="13">
        <v>827817</v>
      </c>
      <c r="H11" s="13">
        <v>810468</v>
      </c>
      <c r="I11" s="13">
        <v>818544</v>
      </c>
      <c r="J11" s="13">
        <v>829773</v>
      </c>
      <c r="K11" s="13">
        <v>838136</v>
      </c>
      <c r="L11" s="14"/>
    </row>
    <row r="12" spans="2:12" ht="30">
      <c r="B12" s="16"/>
      <c r="C12" s="17" t="s">
        <v>247</v>
      </c>
      <c r="D12" s="18">
        <v>350760</v>
      </c>
      <c r="E12" s="18">
        <v>356021</v>
      </c>
      <c r="F12" s="18">
        <v>361361</v>
      </c>
      <c r="G12" s="18">
        <v>366782</v>
      </c>
      <c r="H12" s="18">
        <v>350760</v>
      </c>
      <c r="I12" s="18">
        <v>356021</v>
      </c>
      <c r="J12" s="18">
        <v>361361</v>
      </c>
      <c r="K12" s="18">
        <v>366782</v>
      </c>
      <c r="L12" s="19" t="s">
        <v>248</v>
      </c>
    </row>
    <row r="13" spans="2:12" ht="54">
      <c r="B13" s="16"/>
      <c r="C13" s="17" t="s">
        <v>249</v>
      </c>
      <c r="D13" s="18">
        <v>272968</v>
      </c>
      <c r="E13" s="18">
        <v>275697</v>
      </c>
      <c r="F13" s="18">
        <v>281211</v>
      </c>
      <c r="G13" s="18">
        <v>286835</v>
      </c>
      <c r="H13" s="18">
        <v>285588</v>
      </c>
      <c r="I13" s="18">
        <v>288443</v>
      </c>
      <c r="J13" s="18">
        <v>294212</v>
      </c>
      <c r="K13" s="18">
        <v>297154</v>
      </c>
      <c r="L13" s="14" t="s">
        <v>250</v>
      </c>
    </row>
    <row r="14" spans="2:12" ht="30">
      <c r="B14" s="16"/>
      <c r="C14" s="17" t="s">
        <v>251</v>
      </c>
      <c r="D14" s="18">
        <v>126000</v>
      </c>
      <c r="E14" s="18">
        <v>126000</v>
      </c>
      <c r="F14" s="18">
        <v>126000</v>
      </c>
      <c r="G14" s="18">
        <v>126000</v>
      </c>
      <c r="H14" s="18">
        <v>126000</v>
      </c>
      <c r="I14" s="18">
        <v>126000</v>
      </c>
      <c r="J14" s="18">
        <v>126000</v>
      </c>
      <c r="K14" s="18">
        <v>126000</v>
      </c>
      <c r="L14" s="14"/>
    </row>
    <row r="15" spans="2:12" ht="36">
      <c r="B15" s="16"/>
      <c r="C15" s="17" t="s">
        <v>252</v>
      </c>
      <c r="D15" s="18">
        <v>880</v>
      </c>
      <c r="E15" s="18">
        <v>880</v>
      </c>
      <c r="F15" s="18">
        <v>1000</v>
      </c>
      <c r="G15" s="18">
        <v>1000</v>
      </c>
      <c r="H15" s="18">
        <v>880</v>
      </c>
      <c r="I15" s="18">
        <v>880</v>
      </c>
      <c r="J15" s="18">
        <v>1000</v>
      </c>
      <c r="K15" s="18">
        <v>1000</v>
      </c>
      <c r="L15" s="14" t="s">
        <v>253</v>
      </c>
    </row>
    <row r="16" spans="2:12" ht="30">
      <c r="B16" s="16"/>
      <c r="C16" s="17" t="s">
        <v>254</v>
      </c>
      <c r="D16" s="18">
        <v>25000</v>
      </c>
      <c r="E16" s="18">
        <v>25000</v>
      </c>
      <c r="F16" s="18">
        <v>25000</v>
      </c>
      <c r="G16" s="18">
        <v>25000</v>
      </c>
      <c r="H16" s="18">
        <v>25000</v>
      </c>
      <c r="I16" s="18">
        <v>25000</v>
      </c>
      <c r="J16" s="18">
        <v>25000</v>
      </c>
      <c r="K16" s="18">
        <v>25000</v>
      </c>
      <c r="L16" s="14"/>
    </row>
    <row r="17" spans="2:12" ht="30">
      <c r="B17" s="16"/>
      <c r="C17" s="17" t="s">
        <v>255</v>
      </c>
      <c r="D17" s="18">
        <v>15000</v>
      </c>
      <c r="E17" s="18">
        <v>15000</v>
      </c>
      <c r="F17" s="18">
        <v>15000</v>
      </c>
      <c r="G17" s="18">
        <v>15000</v>
      </c>
      <c r="H17" s="18">
        <v>15000</v>
      </c>
      <c r="I17" s="18">
        <v>15000</v>
      </c>
      <c r="J17" s="18">
        <v>15000</v>
      </c>
      <c r="K17" s="18">
        <v>15000</v>
      </c>
      <c r="L17" s="14"/>
    </row>
    <row r="18" spans="2:12" ht="45">
      <c r="B18" s="16"/>
      <c r="C18" s="17" t="s">
        <v>256</v>
      </c>
      <c r="D18" s="18">
        <v>1500</v>
      </c>
      <c r="E18" s="18">
        <v>1500</v>
      </c>
      <c r="F18" s="18">
        <v>1500</v>
      </c>
      <c r="G18" s="18">
        <v>1500</v>
      </c>
      <c r="H18" s="18">
        <v>1500</v>
      </c>
      <c r="I18" s="18">
        <v>1500</v>
      </c>
      <c r="J18" s="18">
        <v>1500</v>
      </c>
      <c r="K18" s="18">
        <v>1500</v>
      </c>
      <c r="L18" s="14"/>
    </row>
    <row r="19" spans="2:12" ht="18">
      <c r="B19" s="16"/>
      <c r="C19" s="17" t="s">
        <v>257</v>
      </c>
      <c r="D19" s="18">
        <v>5400</v>
      </c>
      <c r="E19" s="18">
        <v>5400</v>
      </c>
      <c r="F19" s="18">
        <v>5400</v>
      </c>
      <c r="G19" s="18">
        <v>5400</v>
      </c>
      <c r="H19" s="18">
        <v>5400</v>
      </c>
      <c r="I19" s="18">
        <v>5400</v>
      </c>
      <c r="J19" s="18">
        <v>5400</v>
      </c>
      <c r="K19" s="18">
        <v>5400</v>
      </c>
      <c r="L19" s="14"/>
    </row>
    <row r="20" spans="2:12" ht="18">
      <c r="B20" s="16"/>
      <c r="C20" s="17" t="s">
        <v>258</v>
      </c>
      <c r="D20" s="18">
        <v>340</v>
      </c>
      <c r="E20" s="18">
        <v>300</v>
      </c>
      <c r="F20" s="18">
        <v>300</v>
      </c>
      <c r="G20" s="18">
        <v>300</v>
      </c>
      <c r="H20" s="18">
        <v>340</v>
      </c>
      <c r="I20" s="18">
        <v>300</v>
      </c>
      <c r="J20" s="18">
        <v>300</v>
      </c>
      <c r="K20" s="18">
        <v>300</v>
      </c>
      <c r="L20" s="14"/>
    </row>
    <row r="21" spans="2:12" s="15" customFormat="1" ht="18">
      <c r="B21" s="12" t="s">
        <v>72</v>
      </c>
      <c r="C21" s="12" t="s">
        <v>73</v>
      </c>
      <c r="D21" s="13">
        <v>37390</v>
      </c>
      <c r="E21" s="13">
        <v>38890</v>
      </c>
      <c r="F21" s="13">
        <v>40390</v>
      </c>
      <c r="G21" s="13">
        <v>43657</v>
      </c>
      <c r="H21" s="13">
        <v>39614</v>
      </c>
      <c r="I21" s="13">
        <v>41114</v>
      </c>
      <c r="J21" s="13">
        <v>42738</v>
      </c>
      <c r="K21" s="13">
        <v>45877</v>
      </c>
      <c r="L21" s="14"/>
    </row>
    <row r="22" spans="2:12" s="15" customFormat="1" ht="30">
      <c r="B22" s="12" t="s">
        <v>74</v>
      </c>
      <c r="C22" s="17" t="s">
        <v>259</v>
      </c>
      <c r="D22" s="18">
        <v>1800</v>
      </c>
      <c r="E22" s="18">
        <v>1800</v>
      </c>
      <c r="F22" s="18">
        <v>1900</v>
      </c>
      <c r="G22" s="18">
        <v>2000</v>
      </c>
      <c r="H22" s="18">
        <v>1800</v>
      </c>
      <c r="I22" s="18">
        <v>1800</v>
      </c>
      <c r="J22" s="18">
        <v>1900</v>
      </c>
      <c r="K22" s="18">
        <v>2000</v>
      </c>
      <c r="L22" s="14"/>
    </row>
    <row r="23" spans="2:12" s="15" customFormat="1" ht="126">
      <c r="B23" s="12" t="s">
        <v>76</v>
      </c>
      <c r="C23" s="17" t="s">
        <v>77</v>
      </c>
      <c r="D23" s="18">
        <v>2800</v>
      </c>
      <c r="E23" s="18">
        <v>2950</v>
      </c>
      <c r="F23" s="18">
        <v>3109</v>
      </c>
      <c r="G23" s="18">
        <v>3500</v>
      </c>
      <c r="H23" s="18">
        <v>3200</v>
      </c>
      <c r="I23" s="18">
        <v>3350</v>
      </c>
      <c r="J23" s="18">
        <v>3509</v>
      </c>
      <c r="K23" s="18">
        <v>3900</v>
      </c>
      <c r="L23" s="14" t="s">
        <v>260</v>
      </c>
    </row>
    <row r="24" spans="2:12" s="15" customFormat="1" ht="18">
      <c r="B24" s="12" t="s">
        <v>78</v>
      </c>
      <c r="C24" s="17" t="s">
        <v>261</v>
      </c>
      <c r="D24" s="18">
        <v>3600</v>
      </c>
      <c r="E24" s="18">
        <v>3650</v>
      </c>
      <c r="F24" s="18">
        <v>3800</v>
      </c>
      <c r="G24" s="18">
        <v>5000</v>
      </c>
      <c r="H24" s="18">
        <v>3600</v>
      </c>
      <c r="I24" s="18">
        <v>3650</v>
      </c>
      <c r="J24" s="18">
        <v>3800</v>
      </c>
      <c r="K24" s="18">
        <v>5000</v>
      </c>
      <c r="L24" s="14"/>
    </row>
    <row r="25" spans="2:12" s="15" customFormat="1" ht="18">
      <c r="B25" s="12" t="s">
        <v>80</v>
      </c>
      <c r="C25" s="17" t="s">
        <v>81</v>
      </c>
      <c r="D25" s="18">
        <v>38</v>
      </c>
      <c r="E25" s="18">
        <v>38</v>
      </c>
      <c r="F25" s="18">
        <v>38</v>
      </c>
      <c r="G25" s="18">
        <v>38</v>
      </c>
      <c r="H25" s="18">
        <v>38</v>
      </c>
      <c r="I25" s="18">
        <v>38</v>
      </c>
      <c r="J25" s="18">
        <v>38</v>
      </c>
      <c r="K25" s="18">
        <v>38</v>
      </c>
      <c r="L25" s="14"/>
    </row>
    <row r="26" spans="2:12" s="15" customFormat="1" ht="126">
      <c r="B26" s="12" t="s">
        <v>262</v>
      </c>
      <c r="C26" s="17" t="s">
        <v>83</v>
      </c>
      <c r="D26" s="18">
        <v>6782</v>
      </c>
      <c r="E26" s="18">
        <v>6800</v>
      </c>
      <c r="F26" s="18">
        <v>6900</v>
      </c>
      <c r="G26" s="18">
        <v>7200</v>
      </c>
      <c r="H26" s="18">
        <v>7482</v>
      </c>
      <c r="I26" s="18">
        <v>7500</v>
      </c>
      <c r="J26" s="18">
        <v>7600</v>
      </c>
      <c r="K26" s="18">
        <v>7900</v>
      </c>
      <c r="L26" s="14" t="s">
        <v>263</v>
      </c>
    </row>
    <row r="27" spans="2:12" s="15" customFormat="1" ht="90">
      <c r="B27" s="12" t="s">
        <v>84</v>
      </c>
      <c r="C27" s="17" t="s">
        <v>85</v>
      </c>
      <c r="D27" s="18">
        <v>5600</v>
      </c>
      <c r="E27" s="18">
        <v>5600</v>
      </c>
      <c r="F27" s="18">
        <v>5800</v>
      </c>
      <c r="G27" s="18">
        <v>6300</v>
      </c>
      <c r="H27" s="18">
        <v>6600</v>
      </c>
      <c r="I27" s="18">
        <v>6600</v>
      </c>
      <c r="J27" s="18">
        <v>6800</v>
      </c>
      <c r="K27" s="18">
        <v>7300</v>
      </c>
      <c r="L27" s="14" t="s">
        <v>264</v>
      </c>
    </row>
    <row r="28" spans="2:12" s="15" customFormat="1" ht="18">
      <c r="B28" s="12" t="s">
        <v>265</v>
      </c>
      <c r="C28" s="17" t="s">
        <v>87</v>
      </c>
      <c r="D28" s="18">
        <v>50</v>
      </c>
      <c r="E28" s="18">
        <v>50</v>
      </c>
      <c r="F28" s="18">
        <v>50</v>
      </c>
      <c r="G28" s="18">
        <v>50</v>
      </c>
      <c r="H28" s="18">
        <v>50</v>
      </c>
      <c r="I28" s="18">
        <v>50</v>
      </c>
      <c r="J28" s="18">
        <v>50</v>
      </c>
      <c r="K28" s="18">
        <v>50</v>
      </c>
      <c r="L28" s="14"/>
    </row>
    <row r="29" spans="2:12" s="15" customFormat="1" ht="18">
      <c r="B29" s="12" t="s">
        <v>88</v>
      </c>
      <c r="C29" s="17" t="s">
        <v>89</v>
      </c>
      <c r="D29" s="18">
        <v>450</v>
      </c>
      <c r="E29" s="18">
        <v>450</v>
      </c>
      <c r="F29" s="18">
        <v>450</v>
      </c>
      <c r="G29" s="18">
        <v>490</v>
      </c>
      <c r="H29" s="18">
        <v>450</v>
      </c>
      <c r="I29" s="18">
        <v>450</v>
      </c>
      <c r="J29" s="18">
        <v>450</v>
      </c>
      <c r="K29" s="18">
        <v>490</v>
      </c>
      <c r="L29" s="14"/>
    </row>
    <row r="30" spans="2:12" s="15" customFormat="1" ht="18">
      <c r="B30" s="12" t="s">
        <v>90</v>
      </c>
      <c r="C30" s="17" t="s">
        <v>91</v>
      </c>
      <c r="D30" s="18">
        <v>9585</v>
      </c>
      <c r="E30" s="18">
        <v>9900</v>
      </c>
      <c r="F30" s="18">
        <v>10085</v>
      </c>
      <c r="G30" s="18">
        <v>10500</v>
      </c>
      <c r="H30" s="18">
        <v>9585</v>
      </c>
      <c r="I30" s="18">
        <v>9900</v>
      </c>
      <c r="J30" s="18">
        <v>10085</v>
      </c>
      <c r="K30" s="18">
        <v>10500</v>
      </c>
      <c r="L30" s="14"/>
    </row>
    <row r="31" spans="2:12" s="15" customFormat="1" ht="30">
      <c r="B31" s="12" t="s">
        <v>92</v>
      </c>
      <c r="C31" s="17" t="s">
        <v>266</v>
      </c>
      <c r="D31" s="18">
        <v>2700</v>
      </c>
      <c r="E31" s="18">
        <v>2700</v>
      </c>
      <c r="F31" s="18">
        <v>2991</v>
      </c>
      <c r="G31" s="18">
        <v>3050</v>
      </c>
      <c r="H31" s="18">
        <v>2700</v>
      </c>
      <c r="I31" s="18">
        <v>2700</v>
      </c>
      <c r="J31" s="18">
        <v>2991</v>
      </c>
      <c r="K31" s="18">
        <v>3050</v>
      </c>
      <c r="L31" s="14"/>
    </row>
    <row r="32" spans="2:12" s="15" customFormat="1" ht="18">
      <c r="B32" s="12" t="s">
        <v>94</v>
      </c>
      <c r="C32" s="17" t="s">
        <v>95</v>
      </c>
      <c r="D32" s="18">
        <v>1200</v>
      </c>
      <c r="E32" s="18">
        <v>1683</v>
      </c>
      <c r="F32" s="18">
        <v>1683</v>
      </c>
      <c r="G32" s="18">
        <v>1683</v>
      </c>
      <c r="H32" s="18">
        <v>1200</v>
      </c>
      <c r="I32" s="18">
        <v>1683</v>
      </c>
      <c r="J32" s="18">
        <v>1683</v>
      </c>
      <c r="K32" s="18">
        <v>1683</v>
      </c>
      <c r="L32" s="14"/>
    </row>
    <row r="33" spans="2:12" s="15" customFormat="1" ht="54">
      <c r="B33" s="12" t="s">
        <v>96</v>
      </c>
      <c r="C33" s="17" t="s">
        <v>97</v>
      </c>
      <c r="D33" s="18">
        <v>2276</v>
      </c>
      <c r="E33" s="18">
        <v>2648</v>
      </c>
      <c r="F33" s="18">
        <v>2648</v>
      </c>
      <c r="G33" s="18">
        <v>2900</v>
      </c>
      <c r="H33" s="18">
        <v>2400</v>
      </c>
      <c r="I33" s="18">
        <v>2772</v>
      </c>
      <c r="J33" s="18">
        <v>2896</v>
      </c>
      <c r="K33" s="18">
        <v>3020</v>
      </c>
      <c r="L33" s="14" t="s">
        <v>267</v>
      </c>
    </row>
    <row r="34" spans="2:12" s="15" customFormat="1" ht="30">
      <c r="B34" s="12" t="s">
        <v>98</v>
      </c>
      <c r="C34" s="17" t="s">
        <v>268</v>
      </c>
      <c r="D34" s="18">
        <v>252</v>
      </c>
      <c r="E34" s="18">
        <v>271</v>
      </c>
      <c r="F34" s="18">
        <v>552</v>
      </c>
      <c r="G34" s="18">
        <v>562</v>
      </c>
      <c r="H34" s="18">
        <v>252</v>
      </c>
      <c r="I34" s="18">
        <v>271</v>
      </c>
      <c r="J34" s="18">
        <v>552</v>
      </c>
      <c r="K34" s="18">
        <v>562</v>
      </c>
      <c r="L34" s="14"/>
    </row>
    <row r="35" spans="2:12" s="15" customFormat="1" ht="30">
      <c r="B35" s="12" t="s">
        <v>100</v>
      </c>
      <c r="C35" s="17" t="s">
        <v>269</v>
      </c>
      <c r="D35" s="18">
        <v>257</v>
      </c>
      <c r="E35" s="18">
        <v>350</v>
      </c>
      <c r="F35" s="18">
        <v>384</v>
      </c>
      <c r="G35" s="18">
        <v>384</v>
      </c>
      <c r="H35" s="18">
        <v>257</v>
      </c>
      <c r="I35" s="18">
        <v>350</v>
      </c>
      <c r="J35" s="18">
        <v>384</v>
      </c>
      <c r="K35" s="18">
        <v>384</v>
      </c>
      <c r="L35" s="14"/>
    </row>
    <row r="36" spans="2:12" s="15" customFormat="1" ht="72">
      <c r="B36" s="12" t="s">
        <v>102</v>
      </c>
      <c r="C36" s="12" t="s">
        <v>103</v>
      </c>
      <c r="D36" s="13">
        <v>46500</v>
      </c>
      <c r="E36" s="13">
        <v>46500</v>
      </c>
      <c r="F36" s="13">
        <v>46500</v>
      </c>
      <c r="G36" s="13">
        <v>46500</v>
      </c>
      <c r="H36" s="13">
        <v>58000</v>
      </c>
      <c r="I36" s="13">
        <v>58000</v>
      </c>
      <c r="J36" s="13">
        <v>58000</v>
      </c>
      <c r="K36" s="13">
        <v>58000</v>
      </c>
      <c r="L36" s="14" t="s">
        <v>270</v>
      </c>
    </row>
    <row r="37" spans="2:12" s="15" customFormat="1" ht="54">
      <c r="B37" s="12" t="s">
        <v>112</v>
      </c>
      <c r="C37" s="12" t="s">
        <v>271</v>
      </c>
      <c r="D37" s="13">
        <v>7300</v>
      </c>
      <c r="E37" s="13">
        <v>8000</v>
      </c>
      <c r="F37" s="13">
        <v>8000</v>
      </c>
      <c r="G37" s="13">
        <v>9000</v>
      </c>
      <c r="H37" s="13">
        <v>7300</v>
      </c>
      <c r="I37" s="13">
        <v>8000</v>
      </c>
      <c r="J37" s="13">
        <v>8000</v>
      </c>
      <c r="K37" s="13">
        <v>9000</v>
      </c>
      <c r="L37" s="12"/>
    </row>
    <row r="38" spans="2:12">
      <c r="B38" s="8"/>
      <c r="C38" s="8"/>
      <c r="D38" s="8"/>
      <c r="E38" s="8"/>
      <c r="F38" s="8"/>
      <c r="G38" s="8"/>
      <c r="H38" s="8"/>
      <c r="I38" s="8"/>
      <c r="J38" s="8"/>
      <c r="K38" s="8"/>
    </row>
    <row r="39" spans="2:12" ht="15.75">
      <c r="B39" s="345"/>
      <c r="C39" s="345"/>
      <c r="D39" s="8"/>
      <c r="E39" s="8"/>
      <c r="F39" s="8"/>
      <c r="G39" s="8"/>
      <c r="H39" s="8"/>
      <c r="I39" s="8"/>
      <c r="J39" s="8"/>
      <c r="K39" s="8"/>
    </row>
    <row r="40" spans="2:12">
      <c r="B40" s="8"/>
      <c r="C40" s="8"/>
      <c r="D40" s="8"/>
      <c r="E40" s="20"/>
      <c r="F40" s="8"/>
      <c r="G40" s="8"/>
      <c r="H40" s="8"/>
      <c r="I40" s="8"/>
      <c r="J40" s="8"/>
      <c r="K40" s="8"/>
    </row>
    <row r="41" spans="2:12">
      <c r="B41" s="346"/>
      <c r="C41" s="346"/>
      <c r="D41" s="8"/>
      <c r="E41" s="8"/>
      <c r="F41" s="8"/>
      <c r="G41" s="8"/>
      <c r="H41" s="8"/>
      <c r="I41" s="8"/>
      <c r="J41" s="8"/>
      <c r="K41" s="8"/>
    </row>
    <row r="42" spans="2:12">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Zhordania</cp:lastModifiedBy>
  <cp:lastPrinted>2019-11-26T12:29:20Z</cp:lastPrinted>
  <dcterms:created xsi:type="dcterms:W3CDTF">2019-09-03T07:36:12Z</dcterms:created>
  <dcterms:modified xsi:type="dcterms:W3CDTF">2019-11-26T12:37:00Z</dcterms:modified>
  <cp:category/>
  <cp:contentStatus/>
</cp:coreProperties>
</file>