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I'!$A$1:$J$499</definedName>
    <definedName name="_xlnm.Print_Area" localSheetId="1">'მოკლე ცხრილი'!$B$2:$H$11</definedName>
    <definedName name="_xlnm.Print_Area" localSheetId="0">'ტენდერებიდან ეკონომია I'!$C$1:$L$499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H21" i="1" l="1"/>
  <c r="A21" i="1" s="1"/>
  <c r="H20" i="1"/>
  <c r="A20" i="1" s="1"/>
  <c r="H19" i="1"/>
  <c r="A19" i="1" s="1"/>
  <c r="H18" i="1"/>
  <c r="A18" i="1" s="1"/>
  <c r="H17" i="1"/>
  <c r="A17" i="1" s="1"/>
  <c r="H16" i="1"/>
  <c r="A16" i="1" s="1"/>
  <c r="H15" i="1"/>
  <c r="A15" i="1" s="1"/>
  <c r="H382" i="1" l="1"/>
  <c r="A382" i="1" s="1"/>
  <c r="H381" i="1"/>
  <c r="A381" i="1" s="1"/>
  <c r="H380" i="1"/>
  <c r="A380" i="1" s="1"/>
  <c r="H379" i="1"/>
  <c r="A379" i="1" s="1"/>
  <c r="H378" i="1"/>
  <c r="A378" i="1" s="1"/>
  <c r="H377" i="1"/>
  <c r="A377" i="1" s="1"/>
  <c r="H441" i="1" l="1"/>
  <c r="A441" i="1" s="1"/>
  <c r="G492" i="1" l="1"/>
  <c r="F492" i="1"/>
  <c r="H302" i="1" l="1"/>
  <c r="A302" i="1" s="1"/>
  <c r="H303" i="1"/>
  <c r="A303" i="1" s="1"/>
  <c r="H304" i="1"/>
  <c r="A304" i="1" s="1"/>
  <c r="H305" i="1"/>
  <c r="A305" i="1" s="1"/>
  <c r="H306" i="1"/>
  <c r="A306" i="1" s="1"/>
  <c r="H307" i="1"/>
  <c r="A307" i="1" s="1"/>
  <c r="H292" i="1"/>
  <c r="H279" i="1"/>
  <c r="A279" i="1" s="1"/>
  <c r="H280" i="1"/>
  <c r="A280" i="1" s="1"/>
  <c r="H281" i="1"/>
  <c r="A281" i="1" s="1"/>
  <c r="H248" i="1" l="1"/>
  <c r="G496" i="1" l="1"/>
  <c r="G488" i="1"/>
  <c r="G483" i="1"/>
  <c r="G479" i="1"/>
  <c r="G475" i="1"/>
  <c r="G440" i="1"/>
  <c r="G414" i="1"/>
  <c r="G411" i="1"/>
  <c r="G408" i="1"/>
  <c r="G405" i="1"/>
  <c r="G384" i="1"/>
  <c r="G369" i="1"/>
  <c r="G352" i="1"/>
  <c r="G346" i="1"/>
  <c r="G336" i="1"/>
  <c r="G334" i="1"/>
  <c r="G331" i="1"/>
  <c r="G329" i="1"/>
  <c r="G326" i="1"/>
  <c r="G321" i="1"/>
  <c r="G313" i="1"/>
  <c r="G300" i="1"/>
  <c r="G295" i="1"/>
  <c r="G291" i="1"/>
  <c r="G289" i="1"/>
  <c r="G283" i="1"/>
  <c r="G277" i="1"/>
  <c r="G274" i="1"/>
  <c r="G270" i="1"/>
  <c r="G267" i="1"/>
  <c r="G264" i="1"/>
  <c r="G261" i="1"/>
  <c r="G259" i="1"/>
  <c r="G252" i="1"/>
  <c r="G247" i="1"/>
  <c r="G242" i="1"/>
  <c r="G236" i="1"/>
  <c r="G195" i="1"/>
  <c r="E10" i="4" s="1"/>
  <c r="G190" i="1"/>
  <c r="G185" i="1"/>
  <c r="G180" i="1"/>
  <c r="G175" i="1"/>
  <c r="G170" i="1"/>
  <c r="G168" i="1"/>
  <c r="G163" i="1"/>
  <c r="G158" i="1"/>
  <c r="G153" i="1"/>
  <c r="G149" i="1"/>
  <c r="G145" i="1"/>
  <c r="G141" i="1"/>
  <c r="G137" i="1"/>
  <c r="G133" i="1"/>
  <c r="G128" i="1"/>
  <c r="G124" i="1"/>
  <c r="G111" i="1"/>
  <c r="G101" i="1"/>
  <c r="G97" i="1"/>
  <c r="G66" i="1"/>
  <c r="G65" i="1" s="1"/>
  <c r="E6" i="4" s="1"/>
  <c r="G48" i="1"/>
  <c r="G41" i="1"/>
  <c r="G33" i="1"/>
  <c r="G25" i="1"/>
  <c r="G4" i="1"/>
  <c r="E4" i="4" s="1"/>
  <c r="E9" i="4" l="1"/>
  <c r="E7" i="4"/>
  <c r="G474" i="1"/>
  <c r="G273" i="1"/>
  <c r="G288" i="1"/>
  <c r="G368" i="1"/>
  <c r="G24" i="1"/>
  <c r="G487" i="1"/>
  <c r="G312" i="1"/>
  <c r="G263" i="1"/>
  <c r="G132" i="1"/>
  <c r="F195" i="1"/>
  <c r="D10" i="4" s="1"/>
  <c r="F4" i="1"/>
  <c r="D4" i="4" s="1"/>
  <c r="G328" i="1" l="1"/>
  <c r="E8" i="4"/>
  <c r="G3" i="1"/>
  <c r="E5" i="4"/>
  <c r="G123" i="1"/>
  <c r="G241" i="1"/>
  <c r="G235" i="1" s="1"/>
  <c r="F479" i="1"/>
  <c r="H497" i="1"/>
  <c r="H498" i="1"/>
  <c r="A498" i="1" s="1"/>
  <c r="F496" i="1"/>
  <c r="H495" i="1"/>
  <c r="A495" i="1" s="1"/>
  <c r="H494" i="1"/>
  <c r="A494" i="1" s="1"/>
  <c r="H493" i="1"/>
  <c r="H492" i="1" s="1"/>
  <c r="H491" i="1"/>
  <c r="A491" i="1" s="1"/>
  <c r="H490" i="1"/>
  <c r="A490" i="1" s="1"/>
  <c r="H489" i="1"/>
  <c r="F488" i="1"/>
  <c r="H486" i="1"/>
  <c r="A486" i="1" s="1"/>
  <c r="H485" i="1"/>
  <c r="A485" i="1" s="1"/>
  <c r="H484" i="1"/>
  <c r="F483" i="1"/>
  <c r="H482" i="1"/>
  <c r="A482" i="1" s="1"/>
  <c r="H481" i="1"/>
  <c r="A481" i="1" s="1"/>
  <c r="H480" i="1"/>
  <c r="H499" i="1"/>
  <c r="A499" i="1" s="1"/>
  <c r="H246" i="1"/>
  <c r="A246" i="1" s="1"/>
  <c r="H424" i="1"/>
  <c r="A424" i="1" s="1"/>
  <c r="H425" i="1"/>
  <c r="A425" i="1" s="1"/>
  <c r="H426" i="1"/>
  <c r="A426" i="1" s="1"/>
  <c r="H427" i="1"/>
  <c r="A427" i="1" s="1"/>
  <c r="H428" i="1"/>
  <c r="A428" i="1" s="1"/>
  <c r="H429" i="1"/>
  <c r="A429" i="1" s="1"/>
  <c r="H430" i="1"/>
  <c r="A430" i="1" s="1"/>
  <c r="H431" i="1"/>
  <c r="A431" i="1" s="1"/>
  <c r="H432" i="1"/>
  <c r="A432" i="1" s="1"/>
  <c r="H433" i="1"/>
  <c r="A433" i="1" s="1"/>
  <c r="H434" i="1"/>
  <c r="A434" i="1" s="1"/>
  <c r="H435" i="1"/>
  <c r="A435" i="1" s="1"/>
  <c r="H436" i="1"/>
  <c r="A436" i="1" s="1"/>
  <c r="H437" i="1"/>
  <c r="A437" i="1" s="1"/>
  <c r="H438" i="1"/>
  <c r="A438" i="1" s="1"/>
  <c r="H439" i="1"/>
  <c r="A439" i="1" s="1"/>
  <c r="F414" i="1"/>
  <c r="H413" i="1"/>
  <c r="A413" i="1" s="1"/>
  <c r="H412" i="1"/>
  <c r="A412" i="1" s="1"/>
  <c r="L411" i="1"/>
  <c r="K411" i="1"/>
  <c r="F411" i="1"/>
  <c r="H415" i="1"/>
  <c r="H416" i="1"/>
  <c r="A416" i="1" s="1"/>
  <c r="H410" i="1"/>
  <c r="A410" i="1" s="1"/>
  <c r="H409" i="1"/>
  <c r="L408" i="1"/>
  <c r="K408" i="1"/>
  <c r="F408" i="1"/>
  <c r="F405" i="1"/>
  <c r="H407" i="1"/>
  <c r="A407" i="1" s="1"/>
  <c r="H406" i="1"/>
  <c r="F384" i="1"/>
  <c r="F369" i="1"/>
  <c r="F326" i="1"/>
  <c r="H327" i="1"/>
  <c r="H326" i="1" s="1"/>
  <c r="F295" i="1"/>
  <c r="H282" i="1"/>
  <c r="A282" i="1" s="1"/>
  <c r="H278" i="1"/>
  <c r="F277" i="1"/>
  <c r="H276" i="1"/>
  <c r="A276" i="1" s="1"/>
  <c r="H275" i="1"/>
  <c r="F274" i="1"/>
  <c r="H269" i="1"/>
  <c r="A269" i="1" s="1"/>
  <c r="H268" i="1"/>
  <c r="F267" i="1"/>
  <c r="H266" i="1"/>
  <c r="A266" i="1" s="1"/>
  <c r="H265" i="1"/>
  <c r="F264" i="1"/>
  <c r="F270" i="1"/>
  <c r="H271" i="1"/>
  <c r="H272" i="1"/>
  <c r="A272" i="1" s="1"/>
  <c r="H262" i="1"/>
  <c r="H261" i="1" s="1"/>
  <c r="F261" i="1"/>
  <c r="H240" i="1"/>
  <c r="A240" i="1" s="1"/>
  <c r="H239" i="1"/>
  <c r="A239" i="1" s="1"/>
  <c r="H238" i="1"/>
  <c r="A238" i="1" s="1"/>
  <c r="H237" i="1"/>
  <c r="L236" i="1"/>
  <c r="K236" i="1"/>
  <c r="F236" i="1"/>
  <c r="F242" i="1"/>
  <c r="K242" i="1"/>
  <c r="L242" i="1"/>
  <c r="H243" i="1"/>
  <c r="H244" i="1"/>
  <c r="A244" i="1" s="1"/>
  <c r="H245" i="1"/>
  <c r="A245" i="1" s="1"/>
  <c r="H194" i="1"/>
  <c r="A194" i="1" s="1"/>
  <c r="H193" i="1"/>
  <c r="A193" i="1" s="1"/>
  <c r="H192" i="1"/>
  <c r="A192" i="1" s="1"/>
  <c r="H191" i="1"/>
  <c r="F190" i="1"/>
  <c r="H189" i="1"/>
  <c r="A189" i="1" s="1"/>
  <c r="H188" i="1"/>
  <c r="A188" i="1" s="1"/>
  <c r="H187" i="1"/>
  <c r="A187" i="1" s="1"/>
  <c r="H186" i="1"/>
  <c r="F185" i="1"/>
  <c r="H184" i="1"/>
  <c r="A184" i="1" s="1"/>
  <c r="H183" i="1"/>
  <c r="A183" i="1" s="1"/>
  <c r="H182" i="1"/>
  <c r="A182" i="1" s="1"/>
  <c r="H181" i="1"/>
  <c r="F180" i="1"/>
  <c r="H179" i="1"/>
  <c r="A179" i="1" s="1"/>
  <c r="H178" i="1"/>
  <c r="A178" i="1" s="1"/>
  <c r="H177" i="1"/>
  <c r="A177" i="1" s="1"/>
  <c r="H176" i="1"/>
  <c r="F175" i="1"/>
  <c r="H167" i="1"/>
  <c r="A167" i="1" s="1"/>
  <c r="H166" i="1"/>
  <c r="A166" i="1" s="1"/>
  <c r="H165" i="1"/>
  <c r="A165" i="1" s="1"/>
  <c r="H164" i="1"/>
  <c r="F163" i="1"/>
  <c r="H162" i="1"/>
  <c r="A162" i="1" s="1"/>
  <c r="H161" i="1"/>
  <c r="A161" i="1" s="1"/>
  <c r="H160" i="1"/>
  <c r="A160" i="1" s="1"/>
  <c r="H159" i="1"/>
  <c r="F158" i="1"/>
  <c r="H152" i="1"/>
  <c r="A152" i="1" s="1"/>
  <c r="H151" i="1"/>
  <c r="A151" i="1" s="1"/>
  <c r="H150" i="1"/>
  <c r="F149" i="1"/>
  <c r="H148" i="1"/>
  <c r="A148" i="1" s="1"/>
  <c r="H147" i="1"/>
  <c r="A147" i="1" s="1"/>
  <c r="H146" i="1"/>
  <c r="A146" i="1" s="1"/>
  <c r="F145" i="1"/>
  <c r="H144" i="1"/>
  <c r="A144" i="1" s="1"/>
  <c r="H143" i="1"/>
  <c r="A143" i="1" s="1"/>
  <c r="H142" i="1"/>
  <c r="F141" i="1"/>
  <c r="H140" i="1"/>
  <c r="A140" i="1" s="1"/>
  <c r="H139" i="1"/>
  <c r="A139" i="1" s="1"/>
  <c r="H138" i="1"/>
  <c r="A138" i="1" s="1"/>
  <c r="F137" i="1"/>
  <c r="H125" i="1"/>
  <c r="H127" i="1"/>
  <c r="A127" i="1" s="1"/>
  <c r="H126" i="1"/>
  <c r="A126" i="1" s="1"/>
  <c r="F124" i="1"/>
  <c r="F111" i="1"/>
  <c r="H110" i="1"/>
  <c r="A110" i="1" s="1"/>
  <c r="H112" i="1"/>
  <c r="H113" i="1"/>
  <c r="A113" i="1" s="1"/>
  <c r="H114" i="1"/>
  <c r="A114" i="1" s="1"/>
  <c r="H115" i="1"/>
  <c r="A115" i="1" s="1"/>
  <c r="H116" i="1"/>
  <c r="A116" i="1" s="1"/>
  <c r="H117" i="1"/>
  <c r="A117" i="1" s="1"/>
  <c r="F25" i="1"/>
  <c r="F33" i="1"/>
  <c r="F41" i="1"/>
  <c r="F101" i="1"/>
  <c r="H106" i="1"/>
  <c r="A106" i="1" s="1"/>
  <c r="H107" i="1"/>
  <c r="A107" i="1" s="1"/>
  <c r="H108" i="1"/>
  <c r="A108" i="1" s="1"/>
  <c r="H109" i="1"/>
  <c r="A109" i="1" s="1"/>
  <c r="H22" i="1"/>
  <c r="A22" i="1" s="1"/>
  <c r="H23" i="1"/>
  <c r="A23" i="1" s="1"/>
  <c r="H26" i="1"/>
  <c r="H27" i="1"/>
  <c r="A27" i="1" s="1"/>
  <c r="H28" i="1"/>
  <c r="A28" i="1" s="1"/>
  <c r="H29" i="1"/>
  <c r="A29" i="1" s="1"/>
  <c r="H30" i="1"/>
  <c r="A30" i="1" s="1"/>
  <c r="H31" i="1"/>
  <c r="A31" i="1" s="1"/>
  <c r="H32" i="1"/>
  <c r="A32" i="1" s="1"/>
  <c r="H34" i="1"/>
  <c r="H35" i="1"/>
  <c r="A35" i="1" s="1"/>
  <c r="H36" i="1"/>
  <c r="A36" i="1" s="1"/>
  <c r="H37" i="1"/>
  <c r="A37" i="1" s="1"/>
  <c r="H38" i="1"/>
  <c r="A38" i="1" s="1"/>
  <c r="H39" i="1"/>
  <c r="A39" i="1" s="1"/>
  <c r="H40" i="1"/>
  <c r="A40" i="1" s="1"/>
  <c r="H42" i="1"/>
  <c r="H43" i="1"/>
  <c r="A43" i="1" s="1"/>
  <c r="H44" i="1"/>
  <c r="A44" i="1" s="1"/>
  <c r="H45" i="1"/>
  <c r="A45" i="1" s="1"/>
  <c r="H46" i="1"/>
  <c r="A46" i="1" s="1"/>
  <c r="H47" i="1"/>
  <c r="A47" i="1" s="1"/>
  <c r="H49" i="1"/>
  <c r="H50" i="1"/>
  <c r="A50" i="1" s="1"/>
  <c r="H51" i="1"/>
  <c r="A51" i="1" s="1"/>
  <c r="H52" i="1"/>
  <c r="A52" i="1" s="1"/>
  <c r="H53" i="1"/>
  <c r="A53" i="1" s="1"/>
  <c r="H54" i="1"/>
  <c r="A54" i="1" s="1"/>
  <c r="H55" i="1"/>
  <c r="A55" i="1" s="1"/>
  <c r="H56" i="1"/>
  <c r="A56" i="1" s="1"/>
  <c r="H57" i="1"/>
  <c r="A57" i="1" s="1"/>
  <c r="H58" i="1"/>
  <c r="A58" i="1" s="1"/>
  <c r="H59" i="1"/>
  <c r="A59" i="1" s="1"/>
  <c r="H60" i="1"/>
  <c r="A60" i="1" s="1"/>
  <c r="H61" i="1"/>
  <c r="A61" i="1" s="1"/>
  <c r="H62" i="1"/>
  <c r="A62" i="1" s="1"/>
  <c r="H63" i="1"/>
  <c r="A63" i="1" s="1"/>
  <c r="H64" i="1"/>
  <c r="A64" i="1" s="1"/>
  <c r="D7" i="4" l="1"/>
  <c r="G2" i="1"/>
  <c r="A326" i="1"/>
  <c r="A327" i="1"/>
  <c r="H236" i="1"/>
  <c r="A236" i="1" s="1"/>
  <c r="A261" i="1"/>
  <c r="H408" i="1"/>
  <c r="A408" i="1" s="1"/>
  <c r="H479" i="1"/>
  <c r="A479" i="1" s="1"/>
  <c r="H483" i="1"/>
  <c r="A483" i="1" s="1"/>
  <c r="H488" i="1"/>
  <c r="A488" i="1" s="1"/>
  <c r="A492" i="1"/>
  <c r="H41" i="1"/>
  <c r="A41" i="1" s="1"/>
  <c r="A42" i="1"/>
  <c r="H124" i="1"/>
  <c r="A124" i="1" s="1"/>
  <c r="A125" i="1"/>
  <c r="H175" i="1"/>
  <c r="A175" i="1" s="1"/>
  <c r="A176" i="1"/>
  <c r="H274" i="1"/>
  <c r="A274" i="1" s="1"/>
  <c r="A275" i="1"/>
  <c r="F368" i="1"/>
  <c r="D8" i="4" s="1"/>
  <c r="A489" i="1"/>
  <c r="A480" i="1"/>
  <c r="H180" i="1"/>
  <c r="A180" i="1" s="1"/>
  <c r="H242" i="1"/>
  <c r="A243" i="1"/>
  <c r="H267" i="1"/>
  <c r="A267" i="1" s="1"/>
  <c r="A268" i="1"/>
  <c r="H496" i="1"/>
  <c r="A497" i="1"/>
  <c r="A484" i="1"/>
  <c r="A237" i="1"/>
  <c r="H33" i="1"/>
  <c r="A33" i="1" s="1"/>
  <c r="A34" i="1"/>
  <c r="H163" i="1"/>
  <c r="A163" i="1" s="1"/>
  <c r="H190" i="1"/>
  <c r="A190" i="1" s="1"/>
  <c r="A191" i="1"/>
  <c r="H270" i="1"/>
  <c r="A270" i="1" s="1"/>
  <c r="A271" i="1"/>
  <c r="H277" i="1"/>
  <c r="A277" i="1" s="1"/>
  <c r="H411" i="1"/>
  <c r="A411" i="1" s="1"/>
  <c r="A409" i="1"/>
  <c r="A278" i="1"/>
  <c r="A262" i="1"/>
  <c r="A181" i="1"/>
  <c r="H48" i="1"/>
  <c r="A49" i="1"/>
  <c r="H25" i="1"/>
  <c r="A26" i="1"/>
  <c r="A112" i="1"/>
  <c r="H137" i="1"/>
  <c r="A137" i="1" s="1"/>
  <c r="H141" i="1"/>
  <c r="A141" i="1" s="1"/>
  <c r="H145" i="1"/>
  <c r="A145" i="1" s="1"/>
  <c r="H149" i="1"/>
  <c r="A149" i="1" s="1"/>
  <c r="H158" i="1"/>
  <c r="A158" i="1" s="1"/>
  <c r="H185" i="1"/>
  <c r="A185" i="1" s="1"/>
  <c r="A186" i="1"/>
  <c r="H264" i="1"/>
  <c r="A264" i="1" s="1"/>
  <c r="H405" i="1"/>
  <c r="A405" i="1" s="1"/>
  <c r="A159" i="1"/>
  <c r="A265" i="1"/>
  <c r="A150" i="1"/>
  <c r="A142" i="1"/>
  <c r="F487" i="1"/>
  <c r="A493" i="1"/>
  <c r="A415" i="1"/>
  <c r="A406" i="1"/>
  <c r="A164" i="1"/>
  <c r="F263" i="1"/>
  <c r="F24" i="1"/>
  <c r="D5" i="4" s="1"/>
  <c r="H322" i="1"/>
  <c r="H293" i="1"/>
  <c r="A293" i="1" s="1"/>
  <c r="H285" i="1"/>
  <c r="A285" i="1" s="1"/>
  <c r="H286" i="1"/>
  <c r="A286" i="1" s="1"/>
  <c r="H253" i="1"/>
  <c r="A496" i="1" l="1"/>
  <c r="H24" i="1"/>
  <c r="A292" i="1"/>
  <c r="H487" i="1"/>
  <c r="A487" i="1" s="1"/>
  <c r="A242" i="1"/>
  <c r="A24" i="1"/>
  <c r="A253" i="1"/>
  <c r="A322" i="1"/>
  <c r="H263" i="1"/>
  <c r="A263" i="1" s="1"/>
  <c r="A25" i="1"/>
  <c r="H423" i="1"/>
  <c r="A423" i="1" s="1"/>
  <c r="H422" i="1"/>
  <c r="A422" i="1" s="1"/>
  <c r="H421" i="1"/>
  <c r="A421" i="1" s="1"/>
  <c r="H420" i="1"/>
  <c r="A420" i="1" s="1"/>
  <c r="H419" i="1"/>
  <c r="A419" i="1" s="1"/>
  <c r="H418" i="1"/>
  <c r="A418" i="1" s="1"/>
  <c r="H417" i="1"/>
  <c r="F5" i="4" l="1"/>
  <c r="H5" i="4" s="1"/>
  <c r="A417" i="1"/>
  <c r="H414" i="1"/>
  <c r="A414" i="1" s="1"/>
  <c r="H314" i="1"/>
  <c r="A314" i="1" l="1"/>
  <c r="H290" i="1"/>
  <c r="H289" i="1" l="1"/>
  <c r="A290" i="1"/>
  <c r="H298" i="1"/>
  <c r="A298" i="1" s="1"/>
  <c r="H100" i="1" l="1"/>
  <c r="A100" i="1" s="1"/>
  <c r="H99" i="1"/>
  <c r="A99" i="1" s="1"/>
  <c r="H333" i="1" l="1"/>
  <c r="A333" i="1" s="1"/>
  <c r="F331" i="1"/>
  <c r="H367" i="1"/>
  <c r="A367" i="1" s="1"/>
  <c r="H366" i="1"/>
  <c r="A366" i="1" s="1"/>
  <c r="H365" i="1"/>
  <c r="A365" i="1" s="1"/>
  <c r="H364" i="1"/>
  <c r="A364" i="1" s="1"/>
  <c r="H363" i="1"/>
  <c r="A363" i="1" s="1"/>
  <c r="H362" i="1"/>
  <c r="A362" i="1" s="1"/>
  <c r="H361" i="1"/>
  <c r="A361" i="1" s="1"/>
  <c r="H360" i="1"/>
  <c r="A360" i="1" s="1"/>
  <c r="H359" i="1"/>
  <c r="A359" i="1" s="1"/>
  <c r="H358" i="1"/>
  <c r="A358" i="1" s="1"/>
  <c r="H357" i="1"/>
  <c r="A357" i="1" s="1"/>
  <c r="H356" i="1"/>
  <c r="A356" i="1" s="1"/>
  <c r="H355" i="1"/>
  <c r="A355" i="1" s="1"/>
  <c r="H354" i="1"/>
  <c r="A354" i="1" s="1"/>
  <c r="H353" i="1"/>
  <c r="H348" i="1"/>
  <c r="A348" i="1" s="1"/>
  <c r="H349" i="1"/>
  <c r="A349" i="1" s="1"/>
  <c r="H335" i="1"/>
  <c r="F334" i="1"/>
  <c r="F170" i="1"/>
  <c r="H172" i="1"/>
  <c r="A172" i="1" s="1"/>
  <c r="H173" i="1"/>
  <c r="A173" i="1" s="1"/>
  <c r="H174" i="1"/>
  <c r="A174" i="1" s="1"/>
  <c r="H171" i="1"/>
  <c r="F168" i="1"/>
  <c r="H334" i="1" l="1"/>
  <c r="A335" i="1"/>
  <c r="H170" i="1"/>
  <c r="A170" i="1" s="1"/>
  <c r="A171" i="1"/>
  <c r="A334" i="1"/>
  <c r="H352" i="1"/>
  <c r="A353" i="1"/>
  <c r="H169" i="1"/>
  <c r="H135" i="1"/>
  <c r="A135" i="1" s="1"/>
  <c r="H136" i="1"/>
  <c r="A136" i="1" s="1"/>
  <c r="H134" i="1"/>
  <c r="F133" i="1"/>
  <c r="H168" i="1" l="1"/>
  <c r="A168" i="1" s="1"/>
  <c r="A169" i="1"/>
  <c r="H133" i="1"/>
  <c r="A134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H217" i="1"/>
  <c r="A217" i="1" s="1"/>
  <c r="H218" i="1"/>
  <c r="A218" i="1" s="1"/>
  <c r="H219" i="1"/>
  <c r="A219" i="1" s="1"/>
  <c r="H220" i="1"/>
  <c r="A220" i="1" s="1"/>
  <c r="H221" i="1"/>
  <c r="A221" i="1" s="1"/>
  <c r="H222" i="1"/>
  <c r="A222" i="1" s="1"/>
  <c r="H223" i="1"/>
  <c r="A223" i="1" s="1"/>
  <c r="H224" i="1"/>
  <c r="A224" i="1" s="1"/>
  <c r="H225" i="1"/>
  <c r="A225" i="1" s="1"/>
  <c r="H226" i="1"/>
  <c r="A226" i="1" s="1"/>
  <c r="H227" i="1"/>
  <c r="A227" i="1" s="1"/>
  <c r="H228" i="1"/>
  <c r="A228" i="1" s="1"/>
  <c r="H229" i="1"/>
  <c r="A229" i="1" s="1"/>
  <c r="H230" i="1"/>
  <c r="A230" i="1" s="1"/>
  <c r="H231" i="1"/>
  <c r="A231" i="1" s="1"/>
  <c r="H232" i="1"/>
  <c r="A232" i="1" s="1"/>
  <c r="H233" i="1"/>
  <c r="A233" i="1" s="1"/>
  <c r="H234" i="1"/>
  <c r="A234" i="1" s="1"/>
  <c r="H195" i="1" l="1"/>
  <c r="A196" i="1"/>
  <c r="A133" i="1"/>
  <c r="K97" i="1"/>
  <c r="K352" i="1"/>
  <c r="K405" i="1"/>
  <c r="L405" i="1"/>
  <c r="K368" i="1"/>
  <c r="L368" i="1"/>
  <c r="L352" i="1"/>
  <c r="K346" i="1"/>
  <c r="L346" i="1"/>
  <c r="K336" i="1"/>
  <c r="L336" i="1"/>
  <c r="K331" i="1"/>
  <c r="L331" i="1"/>
  <c r="K329" i="1"/>
  <c r="L329" i="1"/>
  <c r="K321" i="1"/>
  <c r="L321" i="1"/>
  <c r="L313" i="1"/>
  <c r="K313" i="1"/>
  <c r="K291" i="1"/>
  <c r="K288" i="1" s="1"/>
  <c r="L291" i="1"/>
  <c r="L288" i="1" s="1"/>
  <c r="K252" i="1"/>
  <c r="L252" i="1"/>
  <c r="K247" i="1"/>
  <c r="L247" i="1"/>
  <c r="K101" i="1"/>
  <c r="L101" i="1"/>
  <c r="L97" i="1"/>
  <c r="L66" i="1"/>
  <c r="L65" i="1" s="1"/>
  <c r="K66" i="1"/>
  <c r="K65" i="1" s="1"/>
  <c r="K48" i="1"/>
  <c r="L48" i="1"/>
  <c r="L4" i="1"/>
  <c r="K4" i="1"/>
  <c r="A195" i="1" l="1"/>
  <c r="F10" i="4"/>
  <c r="L312" i="1"/>
  <c r="L241" i="1" s="1"/>
  <c r="K328" i="1"/>
  <c r="K326" i="1" s="1"/>
  <c r="L3" i="1"/>
  <c r="L328" i="1"/>
  <c r="L326" i="1" s="1"/>
  <c r="K312" i="1"/>
  <c r="K241" i="1" s="1"/>
  <c r="K3" i="1"/>
  <c r="K235" i="1" l="1"/>
  <c r="K2" i="1" s="1"/>
  <c r="L235" i="1"/>
  <c r="F283" i="1" l="1"/>
  <c r="F273" i="1" l="1"/>
  <c r="F352" i="1"/>
  <c r="A352" i="1" s="1"/>
  <c r="H350" i="1"/>
  <c r="A350" i="1" s="1"/>
  <c r="H477" i="1" l="1"/>
  <c r="A477" i="1" s="1"/>
  <c r="H478" i="1"/>
  <c r="A478" i="1" s="1"/>
  <c r="H476" i="1"/>
  <c r="H442" i="1"/>
  <c r="A442" i="1" s="1"/>
  <c r="H443" i="1"/>
  <c r="A443" i="1" s="1"/>
  <c r="H444" i="1"/>
  <c r="A444" i="1" s="1"/>
  <c r="H445" i="1"/>
  <c r="A445" i="1" s="1"/>
  <c r="H446" i="1"/>
  <c r="A446" i="1" s="1"/>
  <c r="H447" i="1"/>
  <c r="A447" i="1" s="1"/>
  <c r="H448" i="1"/>
  <c r="A448" i="1" s="1"/>
  <c r="H449" i="1"/>
  <c r="A449" i="1" s="1"/>
  <c r="H450" i="1"/>
  <c r="A450" i="1" s="1"/>
  <c r="H451" i="1"/>
  <c r="A451" i="1" s="1"/>
  <c r="H452" i="1"/>
  <c r="A452" i="1" s="1"/>
  <c r="H453" i="1"/>
  <c r="A453" i="1" s="1"/>
  <c r="H454" i="1"/>
  <c r="A454" i="1" s="1"/>
  <c r="H455" i="1"/>
  <c r="A455" i="1" s="1"/>
  <c r="H456" i="1"/>
  <c r="A456" i="1" s="1"/>
  <c r="H457" i="1"/>
  <c r="A457" i="1" s="1"/>
  <c r="H458" i="1"/>
  <c r="A458" i="1" s="1"/>
  <c r="H459" i="1"/>
  <c r="A459" i="1" s="1"/>
  <c r="H460" i="1"/>
  <c r="A460" i="1" s="1"/>
  <c r="H461" i="1"/>
  <c r="A461" i="1" s="1"/>
  <c r="H462" i="1"/>
  <c r="A462" i="1" s="1"/>
  <c r="H463" i="1"/>
  <c r="A463" i="1" s="1"/>
  <c r="H464" i="1"/>
  <c r="A464" i="1" s="1"/>
  <c r="H465" i="1"/>
  <c r="A465" i="1" s="1"/>
  <c r="H466" i="1"/>
  <c r="A466" i="1" s="1"/>
  <c r="H467" i="1"/>
  <c r="A467" i="1" s="1"/>
  <c r="H468" i="1"/>
  <c r="A468" i="1" s="1"/>
  <c r="H469" i="1"/>
  <c r="A469" i="1" s="1"/>
  <c r="H470" i="1"/>
  <c r="A470" i="1" s="1"/>
  <c r="H471" i="1"/>
  <c r="A471" i="1" s="1"/>
  <c r="H472" i="1"/>
  <c r="A472" i="1" s="1"/>
  <c r="H473" i="1"/>
  <c r="A473" i="1" s="1"/>
  <c r="H370" i="1"/>
  <c r="H371" i="1"/>
  <c r="A371" i="1" s="1"/>
  <c r="H372" i="1"/>
  <c r="A372" i="1" s="1"/>
  <c r="H373" i="1"/>
  <c r="A373" i="1" s="1"/>
  <c r="H374" i="1"/>
  <c r="A374" i="1" s="1"/>
  <c r="H375" i="1"/>
  <c r="A375" i="1" s="1"/>
  <c r="H376" i="1"/>
  <c r="A376" i="1" s="1"/>
  <c r="H383" i="1"/>
  <c r="A383" i="1" s="1"/>
  <c r="H385" i="1"/>
  <c r="H386" i="1"/>
  <c r="A386" i="1" s="1"/>
  <c r="H387" i="1"/>
  <c r="A387" i="1" s="1"/>
  <c r="H388" i="1"/>
  <c r="A388" i="1" s="1"/>
  <c r="H389" i="1"/>
  <c r="A389" i="1" s="1"/>
  <c r="H390" i="1"/>
  <c r="A390" i="1" s="1"/>
  <c r="H391" i="1"/>
  <c r="A391" i="1" s="1"/>
  <c r="H392" i="1"/>
  <c r="A392" i="1" s="1"/>
  <c r="H393" i="1"/>
  <c r="A393" i="1" s="1"/>
  <c r="H394" i="1"/>
  <c r="A394" i="1" s="1"/>
  <c r="H395" i="1"/>
  <c r="A395" i="1" s="1"/>
  <c r="H396" i="1"/>
  <c r="A396" i="1" s="1"/>
  <c r="H397" i="1"/>
  <c r="A397" i="1" s="1"/>
  <c r="H398" i="1"/>
  <c r="A398" i="1" s="1"/>
  <c r="H399" i="1"/>
  <c r="A399" i="1" s="1"/>
  <c r="H400" i="1"/>
  <c r="A400" i="1" s="1"/>
  <c r="H401" i="1"/>
  <c r="A401" i="1" s="1"/>
  <c r="H402" i="1"/>
  <c r="A402" i="1" s="1"/>
  <c r="H403" i="1"/>
  <c r="A403" i="1" s="1"/>
  <c r="H404" i="1"/>
  <c r="A404" i="1" s="1"/>
  <c r="H351" i="1"/>
  <c r="A351" i="1" s="1"/>
  <c r="H347" i="1"/>
  <c r="H345" i="1"/>
  <c r="A345" i="1" s="1"/>
  <c r="H344" i="1"/>
  <c r="A344" i="1" s="1"/>
  <c r="H343" i="1"/>
  <c r="A343" i="1" s="1"/>
  <c r="H342" i="1"/>
  <c r="A342" i="1" s="1"/>
  <c r="H341" i="1"/>
  <c r="A341" i="1" s="1"/>
  <c r="H340" i="1"/>
  <c r="A340" i="1" s="1"/>
  <c r="H339" i="1"/>
  <c r="A339" i="1" s="1"/>
  <c r="H338" i="1"/>
  <c r="A338" i="1" s="1"/>
  <c r="H337" i="1"/>
  <c r="H332" i="1"/>
  <c r="H330" i="1"/>
  <c r="H323" i="1"/>
  <c r="H324" i="1"/>
  <c r="A324" i="1" s="1"/>
  <c r="H325" i="1"/>
  <c r="A325" i="1" s="1"/>
  <c r="H315" i="1"/>
  <c r="H316" i="1"/>
  <c r="A316" i="1" s="1"/>
  <c r="H317" i="1"/>
  <c r="A317" i="1" s="1"/>
  <c r="H318" i="1"/>
  <c r="A318" i="1" s="1"/>
  <c r="H319" i="1"/>
  <c r="A319" i="1" s="1"/>
  <c r="H320" i="1"/>
  <c r="A320" i="1" s="1"/>
  <c r="H308" i="1"/>
  <c r="A308" i="1" s="1"/>
  <c r="H309" i="1"/>
  <c r="A309" i="1" s="1"/>
  <c r="H310" i="1"/>
  <c r="A310" i="1" s="1"/>
  <c r="H311" i="1"/>
  <c r="A311" i="1" s="1"/>
  <c r="H301" i="1"/>
  <c r="H297" i="1"/>
  <c r="A297" i="1" s="1"/>
  <c r="H299" i="1"/>
  <c r="A299" i="1" s="1"/>
  <c r="H296" i="1"/>
  <c r="H294" i="1"/>
  <c r="H287" i="1"/>
  <c r="A287" i="1" s="1"/>
  <c r="H284" i="1"/>
  <c r="H260" i="1"/>
  <c r="H258" i="1"/>
  <c r="A258" i="1" s="1"/>
  <c r="H257" i="1"/>
  <c r="A257" i="1" s="1"/>
  <c r="H256" i="1"/>
  <c r="A256" i="1" s="1"/>
  <c r="H255" i="1"/>
  <c r="A255" i="1" s="1"/>
  <c r="H254" i="1"/>
  <c r="H249" i="1"/>
  <c r="A249" i="1" s="1"/>
  <c r="H250" i="1"/>
  <c r="A250" i="1" s="1"/>
  <c r="H251" i="1"/>
  <c r="A251" i="1" s="1"/>
  <c r="H157" i="1"/>
  <c r="A157" i="1" s="1"/>
  <c r="H156" i="1"/>
  <c r="A156" i="1" s="1"/>
  <c r="H155" i="1"/>
  <c r="A155" i="1" s="1"/>
  <c r="H154" i="1"/>
  <c r="H131" i="1"/>
  <c r="A131" i="1" s="1"/>
  <c r="H130" i="1"/>
  <c r="A130" i="1" s="1"/>
  <c r="H129" i="1"/>
  <c r="H122" i="1"/>
  <c r="A122" i="1" s="1"/>
  <c r="H121" i="1"/>
  <c r="A121" i="1" s="1"/>
  <c r="H120" i="1"/>
  <c r="A120" i="1" s="1"/>
  <c r="H119" i="1"/>
  <c r="A119" i="1" s="1"/>
  <c r="H118" i="1"/>
  <c r="H105" i="1"/>
  <c r="A105" i="1" s="1"/>
  <c r="H104" i="1"/>
  <c r="A104" i="1" s="1"/>
  <c r="H103" i="1"/>
  <c r="A103" i="1" s="1"/>
  <c r="H102" i="1"/>
  <c r="H98" i="1"/>
  <c r="H96" i="1"/>
  <c r="A96" i="1" s="1"/>
  <c r="H95" i="1"/>
  <c r="A95" i="1" s="1"/>
  <c r="H94" i="1"/>
  <c r="A94" i="1" s="1"/>
  <c r="H93" i="1"/>
  <c r="A93" i="1" s="1"/>
  <c r="H92" i="1"/>
  <c r="A92" i="1" s="1"/>
  <c r="H91" i="1"/>
  <c r="A91" i="1" s="1"/>
  <c r="H90" i="1"/>
  <c r="A90" i="1" s="1"/>
  <c r="H89" i="1"/>
  <c r="A89" i="1" s="1"/>
  <c r="H88" i="1"/>
  <c r="A88" i="1" s="1"/>
  <c r="H87" i="1"/>
  <c r="A87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5" i="1"/>
  <c r="H101" i="1" l="1"/>
  <c r="A102" i="1"/>
  <c r="H300" i="1"/>
  <c r="A301" i="1"/>
  <c r="H475" i="1"/>
  <c r="H474" i="1" s="1"/>
  <c r="A476" i="1"/>
  <c r="A118" i="1"/>
  <c r="H111" i="1"/>
  <c r="F7" i="4" s="1"/>
  <c r="H247" i="1"/>
  <c r="A248" i="1"/>
  <c r="H128" i="1"/>
  <c r="A129" i="1"/>
  <c r="H259" i="1"/>
  <c r="A260" i="1"/>
  <c r="H295" i="1"/>
  <c r="A295" i="1" s="1"/>
  <c r="A296" i="1"/>
  <c r="A323" i="1"/>
  <c r="H321" i="1"/>
  <c r="H153" i="1"/>
  <c r="H132" i="1" s="1"/>
  <c r="A154" i="1"/>
  <c r="A254" i="1"/>
  <c r="H252" i="1"/>
  <c r="A294" i="1"/>
  <c r="H291" i="1"/>
  <c r="H288" i="1" s="1"/>
  <c r="H283" i="1"/>
  <c r="A284" i="1"/>
  <c r="A315" i="1"/>
  <c r="H313" i="1"/>
  <c r="H312" i="1" s="1"/>
  <c r="H329" i="1"/>
  <c r="A330" i="1"/>
  <c r="H384" i="1"/>
  <c r="A385" i="1"/>
  <c r="H369" i="1"/>
  <c r="A370" i="1"/>
  <c r="H336" i="1"/>
  <c r="A337" i="1"/>
  <c r="H4" i="1"/>
  <c r="A5" i="1"/>
  <c r="H97" i="1"/>
  <c r="H10" i="4" s="1"/>
  <c r="A98" i="1"/>
  <c r="H331" i="1"/>
  <c r="A331" i="1" s="1"/>
  <c r="A332" i="1"/>
  <c r="H346" i="1"/>
  <c r="A347" i="1"/>
  <c r="H66" i="1"/>
  <c r="H65" i="1" s="1"/>
  <c r="F6" i="4" s="1"/>
  <c r="A67" i="1"/>
  <c r="H440" i="1"/>
  <c r="G11" i="4"/>
  <c r="A3" i="4"/>
  <c r="F475" i="1"/>
  <c r="F440" i="1"/>
  <c r="F346" i="1"/>
  <c r="F336" i="1"/>
  <c r="F329" i="1"/>
  <c r="A329" i="1" s="1"/>
  <c r="F321" i="1"/>
  <c r="F313" i="1"/>
  <c r="F300" i="1"/>
  <c r="F291" i="1"/>
  <c r="F289" i="1"/>
  <c r="F259" i="1"/>
  <c r="A259" i="1" s="1"/>
  <c r="F252" i="1"/>
  <c r="F247" i="1"/>
  <c r="A247" i="1" s="1"/>
  <c r="F153" i="1"/>
  <c r="F128" i="1"/>
  <c r="F97" i="1"/>
  <c r="F66" i="1"/>
  <c r="F48" i="1"/>
  <c r="A4" i="1" l="1"/>
  <c r="F4" i="4"/>
  <c r="F9" i="4"/>
  <c r="D9" i="4"/>
  <c r="A384" i="1"/>
  <c r="A321" i="1"/>
  <c r="A252" i="1"/>
  <c r="A289" i="1"/>
  <c r="A66" i="1"/>
  <c r="H123" i="1"/>
  <c r="H6" i="4"/>
  <c r="A300" i="1"/>
  <c r="A336" i="1"/>
  <c r="A291" i="1"/>
  <c r="A128" i="1"/>
  <c r="A48" i="1"/>
  <c r="H7" i="4"/>
  <c r="A111" i="1"/>
  <c r="F132" i="1"/>
  <c r="F123" i="1" s="1"/>
  <c r="A153" i="1"/>
  <c r="F474" i="1"/>
  <c r="A474" i="1" s="1"/>
  <c r="A475" i="1"/>
  <c r="A97" i="1"/>
  <c r="A313" i="1"/>
  <c r="A346" i="1"/>
  <c r="H368" i="1"/>
  <c r="A369" i="1"/>
  <c r="H273" i="1"/>
  <c r="A273" i="1" s="1"/>
  <c r="A283" i="1"/>
  <c r="H9" i="4"/>
  <c r="A101" i="1"/>
  <c r="F328" i="1"/>
  <c r="H3" i="1"/>
  <c r="A440" i="1"/>
  <c r="F288" i="1"/>
  <c r="A288" i="1" s="1"/>
  <c r="F65" i="1"/>
  <c r="D6" i="4" s="1"/>
  <c r="F312" i="1"/>
  <c r="A312" i="1" s="1"/>
  <c r="A368" i="1" l="1"/>
  <c r="F8" i="4"/>
  <c r="H8" i="4" s="1"/>
  <c r="A132" i="1"/>
  <c r="D11" i="4"/>
  <c r="H241" i="1"/>
  <c r="H328" i="1"/>
  <c r="A328" i="1" s="1"/>
  <c r="F3" i="1"/>
  <c r="A65" i="1"/>
  <c r="F241" i="1"/>
  <c r="E11" i="4"/>
  <c r="A241" i="1" l="1"/>
  <c r="F235" i="1"/>
  <c r="F2" i="1" s="1"/>
  <c r="H235" i="1"/>
  <c r="H2" i="1" s="1"/>
  <c r="A4" i="4"/>
  <c r="A235" i="1" l="1"/>
  <c r="A123" i="1"/>
  <c r="A9" i="4"/>
  <c r="A3" i="1"/>
  <c r="H4" i="4"/>
  <c r="A6" i="4"/>
  <c r="A8" i="4"/>
  <c r="A10" i="4"/>
  <c r="F11" i="4" l="1"/>
  <c r="H11" i="4" s="1"/>
  <c r="A11" i="4" l="1"/>
  <c r="A2" i="1" l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9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24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32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31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5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<sst xmlns="http://schemas.openxmlformats.org/spreadsheetml/2006/main" count="691" uniqueCount="282">
  <si>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</si>
  <si>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</si>
  <si>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</si>
  <si>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</si>
  <si>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</si>
  <si>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</si>
  <si>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</si>
  <si>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</si>
  <si>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</si>
  <si>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</si>
  <si>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</si>
  <si>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</si>
  <si>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</si>
  <si>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</si>
  <si>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</si>
  <si>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</si>
  <si>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</si>
  <si>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</si>
  <si>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</si>
  <si>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</si>
  <si>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</si>
  <si>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</si>
  <si>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</si>
  <si>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</si>
  <si>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</si>
  <si>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</si>
  <si>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</si>
  <si>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</si>
  <si>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</si>
  <si>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</si>
  <si>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</si>
  <si>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</si>
  <si>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</si>
  <si>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</si>
  <si>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</si>
  <si>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</si>
  <si>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</si>
  <si>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</si>
  <si>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</si>
  <si>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</si>
  <si>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</si>
  <si>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</si>
  <si>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</si>
  <si>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</si>
  <si>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</si>
  <si>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</si>
  <si>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</si>
  <si>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</si>
  <si>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</si>
  <si>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</si>
  <si>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</si>
  <si>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</si>
  <si>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</si>
  <si>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</si>
  <si>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</si>
  <si>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</si>
  <si>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</si>
  <si>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</si>
  <si>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</si>
  <si>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</si>
  <si>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</si>
  <si>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</si>
  <si>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</si>
  <si>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</si>
  <si>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</si>
  <si>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</si>
  <si>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</si>
  <si>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</si>
  <si>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</si>
  <si>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</si>
  <si>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</si>
  <si>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</si>
  <si>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</si>
  <si>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</si>
  <si>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</si>
  <si>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</si>
  <si>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</si>
  <si>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</si>
  <si>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</si>
  <si>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</si>
  <si>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</si>
  <si>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</si>
  <si>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</si>
  <si>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</si>
  <si>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</si>
  <si>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</si>
  <si>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</si>
  <si>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</si>
  <si>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</si>
  <si>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</si>
  <si>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</si>
  <si>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</si>
  <si>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</si>
  <si>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</si>
  <si>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</si>
  <si>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</si>
  <si>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</si>
  <si>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</si>
  <si>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</si>
  <si>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</si>
  <si>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</si>
  <si>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</si>
  <si>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</si>
  <si>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</si>
  <si>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</si>
  <si>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</si>
  <si>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</si>
  <si>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</si>
  <si>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</si>
  <si>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</si>
  <si>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</si>
  <si>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</si>
  <si>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</si>
  <si>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</si>
  <si>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</si>
  <si>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</si>
  <si>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</si>
  <si>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</si>
  <si>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</si>
  <si>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</si>
  <si>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</si>
  <si>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</si>
  <si>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</si>
  <si>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</si>
  <si>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</si>
  <si>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</si>
  <si>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</si>
  <si>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</si>
  <si>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</si>
  <si>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</si>
  <si>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</si>
  <si>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</si>
  <si>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</si>
  <si>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</si>
  <si>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</si>
  <si>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</si>
  <si>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</si>
  <si>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</si>
  <si>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</si>
  <si>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</si>
  <si>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</si>
  <si>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</si>
  <si>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</si>
  <si>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</si>
  <si>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</si>
  <si>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</si>
  <si>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</si>
  <si>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</si>
  <si>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</si>
  <si>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</si>
  <si>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</si>
  <si>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</si>
  <si>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</si>
  <si>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</si>
  <si>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</si>
  <si>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</si>
  <si>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</si>
  <si>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</si>
  <si>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</si>
  <si>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</si>
  <si>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</si>
  <si>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</si>
  <si>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</si>
  <si>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</si>
  <si>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</si>
  <si>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</si>
  <si>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</si>
  <si>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</si>
  <si>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</si>
  <si>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</si>
  <si>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</si>
  <si>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რეგულირება</t>
  </si>
  <si>
    <t>საარსებო წყაროები</t>
  </si>
  <si>
    <t>საქონელი და მომსახურება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</si>
  <si>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</si>
  <si>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</si>
  <si>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27 06 03 01</t>
  </si>
  <si>
    <t>არაფინანსური აქტივების ზრდა</t>
  </si>
  <si>
    <t>სოციალური უზრუნველყოფა</t>
  </si>
  <si>
    <t>სხვა ხარჯი</t>
  </si>
  <si>
    <t>დევნილთა, ეკომიგრანტთა და საარსებო წყაროებით უზრუნველყოფა</t>
  </si>
  <si>
    <t>საქონელი და  მომსახურება</t>
  </si>
  <si>
    <t>დასუფთავებისა და სანიტარული მომსახურებების შესყიდვა</t>
  </si>
  <si>
    <t>ლიფტის ტექნიკური მომსახურების შესყიდვა</t>
  </si>
  <si>
    <t>ავტომანქანების რეცხვის მომსახურებების  შესყიდვა</t>
  </si>
  <si>
    <t>სააგენტოს თანამშრომელთათვის სამსახურის ელექტრონული ბარათების შესყიდვა.</t>
  </si>
  <si>
    <t>სხვა ხარჯები</t>
  </si>
  <si>
    <t>საარსებო წყაროებით უზრუნველყოფის პროგრამა</t>
  </si>
  <si>
    <t> საკერავი მანქანების შესყიდვა</t>
  </si>
  <si>
    <t>  სხვადასხვა სახის ელექტრო ხელსაწყოების შესყიდვა</t>
  </si>
  <si>
    <t>ფოტოაპარატის შესყიდვა  </t>
  </si>
  <si>
    <t>მანქანის რეცხვა და მსგავსი მომსახურობები</t>
  </si>
  <si>
    <t>ავტომობილებისა და მათთან დაკავშირებული მოწყობილობებისშეკეთება და ტექნიკური მომსახურება</t>
  </si>
  <si>
    <t>სააგენტოსთვის საექსპერტო-სარეცენზიო მომსახურების შესყიდვა</t>
  </si>
  <si>
    <t xml:space="preserve"> მკაცრი აღრიცხვის ბლანკების, ნაბეჭდი მასალა დამცავი შრეებით დაბეჭდვის  სახელმწიფო შესყიდვა</t>
  </si>
  <si>
    <t>ადმინისტრაციული ხარჯი</t>
  </si>
  <si>
    <t>ფარმაცევტული პროდუქტი - მეთადონის ჰიდროქლორიდი (წყალში ხსნადი ფორმა - ხსნარის, კონცენტრატის ან ფხვნილის სახით)</t>
  </si>
  <si>
    <t xml:space="preserve"> „ანტიდიურეზული ჰორმონის“ (ცხვირის წვეთები და/ან სფრეი და/ან აბები და/ან პერორალური ლიოფილიზატი)</t>
  </si>
  <si>
    <t xml:space="preserve">ხანგრძლივი მოქმედების ინსულინის ანალოგი - ხანმოკლე მოქმედების ინსულინის ანალოგი </t>
  </si>
  <si>
    <t xml:space="preserve"> საშუალებები და მასალა</t>
  </si>
  <si>
    <t xml:space="preserve"> პერიტონეული დიალიზის სახარჯი მასალა</t>
  </si>
  <si>
    <t xml:space="preserve"> რკინის სუკროზა</t>
  </si>
  <si>
    <t xml:space="preserve"> „მიკოფენოლატის მოფეტილის“ </t>
  </si>
  <si>
    <t>„ნატრიუმის მიკოფენოლატი"</t>
  </si>
  <si>
    <t>ტაკროლიმუსი</t>
  </si>
  <si>
    <t xml:space="preserve"> ბეჭდვისა და მასთან დაკავშირებული მომსახურებები</t>
  </si>
  <si>
    <t xml:space="preserve"> აქტივირებული პროთრომბინ კომპლექს კონცენტრატის (ანტიინჰიბიტორული კოაგულაციური კომპლექსი)</t>
  </si>
  <si>
    <t>, 0-დან 1 წლამდე და 1-დან 3 წლამდე ბავშვებისთვის, სამკურნალო საკვები დანამატი</t>
  </si>
  <si>
    <t>ანტიინჰიბიტორული პროთრომბინ კომპლექსი</t>
  </si>
  <si>
    <t xml:space="preserve"> ფარმაცევტული პროდუქტი - ანტიჰემოფილური VIII ფაქტორ-კონცენტრატი„</t>
  </si>
  <si>
    <t>ანტიჰემოფილური IX ფაქტორკონცენტრატი</t>
  </si>
  <si>
    <t>მედიკამენტი „პირფერიდონი“ (ფილტვების იდიოპათიური ფიბროზის სამკურნალოდ)</t>
  </si>
  <si>
    <t xml:space="preserve"> „დიდი თალასემიით“ დაავადებულთათვის რკინის შემბოჭავი პრეპარატები ("დეფერასიროქსი") </t>
  </si>
  <si>
    <t xml:space="preserve">აქტივირებული პროთრომბინ კომპლექს კონცენტრატი (ანტიინჰიბიტორული კოაგულაციური კომპლექსი) </t>
  </si>
  <si>
    <t xml:space="preserve"> ფარმაცევტული პროდუქტის - „პანკრეასის ფერმენტი - „პანკრეატინი"</t>
  </si>
  <si>
    <t xml:space="preserve"> სამკურნალო საშუალება „ეტანერცეპტი"</t>
  </si>
  <si>
    <t xml:space="preserve"> ფარმაცევტული პროდუქტი - „ფონ ვილებრანდის ფაქტორ-კონცენტრატი"</t>
  </si>
  <si>
    <t>შენობის დაცვის მომსახურება</t>
  </si>
  <si>
    <t>ჯალუზები</t>
  </si>
  <si>
    <t>სამედიცინო ჟანგბადი</t>
  </si>
  <si>
    <t>გადაბარების ჟურნალებისა და სამედიცინო ბარათების ბეჭდვა</t>
  </si>
  <si>
    <t>სამედიცინო სახარჯი მასალები</t>
  </si>
  <si>
    <t>გლუკომეტრის ჩხირები და სკარიფიაკტორები</t>
  </si>
  <si>
    <t>დიაზეპამი</t>
  </si>
  <si>
    <t>მედიკამენტები</t>
  </si>
  <si>
    <t>საკანცელარიო საქონელი</t>
  </si>
  <si>
    <t>ნათურები</t>
  </si>
  <si>
    <t>საწმენდი-საპრიალებელი პროდუქცია</t>
  </si>
  <si>
    <t>ონკანები და ვენტილები</t>
  </si>
  <si>
    <t>სამეურნეო საქონელი</t>
  </si>
  <si>
    <t>გადამზადების კურსების სერტიფიკატების ბეჭდვა</t>
  </si>
  <si>
    <t>კარტრიჯები</t>
  </si>
  <si>
    <t xml:space="preserve">დაკალიბრების მომსახურება </t>
  </si>
  <si>
    <t>ლიფტების ტექნიკური მომსახურება</t>
  </si>
  <si>
    <t xml:space="preserve">უსაფრთხოების მოწყობილობების შეკეთება და ტექნიკური მომსახურება </t>
  </si>
  <si>
    <t>მომსახურებები მავნებლებთან ბრძოლის სფეროში</t>
  </si>
  <si>
    <t xml:space="preserve">ტონერიანი კარტრიჯები </t>
  </si>
  <si>
    <t xml:space="preserve">მომსახურებები მავნებლებთან ბრძოლის სფეროში მთარგმნელობითი მომსახურება </t>
  </si>
  <si>
    <t>ტვირთის გადაზიდვისა და შენახვის მომსახურებები</t>
  </si>
  <si>
    <t xml:space="preserve">ჯანდაცვის სფეროს მომსახურებები </t>
  </si>
  <si>
    <t xml:space="preserve">ნაგვის/ნარჩენების ინსინერატორების მონტაჟი </t>
  </si>
  <si>
    <t xml:space="preserve">შენობის დასრულების სამუშაოები </t>
  </si>
  <si>
    <t>შენობების მშენებლობა</t>
  </si>
  <si>
    <t xml:space="preserve">სხვადასხვა მომსახურება ჯანდაცვის სფეროში </t>
  </si>
  <si>
    <t xml:space="preserve">სამედიცინო მოწყობილობებიყველა სხვა არასამკურნალო საშუალებები </t>
  </si>
  <si>
    <t xml:space="preserve"> სამედიცინო სახარჯი მასალები </t>
  </si>
  <si>
    <t>ბურღულეული, კარტოფილი, ბოსტნეული, ხილი და თხილეული</t>
  </si>
  <si>
    <t>ცხოველური წარმოშობის პროდუქტები, ხორცი და ხორცის პროდუქტები</t>
  </si>
  <si>
    <t> რძის პროდუქტები</t>
  </si>
  <si>
    <t>ცხოველური ან მცენარეული ზეთები და ცხიმები</t>
  </si>
  <si>
    <t>დაფქული მარცვლეული პროდუქტები, სახამებელი და სახამებლის პროდუქტები</t>
  </si>
  <si>
    <t>თევზის ფილეები</t>
  </si>
  <si>
    <t>პურ-პროდუქტი (იმერეთი)</t>
  </si>
  <si>
    <t>პურ-პროდუქტი (დუშეთი)</t>
  </si>
  <si>
    <t>სხვადასხვა საკვები პროდუქტი</t>
  </si>
  <si>
    <t>გაზიანი და მინერალური წყლები</t>
  </si>
  <si>
    <t>პურ-პროდუქტი (გორი)</t>
  </si>
  <si>
    <t>პურ-პროდუქტი (მარტყოფი)</t>
  </si>
  <si>
    <t xml:space="preserve">ტომატ-პასტა, ჯემი, ნატურალური წვენი </t>
  </si>
  <si>
    <t>სასმელი წყალი</t>
  </si>
  <si>
    <t> საწმენდი და საპრიალებელი პროდუქცია</t>
  </si>
  <si>
    <t>პირადი ჰიგიენის საშუალებები (ერთჯერადი პამპერსები)</t>
  </si>
  <si>
    <t>სამეურნეო საქონელი (ცოხცი. აქანდაზი, ჯაგრისი, კონტეინერები..)</t>
  </si>
  <si>
    <t> სამუშაო ხელთათმანები</t>
  </si>
  <si>
    <t>ფარმაცევტული პროდუქტები (მედიკამენტები)</t>
  </si>
  <si>
    <t>ქსოვილის ნივთები (საწმენდი ტილოები)</t>
  </si>
  <si>
    <t>პირადი ჰიგიენის საშუალებები</t>
  </si>
  <si>
    <t>პირველადი და გადაუდებელი სამედიცინო დახმარების უზრუნველყოფა</t>
  </si>
  <si>
    <t>პირველადი და გადაუდებელი სამედიცინო დახმარების უზრუნველყოფის ქვეპროგრამა</t>
  </si>
  <si>
    <t>სპეცდაფინანსებაზე მყოფი დაწესებულებების მიერ შესაბამისი ამბულატორიული სტაციონალური მომსახურების მიწოდება და სასწრაფო სამედიცინო დახმარება</t>
  </si>
  <si>
    <t>ინტერნეტ მომსახურების შესყიდვა</t>
  </si>
  <si>
    <t xml:space="preserve"> სატელეკომუნიკაციო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</si>
  <si>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</si>
  <si>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</si>
  <si>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შენობის მოწყობილობების შეკეთება და ტექნიკური მომსახურება</t>
  </si>
  <si>
    <t>ახალი ამბების სააგენტოების მომსახურებები</t>
  </si>
  <si>
    <t xml:space="preserve">ბეჭდვა და მასთან დაკავშირებული მომსახურებები </t>
  </si>
  <si>
    <t>ინტერნეტმომსახურებები</t>
  </si>
  <si>
    <t xml:space="preserve"> 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</si>
  <si>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 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</si>
  <si>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პროგრამული პაკეტების მომსახურე პროგრამები</t>
  </si>
  <si>
    <t>ბეჭდვა და მასთან დაკავშირებული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</si>
</sst>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b/>
      <sz val="12"/>
      <color rgb="FFFF0000"/>
      <name val="Sylfaen"/>
      <family val="1"/>
      <charset val="204"/>
    </font>
    <font>
      <sz val="12"/>
      <color rgb="FFFF0000"/>
      <name val="Sylfaen"/>
      <family val="1"/>
      <charset val="204"/>
    </font>
    <font>
      <sz val="12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4" fillId="0" borderId="0"/>
    <xf numFmtId="0" fontId="1" fillId="0" borderId="0"/>
    <xf numFmtId="0" fontId="25" fillId="0" borderId="0"/>
  </cellStyleXfs>
  <cellXfs count="111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4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1" fillId="3" borderId="9" xfId="0" applyFont="1" applyFill="1" applyBorder="1" applyAlignment="1" applyProtection="1">
      <alignment horizontal="left" vertical="center" wrapText="1" readingOrder="1"/>
      <protection locked="0"/>
    </xf>
    <xf numFmtId="0" fontId="2" fillId="4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6" fillId="0" borderId="1" xfId="5" applyNumberFormat="1" applyFont="1" applyBorder="1" applyAlignment="1">
      <alignment vertical="center" wrapText="1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 readingOrder="1"/>
      <protection locked="0"/>
    </xf>
    <xf numFmtId="0" fontId="2" fillId="3" borderId="11" xfId="0" applyFont="1" applyFill="1" applyBorder="1" applyAlignment="1" applyProtection="1">
      <alignment horizontal="center" vertical="center" wrapText="1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vertical="center" wrapText="1" readingOrder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left" vertical="center" wrapText="1" readingOrder="1"/>
      <protection locked="0"/>
    </xf>
    <xf numFmtId="0" fontId="6" fillId="0" borderId="14" xfId="0" applyFont="1" applyFill="1" applyBorder="1" applyAlignment="1" applyProtection="1">
      <alignment horizontal="left" vertical="center" wrapText="1" readingOrder="1"/>
      <protection locked="0"/>
    </xf>
    <xf numFmtId="0" fontId="29" fillId="2" borderId="4" xfId="0" applyFont="1" applyFill="1" applyBorder="1" applyAlignment="1" applyProtection="1">
      <alignment horizontal="center" vertical="center" wrapText="1" readingOrder="1"/>
      <protection locked="0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 applyProtection="1">
      <alignment horizontal="left" vertical="center" wrapText="1" readingOrder="1"/>
      <protection locked="0"/>
    </xf>
    <xf numFmtId="0" fontId="31" fillId="0" borderId="1" xfId="0" applyFont="1" applyFill="1" applyBorder="1" applyAlignment="1" applyProtection="1">
      <alignment horizontal="center" vertical="center" wrapText="1" readingOrder="1"/>
      <protection locked="0"/>
    </xf>
    <xf numFmtId="164" fontId="26" fillId="0" borderId="11" xfId="9" applyNumberFormat="1" applyFont="1" applyFill="1" applyBorder="1" applyAlignment="1" applyProtection="1">
      <alignment horizontal="center" vertical="center" wrapText="1"/>
    </xf>
    <xf numFmtId="164" fontId="26" fillId="0" borderId="10" xfId="9" applyNumberFormat="1" applyFont="1" applyFill="1" applyBorder="1" applyAlignment="1" applyProtection="1">
      <alignment horizontal="center" vertical="center" wrapText="1"/>
    </xf>
    <xf numFmtId="164" fontId="26" fillId="0" borderId="11" xfId="5" applyNumberFormat="1" applyFont="1" applyBorder="1" applyAlignment="1">
      <alignment horizontal="center" vertical="center" wrapText="1"/>
    </xf>
    <xf numFmtId="164" fontId="26" fillId="0" borderId="10" xfId="5" applyNumberFormat="1" applyFont="1" applyBorder="1" applyAlignment="1">
      <alignment horizontal="center" vertical="center" wrapText="1"/>
    </xf>
    <xf numFmtId="164" fontId="26" fillId="0" borderId="12" xfId="9" applyNumberFormat="1" applyFont="1" applyFill="1" applyBorder="1" applyAlignment="1" applyProtection="1">
      <alignment horizontal="center" vertical="center" wrapText="1"/>
    </xf>
    <xf numFmtId="164" fontId="26" fillId="0" borderId="12" xfId="5" applyNumberFormat="1" applyFont="1" applyBorder="1" applyAlignment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499"/>
  <sheetViews>
    <sheetView tabSelected="1" view="pageBreakPreview" zoomScale="80" zoomScaleNormal="80" zoomScaleSheetLayoutView="80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I27" sqref="I27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10" width="35.42578125" customWidth="1"/>
    <col min="11" max="11" width="21.85546875" hidden="1" customWidth="1"/>
    <col min="12" max="12" width="25.42578125" hidden="1" customWidth="1"/>
  </cols>
  <sheetData>
    <row r="1" spans="1:12" ht="97.5" customHeight="1" x14ac:dyDescent="0.25">
      <c r="C1" s="40" t="s">
        <v>0</v>
      </c>
      <c r="D1" s="41" t="s">
        <v>1</v>
      </c>
      <c r="E1" s="41" t="s">
        <v>2</v>
      </c>
      <c r="F1" s="42" t="s">
        <v>30</v>
      </c>
      <c r="G1" s="42" t="s">
        <v>31</v>
      </c>
      <c r="H1" s="42" t="s">
        <v>3</v>
      </c>
      <c r="I1" s="43" t="s">
        <v>39</v>
      </c>
      <c r="J1" s="69" t="s">
        <v>40</v>
      </c>
      <c r="K1" s="68" t="s">
        <v>42</v>
      </c>
      <c r="L1" s="68" t="s">
        <v>43</v>
      </c>
    </row>
    <row r="2" spans="1:12" ht="71.25" customHeight="1" x14ac:dyDescent="0.25">
      <c r="A2" s="29" t="str">
        <f>IF(OR(F2&lt;&gt;0,G2&lt;&gt;0,H2&lt;&gt;0),"a","b")</f>
        <v>a</v>
      </c>
      <c r="B2">
        <v>1</v>
      </c>
      <c r="C2" s="50" t="s">
        <v>53</v>
      </c>
      <c r="D2" s="21" t="s">
        <v>54</v>
      </c>
      <c r="E2" s="22"/>
      <c r="F2" s="23">
        <f>F3+F123+F235+F440+F474+F487</f>
        <v>37395250</v>
      </c>
      <c r="G2" s="23">
        <f>G3+G123+G235+G440+G474+G487</f>
        <v>34307956.43</v>
      </c>
      <c r="H2" s="23">
        <f>H3+H123+H235+H440+H474+H487</f>
        <v>3087293.5699999984</v>
      </c>
      <c r="I2" s="23"/>
      <c r="J2" s="76"/>
      <c r="K2" s="15">
        <f>K3+K123+K235+K440+K474</f>
        <v>0</v>
      </c>
      <c r="L2" s="15">
        <f>H2-K2</f>
        <v>3087293.5699999984</v>
      </c>
    </row>
    <row r="3" spans="1:12" ht="56.25" customHeight="1" x14ac:dyDescent="0.25">
      <c r="A3" s="29" t="str">
        <f t="shared" ref="A3:A73" si="0">IF(OR(F3&lt;&gt;0,G3&lt;&gt;0,H3&lt;&gt;0),"a","b")</f>
        <v>a</v>
      </c>
      <c r="B3">
        <v>1</v>
      </c>
      <c r="C3" s="50" t="s">
        <v>55</v>
      </c>
      <c r="D3" s="21" t="s">
        <v>56</v>
      </c>
      <c r="E3" s="22"/>
      <c r="F3" s="23">
        <f>F4+F24+F48+F65+F97+F101+F111</f>
        <v>2100657</v>
      </c>
      <c r="G3" s="23">
        <f t="shared" ref="G3:H3" si="1">G4+G24+G48+G65+G97+G101+G111</f>
        <v>1783647.8800000001</v>
      </c>
      <c r="H3" s="23">
        <f t="shared" si="1"/>
        <v>317009.12</v>
      </c>
      <c r="I3" s="23"/>
      <c r="J3" s="76"/>
      <c r="K3" s="17">
        <f>K4+K41+K48+K65+K97+K101</f>
        <v>0</v>
      </c>
      <c r="L3" s="17">
        <f>L4+L41+L48+L65+L97+L101</f>
        <v>0</v>
      </c>
    </row>
    <row r="4" spans="1:12" ht="72" x14ac:dyDescent="0.25">
      <c r="A4" s="29" t="str">
        <f t="shared" si="0"/>
        <v>a</v>
      </c>
      <c r="B4">
        <v>1</v>
      </c>
      <c r="C4" s="44" t="s">
        <v>57</v>
      </c>
      <c r="D4" s="4" t="s">
        <v>58</v>
      </c>
      <c r="E4" s="9"/>
      <c r="F4" s="15">
        <f>SUM(F5:F23)</f>
        <v>264316</v>
      </c>
      <c r="G4" s="15">
        <f t="shared" ref="G4:H4" si="2">SUM(G5:G23)</f>
        <v>187824.8</v>
      </c>
      <c r="H4" s="15">
        <f t="shared" si="2"/>
        <v>76491.199999999997</v>
      </c>
      <c r="I4" s="15"/>
      <c r="J4" s="70"/>
      <c r="K4" s="17">
        <f>SUM(K5:K40)</f>
        <v>0</v>
      </c>
      <c r="L4" s="17">
        <f>SUM(L5:L40)</f>
        <v>0</v>
      </c>
    </row>
    <row r="5" spans="1:12" ht="54" customHeight="1" x14ac:dyDescent="0.25">
      <c r="A5" s="29" t="str">
        <f t="shared" si="0"/>
        <v>a</v>
      </c>
      <c r="C5" s="46"/>
      <c r="D5" s="60" t="s">
        <v>270</v>
      </c>
      <c r="E5" s="5" t="s">
        <v>173</v>
      </c>
      <c r="F5" s="18">
        <v>30170</v>
      </c>
      <c r="G5" s="18">
        <v>7783.8</v>
      </c>
      <c r="H5" s="18">
        <f>F5-G5</f>
        <v>22386.2</v>
      </c>
      <c r="I5" s="89" t="s">
        <v>174</v>
      </c>
      <c r="J5" s="89" t="s">
        <v>175</v>
      </c>
      <c r="K5" s="24"/>
      <c r="L5" s="24"/>
    </row>
    <row r="6" spans="1:12" ht="54" customHeight="1" x14ac:dyDescent="0.25">
      <c r="A6" s="29" t="str">
        <f t="shared" si="0"/>
        <v>a</v>
      </c>
      <c r="C6" s="46"/>
      <c r="D6" s="60" t="s">
        <v>271</v>
      </c>
      <c r="E6" s="5" t="s">
        <v>173</v>
      </c>
      <c r="F6" s="18">
        <v>30000</v>
      </c>
      <c r="G6" s="18">
        <v>28000</v>
      </c>
      <c r="H6" s="18">
        <f t="shared" ref="H6:H64" si="3">F6-G6</f>
        <v>2000</v>
      </c>
      <c r="I6" s="89" t="s">
        <v>174</v>
      </c>
      <c r="J6" s="89" t="s">
        <v>175</v>
      </c>
      <c r="K6" s="24"/>
      <c r="L6" s="24"/>
    </row>
    <row r="7" spans="1:12" ht="78.75" customHeight="1" x14ac:dyDescent="0.25">
      <c r="A7" s="29" t="str">
        <f t="shared" si="0"/>
        <v>a</v>
      </c>
      <c r="C7" s="46"/>
      <c r="D7" s="60" t="s">
        <v>272</v>
      </c>
      <c r="E7" s="5" t="s">
        <v>173</v>
      </c>
      <c r="F7" s="18">
        <v>15000</v>
      </c>
      <c r="G7" s="18">
        <v>8730</v>
      </c>
      <c r="H7" s="18">
        <f t="shared" si="3"/>
        <v>6270</v>
      </c>
      <c r="I7" s="89" t="s">
        <v>174</v>
      </c>
      <c r="J7" s="89" t="s">
        <v>175</v>
      </c>
      <c r="K7" s="24"/>
      <c r="L7" s="24"/>
    </row>
    <row r="8" spans="1:12" ht="54" customHeight="1" x14ac:dyDescent="0.25">
      <c r="A8" s="29" t="str">
        <f t="shared" si="0"/>
        <v>a</v>
      </c>
      <c r="C8" s="46"/>
      <c r="D8" s="60" t="s">
        <v>273</v>
      </c>
      <c r="E8" s="5" t="s">
        <v>173</v>
      </c>
      <c r="F8" s="18">
        <v>7640</v>
      </c>
      <c r="G8" s="18">
        <v>6799</v>
      </c>
      <c r="H8" s="18">
        <f t="shared" si="3"/>
        <v>841</v>
      </c>
      <c r="I8" s="89" t="s">
        <v>174</v>
      </c>
      <c r="J8" s="89" t="s">
        <v>175</v>
      </c>
      <c r="K8" s="24"/>
      <c r="L8" s="24"/>
    </row>
    <row r="9" spans="1:12" ht="54" customHeight="1" x14ac:dyDescent="0.25">
      <c r="A9" s="29" t="str">
        <f t="shared" si="0"/>
        <v>a</v>
      </c>
      <c r="C9" s="46"/>
      <c r="D9" s="60" t="s">
        <v>274</v>
      </c>
      <c r="E9" s="5" t="s">
        <v>173</v>
      </c>
      <c r="F9" s="18">
        <v>20000</v>
      </c>
      <c r="G9" s="18">
        <v>14988</v>
      </c>
      <c r="H9" s="18">
        <f t="shared" si="3"/>
        <v>5012</v>
      </c>
      <c r="I9" s="89" t="s">
        <v>174</v>
      </c>
      <c r="J9" s="89" t="s">
        <v>175</v>
      </c>
      <c r="K9" s="24"/>
      <c r="L9" s="24"/>
    </row>
    <row r="10" spans="1:12" ht="54" customHeight="1" x14ac:dyDescent="0.25">
      <c r="A10" s="29" t="str">
        <f t="shared" si="0"/>
        <v>a</v>
      </c>
      <c r="C10" s="46"/>
      <c r="D10" s="60" t="s">
        <v>275</v>
      </c>
      <c r="E10" s="5" t="s">
        <v>173</v>
      </c>
      <c r="F10" s="18">
        <v>9406</v>
      </c>
      <c r="G10" s="18">
        <v>9338</v>
      </c>
      <c r="H10" s="18">
        <f t="shared" si="3"/>
        <v>68</v>
      </c>
      <c r="I10" s="89" t="s">
        <v>174</v>
      </c>
      <c r="J10" s="89" t="s">
        <v>175</v>
      </c>
      <c r="K10" s="24"/>
      <c r="L10" s="24"/>
    </row>
    <row r="11" spans="1:12" ht="45.75" customHeight="1" x14ac:dyDescent="0.25">
      <c r="A11" s="29" t="str">
        <f t="shared" si="0"/>
        <v>a</v>
      </c>
      <c r="C11" s="46"/>
      <c r="D11" s="60" t="s">
        <v>276</v>
      </c>
      <c r="E11" s="5" t="s">
        <v>173</v>
      </c>
      <c r="F11" s="18">
        <v>7500</v>
      </c>
      <c r="G11" s="18">
        <v>6400</v>
      </c>
      <c r="H11" s="18">
        <f t="shared" si="3"/>
        <v>1100</v>
      </c>
      <c r="I11" s="89" t="s">
        <v>174</v>
      </c>
      <c r="J11" s="89" t="s">
        <v>175</v>
      </c>
      <c r="K11" s="24"/>
      <c r="L11" s="24"/>
    </row>
    <row r="12" spans="1:12" ht="54" customHeight="1" x14ac:dyDescent="0.25">
      <c r="A12" s="29" t="str">
        <f t="shared" si="0"/>
        <v>a</v>
      </c>
      <c r="C12" s="46"/>
      <c r="D12" s="60" t="s">
        <v>277</v>
      </c>
      <c r="E12" s="5" t="s">
        <v>173</v>
      </c>
      <c r="F12" s="18">
        <v>30000</v>
      </c>
      <c r="G12" s="18">
        <v>3200</v>
      </c>
      <c r="H12" s="18">
        <f t="shared" si="3"/>
        <v>26800</v>
      </c>
      <c r="I12" s="89" t="s">
        <v>174</v>
      </c>
      <c r="J12" s="89" t="s">
        <v>175</v>
      </c>
      <c r="K12" s="24"/>
      <c r="L12" s="24"/>
    </row>
    <row r="13" spans="1:12" ht="54" customHeight="1" x14ac:dyDescent="0.25">
      <c r="A13" s="29" t="str">
        <f t="shared" si="0"/>
        <v>a</v>
      </c>
      <c r="C13" s="46"/>
      <c r="D13" s="60" t="s">
        <v>266</v>
      </c>
      <c r="E13" s="5" t="s">
        <v>173</v>
      </c>
      <c r="F13" s="18">
        <v>22000</v>
      </c>
      <c r="G13" s="18">
        <v>19351</v>
      </c>
      <c r="H13" s="18">
        <f t="shared" si="3"/>
        <v>2649</v>
      </c>
      <c r="I13" s="89" t="s">
        <v>174</v>
      </c>
      <c r="J13" s="89" t="s">
        <v>175</v>
      </c>
      <c r="K13" s="24"/>
      <c r="L13" s="24"/>
    </row>
    <row r="14" spans="1:12" ht="54" customHeight="1" x14ac:dyDescent="0.25">
      <c r="A14" s="29" t="str">
        <f t="shared" si="0"/>
        <v>a</v>
      </c>
      <c r="C14" s="46"/>
      <c r="D14" s="60" t="s">
        <v>278</v>
      </c>
      <c r="E14" s="5" t="s">
        <v>173</v>
      </c>
      <c r="F14" s="18">
        <v>3600</v>
      </c>
      <c r="G14" s="18">
        <v>2881</v>
      </c>
      <c r="H14" s="18">
        <f t="shared" si="3"/>
        <v>719</v>
      </c>
      <c r="I14" s="89" t="s">
        <v>174</v>
      </c>
      <c r="J14" s="89" t="s">
        <v>175</v>
      </c>
      <c r="K14" s="24"/>
      <c r="L14" s="24"/>
    </row>
    <row r="15" spans="1:12" ht="54" customHeight="1" x14ac:dyDescent="0.25">
      <c r="A15" s="29" t="str">
        <f t="shared" ref="A15:A21" si="4">IF(OR(F15&lt;&gt;0,G15&lt;&gt;0,H15&lt;&gt;0),"a","b")</f>
        <v>a</v>
      </c>
      <c r="C15" s="46"/>
      <c r="D15" s="60" t="s">
        <v>273</v>
      </c>
      <c r="E15" s="5" t="s">
        <v>173</v>
      </c>
      <c r="F15" s="18">
        <v>1750</v>
      </c>
      <c r="G15" s="18">
        <v>1560</v>
      </c>
      <c r="H15" s="18">
        <f t="shared" ref="H15:H21" si="5">F15-G15</f>
        <v>190</v>
      </c>
      <c r="I15" s="89" t="s">
        <v>174</v>
      </c>
      <c r="J15" s="89" t="s">
        <v>175</v>
      </c>
      <c r="K15" s="24"/>
      <c r="L15" s="24"/>
    </row>
    <row r="16" spans="1:12" ht="54" customHeight="1" x14ac:dyDescent="0.25">
      <c r="A16" s="29" t="str">
        <f t="shared" si="4"/>
        <v>a</v>
      </c>
      <c r="C16" s="46"/>
      <c r="D16" s="60" t="s">
        <v>274</v>
      </c>
      <c r="E16" s="5" t="s">
        <v>173</v>
      </c>
      <c r="F16" s="18">
        <v>40000</v>
      </c>
      <c r="G16" s="18">
        <v>37000</v>
      </c>
      <c r="H16" s="18">
        <f t="shared" si="5"/>
        <v>3000</v>
      </c>
      <c r="I16" s="89" t="s">
        <v>174</v>
      </c>
      <c r="J16" s="89" t="s">
        <v>175</v>
      </c>
      <c r="K16" s="24"/>
      <c r="L16" s="24"/>
    </row>
    <row r="17" spans="1:12" ht="54" customHeight="1" x14ac:dyDescent="0.25">
      <c r="A17" s="29" t="str">
        <f t="shared" si="4"/>
        <v>a</v>
      </c>
      <c r="C17" s="46"/>
      <c r="D17" s="60" t="s">
        <v>273</v>
      </c>
      <c r="E17" s="5" t="s">
        <v>173</v>
      </c>
      <c r="F17" s="18">
        <v>4800</v>
      </c>
      <c r="G17" s="18">
        <v>4121</v>
      </c>
      <c r="H17" s="18">
        <f t="shared" si="5"/>
        <v>679</v>
      </c>
      <c r="I17" s="89" t="s">
        <v>174</v>
      </c>
      <c r="J17" s="89" t="s">
        <v>175</v>
      </c>
      <c r="K17" s="24"/>
      <c r="L17" s="24"/>
    </row>
    <row r="18" spans="1:12" ht="72.75" customHeight="1" x14ac:dyDescent="0.25">
      <c r="A18" s="29" t="str">
        <f t="shared" si="4"/>
        <v>a</v>
      </c>
      <c r="C18" s="46"/>
      <c r="D18" s="60" t="s">
        <v>279</v>
      </c>
      <c r="E18" s="5" t="s">
        <v>173</v>
      </c>
      <c r="F18" s="18">
        <v>6000</v>
      </c>
      <c r="G18" s="18">
        <v>5145</v>
      </c>
      <c r="H18" s="18">
        <f t="shared" si="5"/>
        <v>855</v>
      </c>
      <c r="I18" s="89" t="s">
        <v>174</v>
      </c>
      <c r="J18" s="89" t="s">
        <v>175</v>
      </c>
      <c r="K18" s="24"/>
      <c r="L18" s="24"/>
    </row>
    <row r="19" spans="1:12" ht="54" customHeight="1" x14ac:dyDescent="0.25">
      <c r="A19" s="29" t="str">
        <f t="shared" si="4"/>
        <v>a</v>
      </c>
      <c r="C19" s="46"/>
      <c r="D19" s="60" t="s">
        <v>274</v>
      </c>
      <c r="E19" s="5" t="s">
        <v>173</v>
      </c>
      <c r="F19" s="18">
        <v>15000</v>
      </c>
      <c r="G19" s="18">
        <v>14508</v>
      </c>
      <c r="H19" s="18">
        <f t="shared" si="5"/>
        <v>492</v>
      </c>
      <c r="I19" s="89" t="s">
        <v>174</v>
      </c>
      <c r="J19" s="89" t="s">
        <v>175</v>
      </c>
      <c r="K19" s="24"/>
      <c r="L19" s="24"/>
    </row>
    <row r="20" spans="1:12" ht="54" customHeight="1" x14ac:dyDescent="0.25">
      <c r="A20" s="29" t="str">
        <f t="shared" si="4"/>
        <v>a</v>
      </c>
      <c r="C20" s="46"/>
      <c r="D20" s="60" t="s">
        <v>280</v>
      </c>
      <c r="E20" s="5" t="s">
        <v>173</v>
      </c>
      <c r="F20" s="18">
        <v>19750</v>
      </c>
      <c r="G20" s="18">
        <v>17000</v>
      </c>
      <c r="H20" s="18">
        <f t="shared" si="5"/>
        <v>2750</v>
      </c>
      <c r="I20" s="89" t="s">
        <v>174</v>
      </c>
      <c r="J20" s="89" t="s">
        <v>175</v>
      </c>
      <c r="K20" s="24"/>
      <c r="L20" s="24"/>
    </row>
    <row r="21" spans="1:12" ht="54" customHeight="1" x14ac:dyDescent="0.25">
      <c r="A21" s="29" t="str">
        <f t="shared" si="4"/>
        <v>a</v>
      </c>
      <c r="C21" s="46"/>
      <c r="D21" s="60" t="s">
        <v>281</v>
      </c>
      <c r="E21" s="5" t="s">
        <v>173</v>
      </c>
      <c r="F21" s="18">
        <v>1700</v>
      </c>
      <c r="G21" s="18">
        <v>1020</v>
      </c>
      <c r="H21" s="18">
        <f t="shared" si="5"/>
        <v>680</v>
      </c>
      <c r="I21" s="89" t="s">
        <v>174</v>
      </c>
      <c r="J21" s="89" t="s">
        <v>175</v>
      </c>
      <c r="K21" s="24"/>
      <c r="L21" s="24"/>
    </row>
    <row r="22" spans="1:12" ht="27" hidden="1" customHeight="1" x14ac:dyDescent="0.25">
      <c r="A22" s="29" t="str">
        <f t="shared" si="0"/>
        <v>b</v>
      </c>
      <c r="C22" s="46"/>
      <c r="D22" s="60"/>
      <c r="E22" s="5"/>
      <c r="F22" s="18"/>
      <c r="G22" s="18"/>
      <c r="H22" s="18">
        <f t="shared" si="3"/>
        <v>0</v>
      </c>
      <c r="I22" s="24"/>
      <c r="J22" s="72"/>
      <c r="K22" s="24"/>
      <c r="L22" s="24"/>
    </row>
    <row r="23" spans="1:12" ht="27" hidden="1" customHeight="1" x14ac:dyDescent="0.25">
      <c r="A23" s="29" t="str">
        <f t="shared" si="0"/>
        <v>b</v>
      </c>
      <c r="C23" s="46"/>
      <c r="D23" s="60"/>
      <c r="E23" s="5"/>
      <c r="F23" s="18"/>
      <c r="G23" s="18"/>
      <c r="H23" s="18">
        <f t="shared" si="3"/>
        <v>0</v>
      </c>
      <c r="I23" s="24"/>
      <c r="J23" s="72"/>
      <c r="K23" s="24"/>
      <c r="L23" s="24"/>
    </row>
    <row r="24" spans="1:12" ht="44.25" customHeight="1" x14ac:dyDescent="0.25">
      <c r="A24" s="29" t="str">
        <f t="shared" si="0"/>
        <v>a</v>
      </c>
      <c r="B24">
        <v>1</v>
      </c>
      <c r="C24" s="44" t="s">
        <v>59</v>
      </c>
      <c r="D24" s="4" t="s">
        <v>60</v>
      </c>
      <c r="E24" s="9"/>
      <c r="F24" s="15">
        <f>F25+F33+F41</f>
        <v>164256</v>
      </c>
      <c r="G24" s="15">
        <f t="shared" ref="G24:H24" si="6">G25+G33+G41</f>
        <v>158805</v>
      </c>
      <c r="H24" s="15">
        <f t="shared" si="6"/>
        <v>5451</v>
      </c>
      <c r="I24" s="15"/>
      <c r="J24" s="70"/>
      <c r="K24" s="24"/>
      <c r="L24" s="24"/>
    </row>
    <row r="25" spans="1:12" ht="41.25" customHeight="1" x14ac:dyDescent="0.25">
      <c r="A25" s="29" t="str">
        <f t="shared" si="0"/>
        <v>a</v>
      </c>
      <c r="B25">
        <v>1</v>
      </c>
      <c r="C25" s="45" t="s">
        <v>61</v>
      </c>
      <c r="D25" s="3" t="s">
        <v>62</v>
      </c>
      <c r="E25" s="3"/>
      <c r="F25" s="17">
        <f>SUM(F26:F32)</f>
        <v>164256</v>
      </c>
      <c r="G25" s="17">
        <f t="shared" ref="G25:H25" si="7">SUM(G26:G32)</f>
        <v>158805</v>
      </c>
      <c r="H25" s="17">
        <f t="shared" si="7"/>
        <v>5451</v>
      </c>
      <c r="I25" s="17"/>
      <c r="J25" s="71"/>
      <c r="K25" s="24"/>
      <c r="L25" s="24"/>
    </row>
    <row r="26" spans="1:12" ht="46.5" customHeight="1" x14ac:dyDescent="0.25">
      <c r="A26" s="29" t="str">
        <f t="shared" si="0"/>
        <v>a</v>
      </c>
      <c r="C26" s="46"/>
      <c r="D26" s="60" t="s">
        <v>191</v>
      </c>
      <c r="E26" s="5" t="s">
        <v>173</v>
      </c>
      <c r="F26" s="18">
        <v>9256</v>
      </c>
      <c r="G26" s="18">
        <v>7800</v>
      </c>
      <c r="H26" s="18">
        <f t="shared" si="3"/>
        <v>1456</v>
      </c>
      <c r="I26" s="89" t="s">
        <v>174</v>
      </c>
      <c r="J26" s="89" t="s">
        <v>175</v>
      </c>
      <c r="K26" s="24"/>
      <c r="L26" s="24"/>
    </row>
    <row r="27" spans="1:12" ht="60" customHeight="1" x14ac:dyDescent="0.25">
      <c r="A27" s="29" t="str">
        <f t="shared" si="0"/>
        <v>a</v>
      </c>
      <c r="C27" s="46"/>
      <c r="D27" s="60" t="s">
        <v>192</v>
      </c>
      <c r="E27" s="5" t="s">
        <v>173</v>
      </c>
      <c r="F27" s="18">
        <v>50000</v>
      </c>
      <c r="G27" s="18">
        <v>50000</v>
      </c>
      <c r="H27" s="18">
        <f t="shared" si="3"/>
        <v>0</v>
      </c>
      <c r="I27" s="89" t="s">
        <v>174</v>
      </c>
      <c r="J27" s="89" t="s">
        <v>175</v>
      </c>
      <c r="K27" s="24"/>
      <c r="L27" s="24"/>
    </row>
    <row r="28" spans="1:12" ht="36.75" customHeight="1" x14ac:dyDescent="0.25">
      <c r="A28" s="29" t="str">
        <f t="shared" si="0"/>
        <v>a</v>
      </c>
      <c r="C28" s="46"/>
      <c r="D28" s="60" t="s">
        <v>193</v>
      </c>
      <c r="E28" s="5" t="s">
        <v>173</v>
      </c>
      <c r="F28" s="18">
        <v>85000</v>
      </c>
      <c r="G28" s="18">
        <v>85000</v>
      </c>
      <c r="H28" s="18">
        <f t="shared" si="3"/>
        <v>0</v>
      </c>
      <c r="I28" s="89" t="s">
        <v>174</v>
      </c>
      <c r="J28" s="89" t="s">
        <v>175</v>
      </c>
      <c r="K28" s="24"/>
      <c r="L28" s="24"/>
    </row>
    <row r="29" spans="1:12" ht="57" customHeight="1" x14ac:dyDescent="0.25">
      <c r="A29" s="29" t="str">
        <f t="shared" si="0"/>
        <v>a</v>
      </c>
      <c r="C29" s="46"/>
      <c r="D29" s="60" t="s">
        <v>194</v>
      </c>
      <c r="E29" s="5" t="s">
        <v>173</v>
      </c>
      <c r="F29" s="18">
        <v>20000</v>
      </c>
      <c r="G29" s="18">
        <v>16005</v>
      </c>
      <c r="H29" s="18">
        <f t="shared" si="3"/>
        <v>3995</v>
      </c>
      <c r="I29" s="89" t="s">
        <v>174</v>
      </c>
      <c r="J29" s="89" t="s">
        <v>175</v>
      </c>
      <c r="K29" s="24"/>
      <c r="L29" s="24"/>
    </row>
    <row r="30" spans="1:12" ht="26.25" hidden="1" customHeight="1" x14ac:dyDescent="0.25">
      <c r="A30" s="29" t="str">
        <f t="shared" si="0"/>
        <v>b</v>
      </c>
      <c r="C30" s="46"/>
      <c r="D30" s="5"/>
      <c r="E30" s="5"/>
      <c r="F30" s="18"/>
      <c r="G30" s="18"/>
      <c r="H30" s="18">
        <f t="shared" si="3"/>
        <v>0</v>
      </c>
      <c r="I30" s="24"/>
      <c r="J30" s="72"/>
      <c r="K30" s="24"/>
      <c r="L30" s="24"/>
    </row>
    <row r="31" spans="1:12" ht="26.25" hidden="1" customHeight="1" x14ac:dyDescent="0.25">
      <c r="A31" s="29" t="str">
        <f t="shared" si="0"/>
        <v>b</v>
      </c>
      <c r="C31" s="46"/>
      <c r="D31" s="5"/>
      <c r="E31" s="5"/>
      <c r="F31" s="18"/>
      <c r="G31" s="18"/>
      <c r="H31" s="18">
        <f t="shared" si="3"/>
        <v>0</v>
      </c>
      <c r="I31" s="24"/>
      <c r="J31" s="72"/>
      <c r="K31" s="24"/>
      <c r="L31" s="24"/>
    </row>
    <row r="32" spans="1:12" ht="26.25" hidden="1" customHeight="1" x14ac:dyDescent="0.25">
      <c r="A32" s="29" t="str">
        <f t="shared" si="0"/>
        <v>b</v>
      </c>
      <c r="C32" s="46"/>
      <c r="D32" s="5"/>
      <c r="E32" s="5"/>
      <c r="F32" s="18"/>
      <c r="G32" s="18"/>
      <c r="H32" s="18">
        <f t="shared" si="3"/>
        <v>0</v>
      </c>
      <c r="I32" s="24"/>
      <c r="J32" s="72"/>
      <c r="K32" s="24"/>
      <c r="L32" s="24"/>
    </row>
    <row r="33" spans="1:12" ht="44.25" hidden="1" customHeight="1" x14ac:dyDescent="0.25">
      <c r="A33" s="29" t="str">
        <f t="shared" si="0"/>
        <v>b</v>
      </c>
      <c r="B33">
        <v>1</v>
      </c>
      <c r="C33" s="45" t="s">
        <v>63</v>
      </c>
      <c r="D33" s="3" t="s">
        <v>64</v>
      </c>
      <c r="E33" s="3"/>
      <c r="F33" s="17">
        <f>SUM(F34:F40)</f>
        <v>0</v>
      </c>
      <c r="G33" s="17">
        <f t="shared" ref="G33:H33" si="8">SUM(G34:G40)</f>
        <v>0</v>
      </c>
      <c r="H33" s="17">
        <f t="shared" si="8"/>
        <v>0</v>
      </c>
      <c r="I33" s="17"/>
      <c r="J33" s="71"/>
      <c r="K33" s="24"/>
      <c r="L33" s="24"/>
    </row>
    <row r="34" spans="1:12" ht="27.75" hidden="1" customHeight="1" x14ac:dyDescent="0.25">
      <c r="A34" s="29" t="str">
        <f t="shared" si="0"/>
        <v>b</v>
      </c>
      <c r="C34" s="46"/>
      <c r="D34" s="5"/>
      <c r="E34" s="5"/>
      <c r="F34" s="18"/>
      <c r="G34" s="18"/>
      <c r="H34" s="18">
        <f t="shared" si="3"/>
        <v>0</v>
      </c>
      <c r="I34" s="24"/>
      <c r="J34" s="72"/>
      <c r="K34" s="24"/>
      <c r="L34" s="24"/>
    </row>
    <row r="35" spans="1:12" ht="27.75" hidden="1" customHeight="1" x14ac:dyDescent="0.25">
      <c r="A35" s="29" t="str">
        <f t="shared" si="0"/>
        <v>b</v>
      </c>
      <c r="C35" s="46"/>
      <c r="D35" s="5"/>
      <c r="E35" s="5"/>
      <c r="F35" s="18"/>
      <c r="G35" s="18"/>
      <c r="H35" s="18">
        <f t="shared" si="3"/>
        <v>0</v>
      </c>
      <c r="I35" s="24"/>
      <c r="J35" s="72"/>
      <c r="K35" s="24"/>
      <c r="L35" s="24"/>
    </row>
    <row r="36" spans="1:12" ht="27.75" hidden="1" customHeight="1" x14ac:dyDescent="0.25">
      <c r="A36" s="29" t="str">
        <f t="shared" si="0"/>
        <v>b</v>
      </c>
      <c r="C36" s="46"/>
      <c r="D36" s="5"/>
      <c r="E36" s="5"/>
      <c r="F36" s="18"/>
      <c r="G36" s="18"/>
      <c r="H36" s="18">
        <f t="shared" si="3"/>
        <v>0</v>
      </c>
      <c r="I36" s="24"/>
      <c r="J36" s="72"/>
      <c r="K36" s="24"/>
      <c r="L36" s="24"/>
    </row>
    <row r="37" spans="1:12" ht="27.75" hidden="1" customHeight="1" x14ac:dyDescent="0.25">
      <c r="A37" s="29" t="str">
        <f t="shared" si="0"/>
        <v>b</v>
      </c>
      <c r="C37" s="46"/>
      <c r="D37" s="5"/>
      <c r="E37" s="5"/>
      <c r="F37" s="18"/>
      <c r="G37" s="18"/>
      <c r="H37" s="18">
        <f t="shared" si="3"/>
        <v>0</v>
      </c>
      <c r="I37" s="24"/>
      <c r="J37" s="72"/>
      <c r="K37" s="24"/>
      <c r="L37" s="24"/>
    </row>
    <row r="38" spans="1:12" ht="27.75" hidden="1" customHeight="1" x14ac:dyDescent="0.25">
      <c r="A38" s="29" t="str">
        <f t="shared" si="0"/>
        <v>b</v>
      </c>
      <c r="C38" s="46"/>
      <c r="D38" s="5"/>
      <c r="E38" s="5"/>
      <c r="F38" s="18"/>
      <c r="G38" s="18"/>
      <c r="H38" s="18">
        <f t="shared" si="3"/>
        <v>0</v>
      </c>
      <c r="I38" s="24"/>
      <c r="J38" s="72"/>
      <c r="K38" s="24"/>
      <c r="L38" s="24"/>
    </row>
    <row r="39" spans="1:12" ht="27.75" hidden="1" customHeight="1" x14ac:dyDescent="0.25">
      <c r="A39" s="29" t="str">
        <f t="shared" si="0"/>
        <v>b</v>
      </c>
      <c r="C39" s="46"/>
      <c r="D39" s="5"/>
      <c r="E39" s="5"/>
      <c r="F39" s="18"/>
      <c r="G39" s="18"/>
      <c r="H39" s="18">
        <f t="shared" si="3"/>
        <v>0</v>
      </c>
      <c r="I39" s="24"/>
      <c r="J39" s="72"/>
      <c r="K39" s="24"/>
      <c r="L39" s="24"/>
    </row>
    <row r="40" spans="1:12" ht="27.75" hidden="1" customHeight="1" x14ac:dyDescent="0.25">
      <c r="A40" s="29" t="str">
        <f t="shared" si="0"/>
        <v>b</v>
      </c>
      <c r="C40" s="46"/>
      <c r="D40" s="5"/>
      <c r="E40" s="5"/>
      <c r="F40" s="18"/>
      <c r="G40" s="18"/>
      <c r="H40" s="18">
        <f t="shared" si="3"/>
        <v>0</v>
      </c>
      <c r="I40" s="24"/>
      <c r="J40" s="72"/>
      <c r="K40" s="24"/>
      <c r="L40" s="24"/>
    </row>
    <row r="41" spans="1:12" ht="53.25" hidden="1" customHeight="1" x14ac:dyDescent="0.25">
      <c r="A41" s="29" t="str">
        <f t="shared" si="0"/>
        <v>b</v>
      </c>
      <c r="B41">
        <v>1</v>
      </c>
      <c r="C41" s="45" t="s">
        <v>65</v>
      </c>
      <c r="D41" s="3" t="s">
        <v>66</v>
      </c>
      <c r="E41" s="3"/>
      <c r="F41" s="16">
        <f>SUM(F42:F47)</f>
        <v>0</v>
      </c>
      <c r="G41" s="16">
        <f t="shared" ref="G41:H41" si="9">SUM(G42:G47)</f>
        <v>0</v>
      </c>
      <c r="H41" s="16">
        <f t="shared" si="9"/>
        <v>0</v>
      </c>
      <c r="I41" s="17"/>
      <c r="J41" s="71"/>
      <c r="K41" s="24"/>
      <c r="L41" s="24"/>
    </row>
    <row r="42" spans="1:12" ht="27.75" hidden="1" customHeight="1" x14ac:dyDescent="0.25">
      <c r="A42" s="29" t="str">
        <f t="shared" si="0"/>
        <v>b</v>
      </c>
      <c r="C42" s="46"/>
      <c r="D42" s="5"/>
      <c r="E42" s="5"/>
      <c r="F42" s="18"/>
      <c r="G42" s="18"/>
      <c r="H42" s="18">
        <f t="shared" si="3"/>
        <v>0</v>
      </c>
      <c r="I42" s="24"/>
      <c r="J42" s="72"/>
      <c r="K42" s="24"/>
      <c r="L42" s="24"/>
    </row>
    <row r="43" spans="1:12" ht="27.75" hidden="1" customHeight="1" x14ac:dyDescent="0.25">
      <c r="A43" s="29" t="str">
        <f t="shared" si="0"/>
        <v>b</v>
      </c>
      <c r="C43" s="46"/>
      <c r="D43" s="5"/>
      <c r="E43" s="5"/>
      <c r="F43" s="18"/>
      <c r="G43" s="18"/>
      <c r="H43" s="18">
        <f t="shared" si="3"/>
        <v>0</v>
      </c>
      <c r="I43" s="24"/>
      <c r="J43" s="72"/>
      <c r="K43" s="24"/>
      <c r="L43" s="24"/>
    </row>
    <row r="44" spans="1:12" ht="27.75" hidden="1" customHeight="1" x14ac:dyDescent="0.25">
      <c r="A44" s="29" t="str">
        <f t="shared" si="0"/>
        <v>b</v>
      </c>
      <c r="C44" s="46"/>
      <c r="D44" s="5"/>
      <c r="E44" s="5"/>
      <c r="F44" s="18"/>
      <c r="G44" s="18"/>
      <c r="H44" s="18">
        <f t="shared" si="3"/>
        <v>0</v>
      </c>
      <c r="I44" s="24"/>
      <c r="J44" s="72"/>
      <c r="K44" s="24"/>
      <c r="L44" s="24"/>
    </row>
    <row r="45" spans="1:12" ht="27.75" hidden="1" customHeight="1" x14ac:dyDescent="0.25">
      <c r="A45" s="29" t="str">
        <f t="shared" si="0"/>
        <v>b</v>
      </c>
      <c r="C45" s="46"/>
      <c r="D45" s="5"/>
      <c r="E45" s="5"/>
      <c r="F45" s="18"/>
      <c r="G45" s="18"/>
      <c r="H45" s="18">
        <f t="shared" si="3"/>
        <v>0</v>
      </c>
      <c r="I45" s="24"/>
      <c r="J45" s="72"/>
      <c r="K45" s="24"/>
      <c r="L45" s="24"/>
    </row>
    <row r="46" spans="1:12" ht="27.75" hidden="1" customHeight="1" x14ac:dyDescent="0.25">
      <c r="A46" s="29" t="str">
        <f t="shared" si="0"/>
        <v>b</v>
      </c>
      <c r="C46" s="46"/>
      <c r="D46" s="5"/>
      <c r="E46" s="5"/>
      <c r="F46" s="18"/>
      <c r="G46" s="18"/>
      <c r="H46" s="18">
        <f t="shared" si="3"/>
        <v>0</v>
      </c>
      <c r="I46" s="24"/>
      <c r="J46" s="72"/>
      <c r="K46" s="24"/>
      <c r="L46" s="24"/>
    </row>
    <row r="47" spans="1:12" ht="27.75" hidden="1" customHeight="1" x14ac:dyDescent="0.25">
      <c r="A47" s="29" t="str">
        <f t="shared" si="0"/>
        <v>b</v>
      </c>
      <c r="C47" s="46"/>
      <c r="D47" s="5"/>
      <c r="E47" s="5"/>
      <c r="F47" s="18"/>
      <c r="G47" s="18"/>
      <c r="H47" s="18">
        <f t="shared" si="3"/>
        <v>0</v>
      </c>
      <c r="I47" s="24"/>
      <c r="J47" s="72"/>
      <c r="K47" s="24"/>
      <c r="L47" s="24"/>
    </row>
    <row r="48" spans="1:12" ht="62.25" customHeight="1" x14ac:dyDescent="0.25">
      <c r="A48" s="29" t="str">
        <f t="shared" si="0"/>
        <v>a</v>
      </c>
      <c r="B48">
        <v>1</v>
      </c>
      <c r="C48" s="44" t="s">
        <v>67</v>
      </c>
      <c r="D48" s="4" t="s">
        <v>4</v>
      </c>
      <c r="E48" s="4"/>
      <c r="F48" s="15">
        <f t="shared" ref="F48:H48" si="10">SUM(F49:F64)</f>
        <v>984316</v>
      </c>
      <c r="G48" s="15">
        <f t="shared" si="10"/>
        <v>911171.52</v>
      </c>
      <c r="H48" s="15">
        <f t="shared" si="10"/>
        <v>73144.479999999996</v>
      </c>
      <c r="I48" s="15"/>
      <c r="J48" s="70"/>
      <c r="K48" s="15">
        <f t="shared" ref="K48:L48" si="11">SUM(K49:K64)</f>
        <v>0</v>
      </c>
      <c r="L48" s="15">
        <f t="shared" si="11"/>
        <v>0</v>
      </c>
    </row>
    <row r="49" spans="1:12" ht="36.75" customHeight="1" x14ac:dyDescent="0.25">
      <c r="A49" s="29" t="str">
        <f t="shared" si="0"/>
        <v>a</v>
      </c>
      <c r="C49" s="47"/>
      <c r="D49" s="60" t="s">
        <v>232</v>
      </c>
      <c r="E49" s="5" t="s">
        <v>173</v>
      </c>
      <c r="F49" s="18">
        <v>210000</v>
      </c>
      <c r="G49" s="18">
        <v>208000</v>
      </c>
      <c r="H49" s="18">
        <f t="shared" si="3"/>
        <v>2000</v>
      </c>
      <c r="I49" s="89" t="s">
        <v>174</v>
      </c>
      <c r="J49" s="89" t="s">
        <v>175</v>
      </c>
      <c r="K49" s="24"/>
      <c r="L49" s="24"/>
    </row>
    <row r="50" spans="1:12" ht="36.75" customHeight="1" x14ac:dyDescent="0.25">
      <c r="A50" s="29" t="str">
        <f t="shared" si="0"/>
        <v>a</v>
      </c>
      <c r="C50" s="47"/>
      <c r="D50" s="60" t="s">
        <v>233</v>
      </c>
      <c r="E50" s="5" t="s">
        <v>173</v>
      </c>
      <c r="F50" s="18">
        <v>13836</v>
      </c>
      <c r="G50" s="18">
        <v>11376</v>
      </c>
      <c r="H50" s="18">
        <f t="shared" si="3"/>
        <v>2460</v>
      </c>
      <c r="I50" s="89" t="s">
        <v>174</v>
      </c>
      <c r="J50" s="89" t="s">
        <v>175</v>
      </c>
      <c r="K50" s="24"/>
      <c r="L50" s="24"/>
    </row>
    <row r="51" spans="1:12" ht="46.5" customHeight="1" x14ac:dyDescent="0.25">
      <c r="A51" s="29" t="str">
        <f t="shared" si="0"/>
        <v>a</v>
      </c>
      <c r="C51" s="47"/>
      <c r="D51" s="60" t="s">
        <v>234</v>
      </c>
      <c r="E51" s="5" t="s">
        <v>173</v>
      </c>
      <c r="F51" s="18">
        <v>5000</v>
      </c>
      <c r="G51" s="18">
        <v>4900</v>
      </c>
      <c r="H51" s="18">
        <f t="shared" si="3"/>
        <v>100</v>
      </c>
      <c r="I51" s="89" t="s">
        <v>174</v>
      </c>
      <c r="J51" s="89" t="s">
        <v>175</v>
      </c>
      <c r="K51" s="24"/>
      <c r="L51" s="24"/>
    </row>
    <row r="52" spans="1:12" ht="36.75" customHeight="1" x14ac:dyDescent="0.25">
      <c r="A52" s="29" t="str">
        <f t="shared" si="0"/>
        <v>a</v>
      </c>
      <c r="C52" s="47"/>
      <c r="D52" s="60" t="s">
        <v>235</v>
      </c>
      <c r="E52" s="5" t="s">
        <v>173</v>
      </c>
      <c r="F52" s="18">
        <v>6600</v>
      </c>
      <c r="G52" s="18">
        <v>2832</v>
      </c>
      <c r="H52" s="18">
        <f t="shared" si="3"/>
        <v>3768</v>
      </c>
      <c r="I52" s="89" t="s">
        <v>174</v>
      </c>
      <c r="J52" s="89" t="s">
        <v>175</v>
      </c>
      <c r="K52" s="24"/>
      <c r="L52" s="24"/>
    </row>
    <row r="53" spans="1:12" ht="40.5" customHeight="1" x14ac:dyDescent="0.25">
      <c r="A53" s="29" t="str">
        <f t="shared" si="0"/>
        <v>a</v>
      </c>
      <c r="C53" s="47"/>
      <c r="D53" s="60" t="s">
        <v>236</v>
      </c>
      <c r="E53" s="5" t="s">
        <v>173</v>
      </c>
      <c r="F53" s="18">
        <v>6000</v>
      </c>
      <c r="G53" s="18">
        <v>5237</v>
      </c>
      <c r="H53" s="18">
        <f t="shared" si="3"/>
        <v>763</v>
      </c>
      <c r="I53" s="89" t="s">
        <v>174</v>
      </c>
      <c r="J53" s="89" t="s">
        <v>175</v>
      </c>
      <c r="K53" s="24"/>
      <c r="L53" s="24"/>
    </row>
    <row r="54" spans="1:12" ht="37.5" customHeight="1" x14ac:dyDescent="0.25">
      <c r="A54" s="29" t="str">
        <f t="shared" si="0"/>
        <v>a</v>
      </c>
      <c r="C54" s="47"/>
      <c r="D54" s="60" t="s">
        <v>237</v>
      </c>
      <c r="E54" s="5" t="s">
        <v>173</v>
      </c>
      <c r="F54" s="18">
        <v>9944</v>
      </c>
      <c r="G54" s="18">
        <v>6868</v>
      </c>
      <c r="H54" s="18">
        <f t="shared" si="3"/>
        <v>3076</v>
      </c>
      <c r="I54" s="89" t="s">
        <v>174</v>
      </c>
      <c r="J54" s="89" t="s">
        <v>175</v>
      </c>
      <c r="K54" s="24"/>
      <c r="L54" s="24"/>
    </row>
    <row r="55" spans="1:12" ht="57" customHeight="1" x14ac:dyDescent="0.25">
      <c r="A55" s="29" t="str">
        <f t="shared" si="0"/>
        <v>a</v>
      </c>
      <c r="C55" s="47"/>
      <c r="D55" s="60" t="s">
        <v>238</v>
      </c>
      <c r="E55" s="5" t="s">
        <v>173</v>
      </c>
      <c r="F55" s="18">
        <v>67500</v>
      </c>
      <c r="G55" s="18">
        <v>63850</v>
      </c>
      <c r="H55" s="18">
        <f t="shared" si="3"/>
        <v>3650</v>
      </c>
      <c r="I55" s="89" t="s">
        <v>174</v>
      </c>
      <c r="J55" s="89" t="s">
        <v>175</v>
      </c>
      <c r="K55" s="24"/>
      <c r="L55" s="24"/>
    </row>
    <row r="56" spans="1:12" ht="44.25" customHeight="1" x14ac:dyDescent="0.25">
      <c r="A56" s="29" t="str">
        <f t="shared" si="0"/>
        <v>a</v>
      </c>
      <c r="C56" s="47"/>
      <c r="D56" s="60" t="s">
        <v>239</v>
      </c>
      <c r="E56" s="5" t="s">
        <v>173</v>
      </c>
      <c r="F56" s="18">
        <v>293818</v>
      </c>
      <c r="G56" s="18">
        <v>283806</v>
      </c>
      <c r="H56" s="18">
        <f t="shared" si="3"/>
        <v>10012</v>
      </c>
      <c r="I56" s="89" t="s">
        <v>174</v>
      </c>
      <c r="J56" s="89" t="s">
        <v>175</v>
      </c>
      <c r="K56" s="24"/>
      <c r="L56" s="24"/>
    </row>
    <row r="57" spans="1:12" ht="52.5" customHeight="1" x14ac:dyDescent="0.25">
      <c r="A57" s="29" t="str">
        <f t="shared" si="0"/>
        <v>a</v>
      </c>
      <c r="C57" s="47"/>
      <c r="D57" s="60" t="s">
        <v>239</v>
      </c>
      <c r="E57" s="5" t="s">
        <v>173</v>
      </c>
      <c r="F57" s="18">
        <v>70071</v>
      </c>
      <c r="G57" s="18">
        <v>62281</v>
      </c>
      <c r="H57" s="18">
        <f t="shared" si="3"/>
        <v>7790</v>
      </c>
      <c r="I57" s="89" t="s">
        <v>174</v>
      </c>
      <c r="J57" s="89" t="s">
        <v>175</v>
      </c>
      <c r="K57" s="24"/>
      <c r="L57" s="24"/>
    </row>
    <row r="58" spans="1:12" ht="34.5" customHeight="1" x14ac:dyDescent="0.25">
      <c r="A58" s="29" t="str">
        <f t="shared" si="0"/>
        <v>a</v>
      </c>
      <c r="C58" s="47"/>
      <c r="D58" s="60" t="s">
        <v>239</v>
      </c>
      <c r="E58" s="5" t="s">
        <v>173</v>
      </c>
      <c r="F58" s="18">
        <v>97508</v>
      </c>
      <c r="G58" s="18">
        <v>97482.52</v>
      </c>
      <c r="H58" s="18">
        <f t="shared" si="3"/>
        <v>25.479999999995925</v>
      </c>
      <c r="I58" s="89" t="s">
        <v>174</v>
      </c>
      <c r="J58" s="89" t="s">
        <v>175</v>
      </c>
      <c r="K58" s="24"/>
      <c r="L58" s="24"/>
    </row>
    <row r="59" spans="1:12" ht="36.75" customHeight="1" x14ac:dyDescent="0.25">
      <c r="A59" s="29" t="str">
        <f t="shared" si="0"/>
        <v>a</v>
      </c>
      <c r="C59" s="47"/>
      <c r="D59" s="60" t="s">
        <v>240</v>
      </c>
      <c r="E59" s="5" t="s">
        <v>173</v>
      </c>
      <c r="F59" s="18">
        <v>90232</v>
      </c>
      <c r="G59" s="18">
        <v>72543</v>
      </c>
      <c r="H59" s="18">
        <f t="shared" si="3"/>
        <v>17689</v>
      </c>
      <c r="I59" s="89" t="s">
        <v>174</v>
      </c>
      <c r="J59" s="89" t="s">
        <v>175</v>
      </c>
      <c r="K59" s="24"/>
      <c r="L59" s="24"/>
    </row>
    <row r="60" spans="1:12" ht="38.25" customHeight="1" x14ac:dyDescent="0.25">
      <c r="A60" s="29" t="str">
        <f t="shared" si="0"/>
        <v>a</v>
      </c>
      <c r="C60" s="47"/>
      <c r="D60" s="60" t="s">
        <v>241</v>
      </c>
      <c r="E60" s="5" t="s">
        <v>173</v>
      </c>
      <c r="F60" s="18">
        <v>8800</v>
      </c>
      <c r="G60" s="18">
        <v>7990</v>
      </c>
      <c r="H60" s="18">
        <f t="shared" si="3"/>
        <v>810</v>
      </c>
      <c r="I60" s="89" t="s">
        <v>174</v>
      </c>
      <c r="J60" s="89" t="s">
        <v>175</v>
      </c>
      <c r="K60" s="24"/>
      <c r="L60" s="24"/>
    </row>
    <row r="61" spans="1:12" ht="45" customHeight="1" x14ac:dyDescent="0.25">
      <c r="A61" s="29" t="str">
        <f t="shared" si="0"/>
        <v>a</v>
      </c>
      <c r="C61" s="47"/>
      <c r="D61" s="60" t="s">
        <v>242</v>
      </c>
      <c r="E61" s="5" t="s">
        <v>177</v>
      </c>
      <c r="F61" s="18">
        <v>105007</v>
      </c>
      <c r="G61" s="18">
        <v>84006</v>
      </c>
      <c r="H61" s="18">
        <f t="shared" si="3"/>
        <v>21001</v>
      </c>
      <c r="I61" s="89" t="s">
        <v>174</v>
      </c>
      <c r="J61" s="89" t="s">
        <v>175</v>
      </c>
      <c r="K61" s="24"/>
      <c r="L61" s="24"/>
    </row>
    <row r="62" spans="1:12" ht="27" hidden="1" customHeight="1" x14ac:dyDescent="0.25">
      <c r="A62" s="29" t="str">
        <f t="shared" si="0"/>
        <v>b</v>
      </c>
      <c r="C62" s="47"/>
      <c r="D62" s="6"/>
      <c r="E62" s="5"/>
      <c r="F62" s="18"/>
      <c r="G62" s="18"/>
      <c r="H62" s="18">
        <f t="shared" si="3"/>
        <v>0</v>
      </c>
      <c r="I62" s="24"/>
      <c r="J62" s="73"/>
      <c r="K62" s="24"/>
      <c r="L62" s="24"/>
    </row>
    <row r="63" spans="1:12" ht="27" hidden="1" customHeight="1" x14ac:dyDescent="0.25">
      <c r="A63" s="29" t="str">
        <f t="shared" si="0"/>
        <v>b</v>
      </c>
      <c r="C63" s="47"/>
      <c r="D63" s="7"/>
      <c r="E63" s="8"/>
      <c r="F63" s="18"/>
      <c r="G63" s="18"/>
      <c r="H63" s="18">
        <f t="shared" si="3"/>
        <v>0</v>
      </c>
      <c r="I63" s="24"/>
      <c r="J63" s="73"/>
      <c r="K63" s="24"/>
      <c r="L63" s="24"/>
    </row>
    <row r="64" spans="1:12" ht="27" hidden="1" customHeight="1" x14ac:dyDescent="0.25">
      <c r="A64" s="29" t="str">
        <f t="shared" si="0"/>
        <v>b</v>
      </c>
      <c r="C64" s="47"/>
      <c r="D64" s="25"/>
      <c r="E64" s="8"/>
      <c r="F64" s="18"/>
      <c r="G64" s="18"/>
      <c r="H64" s="18">
        <f t="shared" si="3"/>
        <v>0</v>
      </c>
      <c r="I64" s="24"/>
      <c r="J64" s="73"/>
      <c r="K64" s="24"/>
      <c r="L64" s="24"/>
    </row>
    <row r="65" spans="1:12" ht="45.75" customHeight="1" x14ac:dyDescent="0.25">
      <c r="A65" s="29" t="str">
        <f t="shared" si="0"/>
        <v>a</v>
      </c>
      <c r="B65">
        <v>1</v>
      </c>
      <c r="C65" s="44" t="s">
        <v>68</v>
      </c>
      <c r="D65" s="4" t="s">
        <v>17</v>
      </c>
      <c r="E65" s="9"/>
      <c r="F65" s="15">
        <f t="shared" ref="F65:H65" si="12">F66</f>
        <v>532025</v>
      </c>
      <c r="G65" s="15">
        <f t="shared" si="12"/>
        <v>405104.56</v>
      </c>
      <c r="H65" s="15">
        <f t="shared" si="12"/>
        <v>126920.44</v>
      </c>
      <c r="I65" s="15"/>
      <c r="J65" s="70"/>
      <c r="K65" s="15">
        <f t="shared" ref="K65:L65" si="13">K66</f>
        <v>0</v>
      </c>
      <c r="L65" s="15">
        <f t="shared" si="13"/>
        <v>0</v>
      </c>
    </row>
    <row r="66" spans="1:12" ht="45.75" customHeight="1" x14ac:dyDescent="0.25">
      <c r="A66" s="29" t="str">
        <f t="shared" si="0"/>
        <v>a</v>
      </c>
      <c r="B66">
        <v>1</v>
      </c>
      <c r="C66" s="45" t="s">
        <v>69</v>
      </c>
      <c r="D66" s="3" t="s">
        <v>5</v>
      </c>
      <c r="E66" s="3"/>
      <c r="F66" s="17">
        <f>SUM(F67:F96)</f>
        <v>532025</v>
      </c>
      <c r="G66" s="17">
        <f t="shared" ref="G66:H66" si="14">SUM(G67:G96)</f>
        <v>405104.56</v>
      </c>
      <c r="H66" s="17">
        <f t="shared" si="14"/>
        <v>126920.44</v>
      </c>
      <c r="I66" s="17"/>
      <c r="J66" s="71"/>
      <c r="K66" s="17">
        <f>SUM(K67:K96)</f>
        <v>0</v>
      </c>
      <c r="L66" s="17">
        <f>SUM(L67:L96)</f>
        <v>0</v>
      </c>
    </row>
    <row r="67" spans="1:12" ht="46.5" customHeight="1" x14ac:dyDescent="0.25">
      <c r="A67" s="29" t="str">
        <f t="shared" si="0"/>
        <v>a</v>
      </c>
      <c r="C67" s="47"/>
      <c r="D67" s="102" t="s">
        <v>195</v>
      </c>
      <c r="E67" s="5" t="s">
        <v>173</v>
      </c>
      <c r="F67" s="18">
        <v>222240</v>
      </c>
      <c r="G67" s="18">
        <v>105836.56</v>
      </c>
      <c r="H67" s="18">
        <f t="shared" ref="H67:H98" si="15">F67-G67</f>
        <v>116403.44</v>
      </c>
      <c r="I67" s="89" t="s">
        <v>174</v>
      </c>
      <c r="J67" s="89" t="s">
        <v>175</v>
      </c>
      <c r="K67" s="24"/>
      <c r="L67" s="24"/>
    </row>
    <row r="68" spans="1:12" ht="46.5" customHeight="1" x14ac:dyDescent="0.25">
      <c r="A68" s="29" t="str">
        <f t="shared" si="0"/>
        <v>a</v>
      </c>
      <c r="C68" s="47"/>
      <c r="D68" s="103" t="s">
        <v>195</v>
      </c>
      <c r="E68" s="5" t="s">
        <v>173</v>
      </c>
      <c r="F68" s="18">
        <v>7720</v>
      </c>
      <c r="G68" s="18">
        <v>7670</v>
      </c>
      <c r="H68" s="18">
        <f t="shared" si="15"/>
        <v>50</v>
      </c>
      <c r="I68" s="89" t="s">
        <v>174</v>
      </c>
      <c r="J68" s="89" t="s">
        <v>175</v>
      </c>
      <c r="K68" s="24"/>
      <c r="L68" s="24"/>
    </row>
    <row r="69" spans="1:12" ht="46.5" customHeight="1" x14ac:dyDescent="0.25">
      <c r="A69" s="29" t="str">
        <f t="shared" si="0"/>
        <v>a</v>
      </c>
      <c r="C69" s="47"/>
      <c r="D69" s="103" t="s">
        <v>195</v>
      </c>
      <c r="E69" s="5" t="s">
        <v>173</v>
      </c>
      <c r="F69" s="18">
        <v>34741</v>
      </c>
      <c r="G69" s="18">
        <v>34350</v>
      </c>
      <c r="H69" s="18">
        <f t="shared" si="15"/>
        <v>391</v>
      </c>
      <c r="I69" s="89" t="s">
        <v>174</v>
      </c>
      <c r="J69" s="89" t="s">
        <v>175</v>
      </c>
      <c r="K69" s="24"/>
      <c r="L69" s="24"/>
    </row>
    <row r="70" spans="1:12" ht="46.5" customHeight="1" x14ac:dyDescent="0.25">
      <c r="A70" s="29" t="str">
        <f t="shared" si="0"/>
        <v>a</v>
      </c>
      <c r="C70" s="47"/>
      <c r="D70" s="102" t="s">
        <v>195</v>
      </c>
      <c r="E70" s="5" t="s">
        <v>173</v>
      </c>
      <c r="F70" s="18">
        <v>25631</v>
      </c>
      <c r="G70" s="18">
        <v>24631</v>
      </c>
      <c r="H70" s="18">
        <f t="shared" si="15"/>
        <v>1000</v>
      </c>
      <c r="I70" s="89" t="s">
        <v>174</v>
      </c>
      <c r="J70" s="89" t="s">
        <v>175</v>
      </c>
      <c r="K70" s="24"/>
      <c r="L70" s="24"/>
    </row>
    <row r="71" spans="1:12" ht="46.5" customHeight="1" x14ac:dyDescent="0.25">
      <c r="A71" s="29" t="str">
        <f t="shared" si="0"/>
        <v>a</v>
      </c>
      <c r="C71" s="47"/>
      <c r="D71" s="102" t="s">
        <v>195</v>
      </c>
      <c r="E71" s="5" t="s">
        <v>173</v>
      </c>
      <c r="F71" s="18">
        <v>20024</v>
      </c>
      <c r="G71" s="18">
        <v>19024</v>
      </c>
      <c r="H71" s="18">
        <f t="shared" si="15"/>
        <v>1000</v>
      </c>
      <c r="I71" s="89" t="s">
        <v>174</v>
      </c>
      <c r="J71" s="89" t="s">
        <v>175</v>
      </c>
      <c r="K71" s="24"/>
      <c r="L71" s="24"/>
    </row>
    <row r="72" spans="1:12" ht="46.5" customHeight="1" x14ac:dyDescent="0.25">
      <c r="A72" s="29" t="str">
        <f t="shared" si="0"/>
        <v>a</v>
      </c>
      <c r="C72" s="47"/>
      <c r="D72" s="102" t="s">
        <v>195</v>
      </c>
      <c r="E72" s="5" t="s">
        <v>173</v>
      </c>
      <c r="F72" s="18">
        <v>29155</v>
      </c>
      <c r="G72" s="18">
        <v>28155</v>
      </c>
      <c r="H72" s="18">
        <f t="shared" si="15"/>
        <v>1000</v>
      </c>
      <c r="I72" s="89" t="s">
        <v>174</v>
      </c>
      <c r="J72" s="89" t="s">
        <v>175</v>
      </c>
      <c r="K72" s="24"/>
      <c r="L72" s="24"/>
    </row>
    <row r="73" spans="1:12" ht="46.5" customHeight="1" x14ac:dyDescent="0.25">
      <c r="A73" s="29" t="str">
        <f t="shared" si="0"/>
        <v>a</v>
      </c>
      <c r="C73" s="47"/>
      <c r="D73" s="102" t="s">
        <v>195</v>
      </c>
      <c r="E73" s="5" t="s">
        <v>173</v>
      </c>
      <c r="F73" s="18">
        <v>17622</v>
      </c>
      <c r="G73" s="18">
        <v>16622</v>
      </c>
      <c r="H73" s="18">
        <f t="shared" si="15"/>
        <v>1000</v>
      </c>
      <c r="I73" s="89" t="s">
        <v>174</v>
      </c>
      <c r="J73" s="89" t="s">
        <v>175</v>
      </c>
      <c r="K73" s="24"/>
      <c r="L73" s="24"/>
    </row>
    <row r="74" spans="1:12" ht="46.5" customHeight="1" x14ac:dyDescent="0.25">
      <c r="A74" s="29" t="str">
        <f t="shared" ref="A74:A137" si="16">IF(OR(F74&lt;&gt;0,G74&lt;&gt;0,H74&lt;&gt;0),"a","b")</f>
        <v>a</v>
      </c>
      <c r="C74" s="47"/>
      <c r="D74" s="102" t="s">
        <v>195</v>
      </c>
      <c r="E74" s="5" t="s">
        <v>173</v>
      </c>
      <c r="F74" s="18">
        <v>48859</v>
      </c>
      <c r="G74" s="18">
        <v>47859</v>
      </c>
      <c r="H74" s="18">
        <f t="shared" si="15"/>
        <v>1000</v>
      </c>
      <c r="I74" s="89" t="s">
        <v>174</v>
      </c>
      <c r="J74" s="89" t="s">
        <v>175</v>
      </c>
      <c r="K74" s="24"/>
      <c r="L74" s="24"/>
    </row>
    <row r="75" spans="1:12" ht="46.5" customHeight="1" x14ac:dyDescent="0.25">
      <c r="A75" s="29" t="str">
        <f t="shared" si="16"/>
        <v>a</v>
      </c>
      <c r="C75" s="47"/>
      <c r="D75" s="102" t="s">
        <v>195</v>
      </c>
      <c r="E75" s="5" t="s">
        <v>173</v>
      </c>
      <c r="F75" s="18">
        <v>50461</v>
      </c>
      <c r="G75" s="18">
        <v>48461</v>
      </c>
      <c r="H75" s="18">
        <f t="shared" si="15"/>
        <v>2000</v>
      </c>
      <c r="I75" s="89" t="s">
        <v>174</v>
      </c>
      <c r="J75" s="89" t="s">
        <v>175</v>
      </c>
      <c r="K75" s="24"/>
      <c r="L75" s="24"/>
    </row>
    <row r="76" spans="1:12" ht="46.5" customHeight="1" x14ac:dyDescent="0.25">
      <c r="A76" s="29" t="str">
        <f t="shared" si="16"/>
        <v>a</v>
      </c>
      <c r="C76" s="47"/>
      <c r="D76" s="102" t="s">
        <v>195</v>
      </c>
      <c r="E76" s="5" t="s">
        <v>173</v>
      </c>
      <c r="F76" s="18">
        <v>29116</v>
      </c>
      <c r="G76" s="18">
        <v>28116</v>
      </c>
      <c r="H76" s="18">
        <f t="shared" si="15"/>
        <v>1000</v>
      </c>
      <c r="I76" s="89" t="s">
        <v>174</v>
      </c>
      <c r="J76" s="89" t="s">
        <v>175</v>
      </c>
      <c r="K76" s="24"/>
      <c r="L76" s="24"/>
    </row>
    <row r="77" spans="1:12" ht="46.5" customHeight="1" x14ac:dyDescent="0.25">
      <c r="A77" s="29" t="str">
        <f t="shared" si="16"/>
        <v>a</v>
      </c>
      <c r="C77" s="48"/>
      <c r="D77" s="102" t="s">
        <v>195</v>
      </c>
      <c r="E77" s="5" t="s">
        <v>173</v>
      </c>
      <c r="F77" s="18">
        <v>22427</v>
      </c>
      <c r="G77" s="18">
        <v>21380</v>
      </c>
      <c r="H77" s="18">
        <f t="shared" si="15"/>
        <v>1047</v>
      </c>
      <c r="I77" s="89" t="s">
        <v>174</v>
      </c>
      <c r="J77" s="89" t="s">
        <v>175</v>
      </c>
      <c r="K77" s="24"/>
      <c r="L77" s="24"/>
    </row>
    <row r="78" spans="1:12" ht="46.5" customHeight="1" x14ac:dyDescent="0.25">
      <c r="A78" s="29" t="str">
        <f t="shared" si="16"/>
        <v>a</v>
      </c>
      <c r="C78" s="47"/>
      <c r="D78" s="102" t="s">
        <v>195</v>
      </c>
      <c r="E78" s="5" t="s">
        <v>173</v>
      </c>
      <c r="F78" s="18">
        <v>24029</v>
      </c>
      <c r="G78" s="18">
        <v>23000</v>
      </c>
      <c r="H78" s="18">
        <f t="shared" si="15"/>
        <v>1029</v>
      </c>
      <c r="I78" s="89" t="s">
        <v>174</v>
      </c>
      <c r="J78" s="89" t="s">
        <v>175</v>
      </c>
      <c r="K78" s="24"/>
      <c r="L78" s="24"/>
    </row>
    <row r="79" spans="1:12" ht="27" hidden="1" customHeight="1" x14ac:dyDescent="0.25">
      <c r="A79" s="29" t="str">
        <f t="shared" si="16"/>
        <v>b</v>
      </c>
      <c r="C79" s="47"/>
      <c r="D79" s="61"/>
      <c r="E79" s="5"/>
      <c r="F79" s="18"/>
      <c r="G79" s="18"/>
      <c r="H79" s="18">
        <f t="shared" si="15"/>
        <v>0</v>
      </c>
      <c r="I79" s="61"/>
      <c r="J79" s="74"/>
      <c r="K79" s="24"/>
      <c r="L79" s="24"/>
    </row>
    <row r="80" spans="1:12" ht="27" hidden="1" customHeight="1" x14ac:dyDescent="0.25">
      <c r="A80" s="29" t="str">
        <f t="shared" si="16"/>
        <v>b</v>
      </c>
      <c r="C80" s="47"/>
      <c r="D80" s="61"/>
      <c r="E80" s="5"/>
      <c r="F80" s="18"/>
      <c r="G80" s="18"/>
      <c r="H80" s="18">
        <f t="shared" si="15"/>
        <v>0</v>
      </c>
      <c r="I80" s="61"/>
      <c r="J80" s="74"/>
      <c r="K80" s="24"/>
      <c r="L80" s="24"/>
    </row>
    <row r="81" spans="1:12" ht="27" hidden="1" customHeight="1" x14ac:dyDescent="0.25">
      <c r="A81" s="29" t="str">
        <f t="shared" si="16"/>
        <v>b</v>
      </c>
      <c r="C81" s="47"/>
      <c r="D81" s="61"/>
      <c r="E81" s="5"/>
      <c r="F81" s="18"/>
      <c r="G81" s="18"/>
      <c r="H81" s="18">
        <f t="shared" si="15"/>
        <v>0</v>
      </c>
      <c r="I81" s="61"/>
      <c r="J81" s="74"/>
      <c r="K81" s="18"/>
      <c r="L81" s="24"/>
    </row>
    <row r="82" spans="1:12" ht="27" hidden="1" customHeight="1" x14ac:dyDescent="0.25">
      <c r="A82" s="29" t="str">
        <f t="shared" si="16"/>
        <v>b</v>
      </c>
      <c r="C82" s="47"/>
      <c r="D82" s="6"/>
      <c r="E82" s="5"/>
      <c r="F82" s="18"/>
      <c r="G82" s="18"/>
      <c r="H82" s="18">
        <f t="shared" si="15"/>
        <v>0</v>
      </c>
      <c r="I82" s="24"/>
      <c r="J82" s="72"/>
      <c r="K82" s="24"/>
      <c r="L82" s="24"/>
    </row>
    <row r="83" spans="1:12" ht="27" hidden="1" customHeight="1" x14ac:dyDescent="0.25">
      <c r="A83" s="29" t="str">
        <f t="shared" si="16"/>
        <v>b</v>
      </c>
      <c r="C83" s="47"/>
      <c r="D83" s="6"/>
      <c r="E83" s="5"/>
      <c r="F83" s="18"/>
      <c r="G83" s="18"/>
      <c r="H83" s="18">
        <f t="shared" si="15"/>
        <v>0</v>
      </c>
      <c r="I83" s="24"/>
      <c r="J83" s="72"/>
      <c r="K83" s="24"/>
      <c r="L83" s="24"/>
    </row>
    <row r="84" spans="1:12" ht="27" hidden="1" customHeight="1" x14ac:dyDescent="0.25">
      <c r="A84" s="29" t="str">
        <f t="shared" si="16"/>
        <v>b</v>
      </c>
      <c r="C84" s="47"/>
      <c r="D84" s="6"/>
      <c r="E84" s="5"/>
      <c r="F84" s="18"/>
      <c r="G84" s="18"/>
      <c r="H84" s="18">
        <f t="shared" si="15"/>
        <v>0</v>
      </c>
      <c r="I84" s="24"/>
      <c r="J84" s="72"/>
      <c r="K84" s="24"/>
      <c r="L84" s="24"/>
    </row>
    <row r="85" spans="1:12" ht="27" hidden="1" customHeight="1" x14ac:dyDescent="0.25">
      <c r="A85" s="29" t="str">
        <f t="shared" si="16"/>
        <v>b</v>
      </c>
      <c r="C85" s="47"/>
      <c r="D85" s="6"/>
      <c r="E85" s="5"/>
      <c r="F85" s="18"/>
      <c r="G85" s="18"/>
      <c r="H85" s="18">
        <f t="shared" si="15"/>
        <v>0</v>
      </c>
      <c r="I85" s="24"/>
      <c r="J85" s="72"/>
      <c r="K85" s="24"/>
      <c r="L85" s="24"/>
    </row>
    <row r="86" spans="1:12" ht="27" hidden="1" customHeight="1" x14ac:dyDescent="0.25">
      <c r="A86" s="29" t="str">
        <f t="shared" si="16"/>
        <v>b</v>
      </c>
      <c r="C86" s="47"/>
      <c r="D86" s="6"/>
      <c r="E86" s="5"/>
      <c r="F86" s="18"/>
      <c r="G86" s="18"/>
      <c r="H86" s="18">
        <f t="shared" si="15"/>
        <v>0</v>
      </c>
      <c r="I86" s="24"/>
      <c r="J86" s="72"/>
      <c r="K86" s="24"/>
      <c r="L86" s="24"/>
    </row>
    <row r="87" spans="1:12" ht="27" hidden="1" customHeight="1" x14ac:dyDescent="0.25">
      <c r="A87" s="29" t="str">
        <f t="shared" si="16"/>
        <v>b</v>
      </c>
      <c r="C87" s="47"/>
      <c r="D87" s="6"/>
      <c r="E87" s="5"/>
      <c r="F87" s="18"/>
      <c r="G87" s="18"/>
      <c r="H87" s="18">
        <f t="shared" si="15"/>
        <v>0</v>
      </c>
      <c r="I87" s="24"/>
      <c r="J87" s="72"/>
      <c r="K87" s="24"/>
      <c r="L87" s="24"/>
    </row>
    <row r="88" spans="1:12" ht="27" hidden="1" customHeight="1" x14ac:dyDescent="0.25">
      <c r="A88" s="29" t="str">
        <f t="shared" si="16"/>
        <v>b</v>
      </c>
      <c r="C88" s="47"/>
      <c r="D88" s="6"/>
      <c r="E88" s="5"/>
      <c r="F88" s="18"/>
      <c r="G88" s="18"/>
      <c r="H88" s="18">
        <f t="shared" si="15"/>
        <v>0</v>
      </c>
      <c r="I88" s="24"/>
      <c r="J88" s="72"/>
      <c r="K88" s="24"/>
      <c r="L88" s="24"/>
    </row>
    <row r="89" spans="1:12" ht="27" hidden="1" customHeight="1" x14ac:dyDescent="0.25">
      <c r="A89" s="29" t="str">
        <f t="shared" si="16"/>
        <v>b</v>
      </c>
      <c r="C89" s="47"/>
      <c r="D89" s="6"/>
      <c r="E89" s="5"/>
      <c r="F89" s="18"/>
      <c r="G89" s="18"/>
      <c r="H89" s="18">
        <f t="shared" si="15"/>
        <v>0</v>
      </c>
      <c r="I89" s="24"/>
      <c r="J89" s="72"/>
      <c r="K89" s="24"/>
      <c r="L89" s="24"/>
    </row>
    <row r="90" spans="1:12" ht="27" hidden="1" customHeight="1" x14ac:dyDescent="0.25">
      <c r="A90" s="29" t="str">
        <f t="shared" si="16"/>
        <v>b</v>
      </c>
      <c r="C90" s="47"/>
      <c r="D90" s="6"/>
      <c r="E90" s="5"/>
      <c r="F90" s="18"/>
      <c r="G90" s="18"/>
      <c r="H90" s="18">
        <f t="shared" si="15"/>
        <v>0</v>
      </c>
      <c r="I90" s="24"/>
      <c r="J90" s="72"/>
      <c r="K90" s="24"/>
      <c r="L90" s="24"/>
    </row>
    <row r="91" spans="1:12" ht="27" hidden="1" customHeight="1" x14ac:dyDescent="0.25">
      <c r="A91" s="29" t="str">
        <f t="shared" si="16"/>
        <v>b</v>
      </c>
      <c r="C91" s="47"/>
      <c r="D91" s="6"/>
      <c r="E91" s="5"/>
      <c r="F91" s="18"/>
      <c r="G91" s="18"/>
      <c r="H91" s="18">
        <f t="shared" si="15"/>
        <v>0</v>
      </c>
      <c r="I91" s="24"/>
      <c r="J91" s="72"/>
      <c r="K91" s="24"/>
      <c r="L91" s="24"/>
    </row>
    <row r="92" spans="1:12" ht="27" hidden="1" customHeight="1" x14ac:dyDescent="0.25">
      <c r="A92" s="29" t="str">
        <f t="shared" si="16"/>
        <v>b</v>
      </c>
      <c r="C92" s="47"/>
      <c r="D92" s="6"/>
      <c r="E92" s="5"/>
      <c r="F92" s="18"/>
      <c r="G92" s="18"/>
      <c r="H92" s="18">
        <f t="shared" si="15"/>
        <v>0</v>
      </c>
      <c r="I92" s="24"/>
      <c r="J92" s="72"/>
      <c r="K92" s="24"/>
      <c r="L92" s="24"/>
    </row>
    <row r="93" spans="1:12" ht="27" hidden="1" customHeight="1" x14ac:dyDescent="0.25">
      <c r="A93" s="29" t="str">
        <f t="shared" si="16"/>
        <v>b</v>
      </c>
      <c r="C93" s="47"/>
      <c r="D93" s="6"/>
      <c r="E93" s="5"/>
      <c r="F93" s="18"/>
      <c r="G93" s="18"/>
      <c r="H93" s="18">
        <f t="shared" si="15"/>
        <v>0</v>
      </c>
      <c r="I93" s="24"/>
      <c r="J93" s="72"/>
      <c r="K93" s="24"/>
      <c r="L93" s="24"/>
    </row>
    <row r="94" spans="1:12" ht="27" hidden="1" customHeight="1" x14ac:dyDescent="0.25">
      <c r="A94" s="29" t="str">
        <f t="shared" si="16"/>
        <v>b</v>
      </c>
      <c r="C94" s="47"/>
      <c r="D94" s="6"/>
      <c r="E94" s="5"/>
      <c r="F94" s="18"/>
      <c r="G94" s="18"/>
      <c r="H94" s="18">
        <f t="shared" si="15"/>
        <v>0</v>
      </c>
      <c r="I94" s="24"/>
      <c r="J94" s="72"/>
      <c r="K94" s="24"/>
      <c r="L94" s="24"/>
    </row>
    <row r="95" spans="1:12" ht="27" hidden="1" customHeight="1" x14ac:dyDescent="0.25">
      <c r="A95" s="29" t="str">
        <f t="shared" si="16"/>
        <v>b</v>
      </c>
      <c r="C95" s="47"/>
      <c r="D95" s="6"/>
      <c r="E95" s="5"/>
      <c r="F95" s="18"/>
      <c r="G95" s="18"/>
      <c r="H95" s="18">
        <f t="shared" si="15"/>
        <v>0</v>
      </c>
      <c r="I95" s="24"/>
      <c r="J95" s="72"/>
      <c r="K95" s="24"/>
      <c r="L95" s="24"/>
    </row>
    <row r="96" spans="1:12" ht="27" hidden="1" customHeight="1" x14ac:dyDescent="0.25">
      <c r="A96" s="29" t="str">
        <f t="shared" si="16"/>
        <v>b</v>
      </c>
      <c r="C96" s="47"/>
      <c r="D96" s="6"/>
      <c r="E96" s="5"/>
      <c r="F96" s="18"/>
      <c r="G96" s="18"/>
      <c r="H96" s="18">
        <f t="shared" si="15"/>
        <v>0</v>
      </c>
      <c r="I96" s="24"/>
      <c r="J96" s="72"/>
      <c r="K96" s="24"/>
      <c r="L96" s="24"/>
    </row>
    <row r="97" spans="1:12" ht="63" hidden="1" customHeight="1" x14ac:dyDescent="0.25">
      <c r="A97" s="29" t="str">
        <f t="shared" si="16"/>
        <v>b</v>
      </c>
      <c r="B97">
        <v>1</v>
      </c>
      <c r="C97" s="44" t="s">
        <v>70</v>
      </c>
      <c r="D97" s="4" t="s">
        <v>49</v>
      </c>
      <c r="E97" s="4"/>
      <c r="F97" s="20">
        <f t="shared" ref="F97:L97" si="17">SUM(F98:F100)</f>
        <v>0</v>
      </c>
      <c r="G97" s="20">
        <f t="shared" si="17"/>
        <v>0</v>
      </c>
      <c r="H97" s="20">
        <f t="shared" si="17"/>
        <v>0</v>
      </c>
      <c r="I97" s="20"/>
      <c r="J97" s="75"/>
      <c r="K97" s="20">
        <f t="shared" si="17"/>
        <v>0</v>
      </c>
      <c r="L97" s="20">
        <f t="shared" si="17"/>
        <v>0</v>
      </c>
    </row>
    <row r="98" spans="1:12" ht="27" hidden="1" customHeight="1" x14ac:dyDescent="0.25">
      <c r="A98" s="29" t="str">
        <f t="shared" si="16"/>
        <v>b</v>
      </c>
      <c r="C98" s="47"/>
      <c r="D98" s="82"/>
      <c r="E98" s="5"/>
      <c r="F98" s="18"/>
      <c r="G98" s="18"/>
      <c r="H98" s="18">
        <f t="shared" si="15"/>
        <v>0</v>
      </c>
      <c r="I98" s="89"/>
      <c r="J98" s="89"/>
      <c r="K98" s="24"/>
      <c r="L98" s="24"/>
    </row>
    <row r="99" spans="1:12" ht="27" hidden="1" customHeight="1" x14ac:dyDescent="0.25">
      <c r="A99" s="29" t="str">
        <f t="shared" si="16"/>
        <v>b</v>
      </c>
      <c r="C99" s="47"/>
      <c r="D99" s="60"/>
      <c r="E99" s="5"/>
      <c r="F99" s="18"/>
      <c r="G99" s="18"/>
      <c r="H99" s="18">
        <f t="shared" ref="H99:H100" si="18">F99-G99</f>
        <v>0</v>
      </c>
      <c r="I99" s="24"/>
      <c r="J99" s="72"/>
      <c r="K99" s="24"/>
      <c r="L99" s="24"/>
    </row>
    <row r="100" spans="1:12" ht="27" hidden="1" customHeight="1" x14ac:dyDescent="0.25">
      <c r="A100" s="29" t="str">
        <f t="shared" si="16"/>
        <v>b</v>
      </c>
      <c r="C100" s="47"/>
      <c r="D100" s="60"/>
      <c r="E100" s="5"/>
      <c r="F100" s="18"/>
      <c r="G100" s="18"/>
      <c r="H100" s="18">
        <f t="shared" si="18"/>
        <v>0</v>
      </c>
      <c r="I100" s="24"/>
      <c r="J100" s="72"/>
      <c r="K100" s="24"/>
      <c r="L100" s="24"/>
    </row>
    <row r="101" spans="1:12" ht="45.75" customHeight="1" x14ac:dyDescent="0.25">
      <c r="A101" s="29" t="str">
        <f t="shared" si="16"/>
        <v>a</v>
      </c>
      <c r="B101">
        <v>1</v>
      </c>
      <c r="C101" s="44" t="s">
        <v>71</v>
      </c>
      <c r="D101" s="4" t="s">
        <v>72</v>
      </c>
      <c r="E101" s="4"/>
      <c r="F101" s="20">
        <f>SUM(F102:F110)</f>
        <v>29118</v>
      </c>
      <c r="G101" s="20">
        <f t="shared" ref="G101:H101" si="19">SUM(G102:G110)</f>
        <v>18299</v>
      </c>
      <c r="H101" s="20">
        <f t="shared" si="19"/>
        <v>10819</v>
      </c>
      <c r="I101" s="20"/>
      <c r="J101" s="75"/>
      <c r="K101" s="17">
        <f>SUM(K102:K122)</f>
        <v>0</v>
      </c>
      <c r="L101" s="17">
        <f>SUM(L102:L122)</f>
        <v>0</v>
      </c>
    </row>
    <row r="102" spans="1:12" ht="42" customHeight="1" x14ac:dyDescent="0.25">
      <c r="A102" s="29" t="str">
        <f t="shared" si="16"/>
        <v>a</v>
      </c>
      <c r="C102" s="47"/>
      <c r="D102" s="61" t="s">
        <v>217</v>
      </c>
      <c r="E102" s="5" t="s">
        <v>173</v>
      </c>
      <c r="F102" s="18">
        <v>24480</v>
      </c>
      <c r="G102" s="18">
        <v>13901</v>
      </c>
      <c r="H102" s="18">
        <f t="shared" ref="H102:H122" si="20">F102-G102</f>
        <v>10579</v>
      </c>
      <c r="I102" s="89" t="s">
        <v>174</v>
      </c>
      <c r="J102" s="89" t="s">
        <v>175</v>
      </c>
      <c r="K102" s="24"/>
      <c r="L102" s="24"/>
    </row>
    <row r="103" spans="1:12" ht="40.5" customHeight="1" x14ac:dyDescent="0.25">
      <c r="A103" s="29" t="str">
        <f t="shared" si="16"/>
        <v>a</v>
      </c>
      <c r="C103" s="47"/>
      <c r="D103" s="61" t="s">
        <v>218</v>
      </c>
      <c r="E103" s="5" t="s">
        <v>173</v>
      </c>
      <c r="F103" s="18">
        <v>4638</v>
      </c>
      <c r="G103" s="18">
        <v>4398</v>
      </c>
      <c r="H103" s="18">
        <f t="shared" si="20"/>
        <v>240</v>
      </c>
      <c r="I103" s="89" t="s">
        <v>174</v>
      </c>
      <c r="J103" s="89" t="s">
        <v>175</v>
      </c>
      <c r="K103" s="24"/>
      <c r="L103" s="24"/>
    </row>
    <row r="104" spans="1:12" ht="27" hidden="1" customHeight="1" x14ac:dyDescent="0.25">
      <c r="A104" s="29" t="str">
        <f t="shared" si="16"/>
        <v>b</v>
      </c>
      <c r="C104" s="47"/>
      <c r="D104" s="6"/>
      <c r="E104" s="5"/>
      <c r="F104" s="18"/>
      <c r="G104" s="18"/>
      <c r="H104" s="18">
        <f t="shared" si="20"/>
        <v>0</v>
      </c>
      <c r="I104" s="24"/>
      <c r="J104" s="72"/>
      <c r="K104" s="24"/>
      <c r="L104" s="24"/>
    </row>
    <row r="105" spans="1:12" ht="27" hidden="1" customHeight="1" x14ac:dyDescent="0.25">
      <c r="A105" s="29" t="str">
        <f t="shared" si="16"/>
        <v>b</v>
      </c>
      <c r="C105" s="47"/>
      <c r="D105" s="6"/>
      <c r="E105" s="5"/>
      <c r="F105" s="18"/>
      <c r="G105" s="18"/>
      <c r="H105" s="18">
        <f t="shared" si="20"/>
        <v>0</v>
      </c>
      <c r="I105" s="24"/>
      <c r="J105" s="72"/>
      <c r="K105" s="24"/>
      <c r="L105" s="24"/>
    </row>
    <row r="106" spans="1:12" ht="27" hidden="1" customHeight="1" x14ac:dyDescent="0.25">
      <c r="A106" s="29" t="str">
        <f t="shared" si="16"/>
        <v>b</v>
      </c>
      <c r="C106" s="47"/>
      <c r="D106" s="6"/>
      <c r="E106" s="5"/>
      <c r="F106" s="18"/>
      <c r="G106" s="18"/>
      <c r="H106" s="18">
        <f t="shared" si="20"/>
        <v>0</v>
      </c>
      <c r="I106" s="24"/>
      <c r="J106" s="72"/>
      <c r="K106" s="24"/>
      <c r="L106" s="24"/>
    </row>
    <row r="107" spans="1:12" ht="27" hidden="1" customHeight="1" x14ac:dyDescent="0.25">
      <c r="A107" s="29" t="str">
        <f t="shared" si="16"/>
        <v>b</v>
      </c>
      <c r="C107" s="47"/>
      <c r="D107" s="6"/>
      <c r="E107" s="5"/>
      <c r="F107" s="18"/>
      <c r="G107" s="18"/>
      <c r="H107" s="18">
        <f t="shared" si="20"/>
        <v>0</v>
      </c>
      <c r="I107" s="24"/>
      <c r="J107" s="72"/>
      <c r="K107" s="24"/>
      <c r="L107" s="24"/>
    </row>
    <row r="108" spans="1:12" ht="27" hidden="1" customHeight="1" x14ac:dyDescent="0.25">
      <c r="A108" s="29" t="str">
        <f t="shared" si="16"/>
        <v>b</v>
      </c>
      <c r="C108" s="47"/>
      <c r="D108" s="6"/>
      <c r="E108" s="5"/>
      <c r="F108" s="18"/>
      <c r="G108" s="18"/>
      <c r="H108" s="18">
        <f t="shared" si="20"/>
        <v>0</v>
      </c>
      <c r="I108" s="24"/>
      <c r="J108" s="72"/>
      <c r="K108" s="24"/>
      <c r="L108" s="24"/>
    </row>
    <row r="109" spans="1:12" ht="27" hidden="1" customHeight="1" x14ac:dyDescent="0.25">
      <c r="A109" s="29" t="str">
        <f t="shared" si="16"/>
        <v>b</v>
      </c>
      <c r="C109" s="47"/>
      <c r="D109" s="6"/>
      <c r="E109" s="5"/>
      <c r="F109" s="18"/>
      <c r="G109" s="18"/>
      <c r="H109" s="18">
        <f t="shared" si="20"/>
        <v>0</v>
      </c>
      <c r="I109" s="24"/>
      <c r="J109" s="72"/>
      <c r="K109" s="24"/>
      <c r="L109" s="24"/>
    </row>
    <row r="110" spans="1:12" ht="27" hidden="1" customHeight="1" x14ac:dyDescent="0.25">
      <c r="A110" s="29" t="str">
        <f t="shared" si="16"/>
        <v>b</v>
      </c>
      <c r="C110" s="47"/>
      <c r="D110" s="6"/>
      <c r="E110" s="5"/>
      <c r="F110" s="18"/>
      <c r="G110" s="18"/>
      <c r="H110" s="18">
        <f t="shared" si="20"/>
        <v>0</v>
      </c>
      <c r="I110" s="24"/>
      <c r="J110" s="72"/>
      <c r="K110" s="24"/>
      <c r="L110" s="24"/>
    </row>
    <row r="111" spans="1:12" ht="46.5" customHeight="1" x14ac:dyDescent="0.25">
      <c r="A111" s="29" t="str">
        <f t="shared" si="16"/>
        <v>a</v>
      </c>
      <c r="B111">
        <v>1</v>
      </c>
      <c r="C111" s="44" t="s">
        <v>73</v>
      </c>
      <c r="D111" s="4" t="s">
        <v>180</v>
      </c>
      <c r="E111" s="4"/>
      <c r="F111" s="20">
        <f>SUM(F112:F122)</f>
        <v>126626</v>
      </c>
      <c r="G111" s="20">
        <f t="shared" ref="G111:H111" si="21">SUM(G112:G122)</f>
        <v>102443</v>
      </c>
      <c r="H111" s="20">
        <f t="shared" si="21"/>
        <v>24183</v>
      </c>
      <c r="I111" s="20"/>
      <c r="J111" s="75"/>
      <c r="K111" s="24"/>
      <c r="L111" s="24"/>
    </row>
    <row r="112" spans="1:12" ht="63.75" customHeight="1" x14ac:dyDescent="0.25">
      <c r="A112" s="29" t="str">
        <f t="shared" si="16"/>
        <v>a</v>
      </c>
      <c r="C112" s="47"/>
      <c r="D112" s="61" t="s">
        <v>182</v>
      </c>
      <c r="E112" s="5" t="s">
        <v>181</v>
      </c>
      <c r="F112" s="18">
        <v>110169</v>
      </c>
      <c r="G112" s="18">
        <v>87457</v>
      </c>
      <c r="H112" s="18">
        <f t="shared" si="20"/>
        <v>22712</v>
      </c>
      <c r="I112" s="89" t="s">
        <v>174</v>
      </c>
      <c r="J112" s="89" t="s">
        <v>175</v>
      </c>
      <c r="K112" s="24"/>
      <c r="L112" s="24"/>
    </row>
    <row r="113" spans="1:12" ht="42" customHeight="1" x14ac:dyDescent="0.25">
      <c r="A113" s="29" t="str">
        <f t="shared" si="16"/>
        <v>a</v>
      </c>
      <c r="C113" s="47"/>
      <c r="D113" s="61" t="s">
        <v>183</v>
      </c>
      <c r="E113" s="5" t="s">
        <v>181</v>
      </c>
      <c r="F113" s="18">
        <v>2847</v>
      </c>
      <c r="G113" s="18">
        <v>2224</v>
      </c>
      <c r="H113" s="18">
        <f t="shared" si="20"/>
        <v>623</v>
      </c>
      <c r="I113" s="89" t="s">
        <v>174</v>
      </c>
      <c r="J113" s="89" t="s">
        <v>175</v>
      </c>
      <c r="K113" s="24"/>
      <c r="L113" s="24"/>
    </row>
    <row r="114" spans="1:12" ht="48" customHeight="1" x14ac:dyDescent="0.25">
      <c r="A114" s="29" t="str">
        <f t="shared" si="16"/>
        <v>a</v>
      </c>
      <c r="C114" s="47"/>
      <c r="D114" s="61" t="s">
        <v>184</v>
      </c>
      <c r="E114" s="5" t="s">
        <v>181</v>
      </c>
      <c r="F114" s="18">
        <v>12678</v>
      </c>
      <c r="G114" s="18">
        <v>12036</v>
      </c>
      <c r="H114" s="18">
        <f t="shared" si="20"/>
        <v>642</v>
      </c>
      <c r="I114" s="89" t="s">
        <v>174</v>
      </c>
      <c r="J114" s="89" t="s">
        <v>175</v>
      </c>
      <c r="K114" s="24"/>
      <c r="L114" s="24"/>
    </row>
    <row r="115" spans="1:12" ht="51.75" customHeight="1" x14ac:dyDescent="0.25">
      <c r="A115" s="29" t="str">
        <f t="shared" si="16"/>
        <v>a</v>
      </c>
      <c r="C115" s="47"/>
      <c r="D115" s="61" t="s">
        <v>185</v>
      </c>
      <c r="E115" s="5" t="s">
        <v>181</v>
      </c>
      <c r="F115" s="18">
        <v>932</v>
      </c>
      <c r="G115" s="18">
        <v>726</v>
      </c>
      <c r="H115" s="18">
        <f t="shared" si="20"/>
        <v>206</v>
      </c>
      <c r="I115" s="89" t="s">
        <v>174</v>
      </c>
      <c r="J115" s="89" t="s">
        <v>175</v>
      </c>
      <c r="K115" s="24"/>
      <c r="L115" s="24"/>
    </row>
    <row r="116" spans="1:12" ht="27" hidden="1" customHeight="1" x14ac:dyDescent="0.25">
      <c r="A116" s="29" t="str">
        <f t="shared" si="16"/>
        <v>b</v>
      </c>
      <c r="C116" s="47"/>
      <c r="D116" s="6"/>
      <c r="E116" s="5"/>
      <c r="F116" s="18"/>
      <c r="G116" s="18"/>
      <c r="H116" s="18">
        <f t="shared" si="20"/>
        <v>0</v>
      </c>
      <c r="I116" s="24"/>
      <c r="J116" s="72"/>
      <c r="K116" s="24"/>
      <c r="L116" s="24"/>
    </row>
    <row r="117" spans="1:12" ht="27" hidden="1" customHeight="1" x14ac:dyDescent="0.25">
      <c r="A117" s="29" t="str">
        <f t="shared" si="16"/>
        <v>b</v>
      </c>
      <c r="C117" s="47"/>
      <c r="D117" s="6"/>
      <c r="E117" s="5"/>
      <c r="F117" s="18"/>
      <c r="G117" s="18"/>
      <c r="H117" s="18">
        <f t="shared" si="20"/>
        <v>0</v>
      </c>
      <c r="I117" s="24"/>
      <c r="J117" s="72"/>
      <c r="K117" s="24"/>
      <c r="L117" s="24"/>
    </row>
    <row r="118" spans="1:12" ht="27" hidden="1" customHeight="1" x14ac:dyDescent="0.25">
      <c r="A118" s="29" t="str">
        <f t="shared" si="16"/>
        <v>b</v>
      </c>
      <c r="C118" s="47"/>
      <c r="D118" s="6"/>
      <c r="E118" s="5"/>
      <c r="F118" s="18"/>
      <c r="G118" s="18"/>
      <c r="H118" s="18">
        <f t="shared" si="20"/>
        <v>0</v>
      </c>
      <c r="I118" s="24"/>
      <c r="J118" s="72"/>
      <c r="K118" s="24"/>
      <c r="L118" s="24"/>
    </row>
    <row r="119" spans="1:12" ht="27" hidden="1" customHeight="1" x14ac:dyDescent="0.25">
      <c r="A119" s="29" t="str">
        <f t="shared" si="16"/>
        <v>b</v>
      </c>
      <c r="C119" s="47"/>
      <c r="D119" s="6"/>
      <c r="E119" s="5"/>
      <c r="F119" s="18"/>
      <c r="G119" s="18"/>
      <c r="H119" s="18">
        <f t="shared" si="20"/>
        <v>0</v>
      </c>
      <c r="I119" s="24"/>
      <c r="J119" s="72"/>
      <c r="K119" s="24"/>
      <c r="L119" s="24"/>
    </row>
    <row r="120" spans="1:12" ht="27" hidden="1" customHeight="1" x14ac:dyDescent="0.25">
      <c r="A120" s="29" t="str">
        <f t="shared" si="16"/>
        <v>b</v>
      </c>
      <c r="C120" s="47"/>
      <c r="D120" s="6"/>
      <c r="E120" s="5"/>
      <c r="F120" s="18"/>
      <c r="G120" s="18"/>
      <c r="H120" s="18">
        <f t="shared" si="20"/>
        <v>0</v>
      </c>
      <c r="I120" s="24"/>
      <c r="J120" s="72"/>
      <c r="K120" s="24"/>
      <c r="L120" s="24"/>
    </row>
    <row r="121" spans="1:12" ht="27" hidden="1" customHeight="1" x14ac:dyDescent="0.25">
      <c r="A121" s="29" t="str">
        <f t="shared" si="16"/>
        <v>b</v>
      </c>
      <c r="C121" s="47"/>
      <c r="D121" s="6"/>
      <c r="E121" s="5"/>
      <c r="F121" s="18"/>
      <c r="G121" s="18"/>
      <c r="H121" s="18">
        <f t="shared" si="20"/>
        <v>0</v>
      </c>
      <c r="I121" s="24"/>
      <c r="J121" s="72"/>
      <c r="K121" s="24"/>
      <c r="L121" s="24"/>
    </row>
    <row r="122" spans="1:12" ht="27" hidden="1" customHeight="1" x14ac:dyDescent="0.25">
      <c r="A122" s="29" t="str">
        <f t="shared" si="16"/>
        <v>b</v>
      </c>
      <c r="C122" s="47"/>
      <c r="D122" s="6"/>
      <c r="E122" s="5"/>
      <c r="F122" s="18"/>
      <c r="G122" s="18"/>
      <c r="H122" s="18">
        <f t="shared" si="20"/>
        <v>0</v>
      </c>
      <c r="I122" s="24"/>
      <c r="J122" s="72"/>
      <c r="K122" s="24"/>
      <c r="L122" s="24"/>
    </row>
    <row r="123" spans="1:12" ht="28.5" customHeight="1" x14ac:dyDescent="0.25">
      <c r="A123" s="29" t="str">
        <f t="shared" si="16"/>
        <v>a</v>
      </c>
      <c r="B123">
        <v>1</v>
      </c>
      <c r="C123" s="50" t="s">
        <v>74</v>
      </c>
      <c r="D123" s="21" t="s">
        <v>18</v>
      </c>
      <c r="E123" s="22"/>
      <c r="F123" s="23">
        <f>F124+F128+F132+F190+F195</f>
        <v>1342390</v>
      </c>
      <c r="G123" s="23">
        <f t="shared" ref="G123:H123" si="22">G124+G128+G132+G190+G195</f>
        <v>1253248.82</v>
      </c>
      <c r="H123" s="23">
        <f t="shared" si="22"/>
        <v>89141.18</v>
      </c>
      <c r="I123" s="23"/>
      <c r="J123" s="76"/>
      <c r="K123" s="24"/>
      <c r="L123" s="24"/>
    </row>
    <row r="124" spans="1:12" ht="28.5" hidden="1" customHeight="1" x14ac:dyDescent="0.25">
      <c r="A124" s="29" t="str">
        <f t="shared" si="16"/>
        <v>b</v>
      </c>
      <c r="C124" s="44" t="s">
        <v>75</v>
      </c>
      <c r="D124" s="4" t="s">
        <v>76</v>
      </c>
      <c r="E124" s="10"/>
      <c r="F124" s="15">
        <f>SUM(F125:F127)</f>
        <v>0</v>
      </c>
      <c r="G124" s="15">
        <f t="shared" ref="G124:H124" si="23">SUM(G125:G127)</f>
        <v>0</v>
      </c>
      <c r="H124" s="15">
        <f t="shared" si="23"/>
        <v>0</v>
      </c>
      <c r="I124" s="15"/>
      <c r="J124" s="70"/>
      <c r="K124" s="24"/>
      <c r="L124" s="24"/>
    </row>
    <row r="125" spans="1:12" ht="27" hidden="1" customHeight="1" x14ac:dyDescent="0.25">
      <c r="A125" s="29" t="str">
        <f t="shared" si="16"/>
        <v>b</v>
      </c>
      <c r="C125" s="90"/>
      <c r="D125" s="91"/>
      <c r="E125" s="14"/>
      <c r="F125" s="92"/>
      <c r="G125" s="92"/>
      <c r="H125" s="18">
        <f>F125-G125</f>
        <v>0</v>
      </c>
      <c r="I125" s="92"/>
      <c r="J125" s="73"/>
      <c r="K125" s="24"/>
      <c r="L125" s="24"/>
    </row>
    <row r="126" spans="1:12" ht="27" hidden="1" customHeight="1" x14ac:dyDescent="0.25">
      <c r="A126" s="29" t="str">
        <f t="shared" si="16"/>
        <v>b</v>
      </c>
      <c r="C126" s="90"/>
      <c r="D126" s="91"/>
      <c r="E126" s="14"/>
      <c r="F126" s="92"/>
      <c r="G126" s="92"/>
      <c r="H126" s="18">
        <f t="shared" ref="H126:H127" si="24">F126-G126</f>
        <v>0</v>
      </c>
      <c r="I126" s="92"/>
      <c r="J126" s="73"/>
      <c r="K126" s="24"/>
      <c r="L126" s="24"/>
    </row>
    <row r="127" spans="1:12" ht="27" hidden="1" customHeight="1" x14ac:dyDescent="0.25">
      <c r="A127" s="29" t="str">
        <f t="shared" si="16"/>
        <v>b</v>
      </c>
      <c r="C127" s="90"/>
      <c r="D127" s="91"/>
      <c r="E127" s="14"/>
      <c r="F127" s="92"/>
      <c r="G127" s="92"/>
      <c r="H127" s="18">
        <f t="shared" si="24"/>
        <v>0</v>
      </c>
      <c r="I127" s="92"/>
      <c r="J127" s="73"/>
      <c r="K127" s="24"/>
      <c r="L127" s="24"/>
    </row>
    <row r="128" spans="1:12" ht="52.5" hidden="1" customHeight="1" x14ac:dyDescent="0.25">
      <c r="A128" s="29" t="str">
        <f t="shared" si="16"/>
        <v>b</v>
      </c>
      <c r="B128">
        <v>1</v>
      </c>
      <c r="C128" s="44" t="s">
        <v>77</v>
      </c>
      <c r="D128" s="4" t="s">
        <v>6</v>
      </c>
      <c r="E128" s="10"/>
      <c r="F128" s="15">
        <f t="shared" ref="F128:H128" si="25">SUM(F129:F131)</f>
        <v>0</v>
      </c>
      <c r="G128" s="15">
        <f t="shared" si="25"/>
        <v>0</v>
      </c>
      <c r="H128" s="15">
        <f t="shared" si="25"/>
        <v>0</v>
      </c>
      <c r="I128" s="15"/>
      <c r="J128" s="70"/>
      <c r="K128" s="24"/>
      <c r="L128" s="24"/>
    </row>
    <row r="129" spans="1:12" ht="27" hidden="1" customHeight="1" x14ac:dyDescent="0.25">
      <c r="A129" s="29" t="str">
        <f t="shared" si="16"/>
        <v>b</v>
      </c>
      <c r="C129" s="47"/>
      <c r="D129" s="6"/>
      <c r="E129" s="5"/>
      <c r="F129" s="18"/>
      <c r="G129" s="18"/>
      <c r="H129" s="18">
        <f t="shared" ref="H129:H234" si="26">F129-G129</f>
        <v>0</v>
      </c>
      <c r="I129" s="24"/>
      <c r="J129" s="72"/>
      <c r="K129" s="24"/>
      <c r="L129" s="24"/>
    </row>
    <row r="130" spans="1:12" ht="27" hidden="1" customHeight="1" x14ac:dyDescent="0.25">
      <c r="A130" s="29" t="str">
        <f t="shared" si="16"/>
        <v>b</v>
      </c>
      <c r="C130" s="47"/>
      <c r="D130" s="6"/>
      <c r="E130" s="5"/>
      <c r="F130" s="18"/>
      <c r="G130" s="18"/>
      <c r="H130" s="18">
        <f t="shared" si="26"/>
        <v>0</v>
      </c>
      <c r="I130" s="24"/>
      <c r="J130" s="72"/>
      <c r="K130" s="24"/>
      <c r="L130" s="24"/>
    </row>
    <row r="131" spans="1:12" ht="27" hidden="1" customHeight="1" x14ac:dyDescent="0.25">
      <c r="A131" s="29" t="str">
        <f t="shared" si="16"/>
        <v>b</v>
      </c>
      <c r="C131" s="47"/>
      <c r="D131" s="6"/>
      <c r="E131" s="5"/>
      <c r="F131" s="18"/>
      <c r="G131" s="18"/>
      <c r="H131" s="18">
        <f t="shared" si="26"/>
        <v>0</v>
      </c>
      <c r="I131" s="24"/>
      <c r="J131" s="72"/>
      <c r="K131" s="24"/>
      <c r="L131" s="24"/>
    </row>
    <row r="132" spans="1:12" ht="42.75" hidden="1" customHeight="1" x14ac:dyDescent="0.25">
      <c r="A132" s="29" t="str">
        <f t="shared" si="16"/>
        <v>b</v>
      </c>
      <c r="B132">
        <v>1</v>
      </c>
      <c r="C132" s="44" t="s">
        <v>78</v>
      </c>
      <c r="D132" s="4" t="s">
        <v>45</v>
      </c>
      <c r="E132" s="10"/>
      <c r="F132" s="15">
        <f>F133+F137+F141+F145+F149+F153+F158+F163+F168+F170+F175+F180+F185</f>
        <v>0</v>
      </c>
      <c r="G132" s="15">
        <f t="shared" ref="G132:H132" si="27">G133+G137+G141+G145+G149+G153+G158+G163+G168+G170+G175+G180+G185</f>
        <v>0</v>
      </c>
      <c r="H132" s="15">
        <f t="shared" si="27"/>
        <v>0</v>
      </c>
      <c r="I132" s="15"/>
      <c r="J132" s="70"/>
      <c r="K132" s="24"/>
      <c r="L132" s="24"/>
    </row>
    <row r="133" spans="1:12" ht="48.75" hidden="1" customHeight="1" x14ac:dyDescent="0.25">
      <c r="A133" s="29" t="str">
        <f t="shared" si="16"/>
        <v>b</v>
      </c>
      <c r="B133">
        <v>1</v>
      </c>
      <c r="C133" s="45" t="s">
        <v>79</v>
      </c>
      <c r="D133" s="3" t="s">
        <v>80</v>
      </c>
      <c r="E133" s="3"/>
      <c r="F133" s="16">
        <f>SUM(F134:F136)</f>
        <v>0</v>
      </c>
      <c r="G133" s="16">
        <f t="shared" ref="G133:H133" si="28">SUM(G134:G136)</f>
        <v>0</v>
      </c>
      <c r="H133" s="16">
        <f t="shared" si="28"/>
        <v>0</v>
      </c>
      <c r="I133" s="17"/>
      <c r="J133" s="71"/>
      <c r="K133" s="24"/>
      <c r="L133" s="24"/>
    </row>
    <row r="134" spans="1:12" ht="48" hidden="1" customHeight="1" x14ac:dyDescent="0.25">
      <c r="A134" s="29" t="str">
        <f t="shared" si="16"/>
        <v>b</v>
      </c>
      <c r="C134" s="47"/>
      <c r="D134" s="61"/>
      <c r="E134" s="2"/>
      <c r="F134" s="18"/>
      <c r="G134" s="18"/>
      <c r="H134" s="18">
        <f t="shared" si="26"/>
        <v>0</v>
      </c>
      <c r="I134" s="89"/>
      <c r="J134" s="89"/>
      <c r="K134" s="24"/>
      <c r="L134" s="24"/>
    </row>
    <row r="135" spans="1:12" ht="27" hidden="1" customHeight="1" x14ac:dyDescent="0.25">
      <c r="A135" s="29" t="str">
        <f t="shared" si="16"/>
        <v>b</v>
      </c>
      <c r="C135" s="47"/>
      <c r="D135" s="61"/>
      <c r="E135" s="6"/>
      <c r="F135" s="18"/>
      <c r="G135" s="18"/>
      <c r="H135" s="18">
        <f t="shared" si="26"/>
        <v>0</v>
      </c>
      <c r="I135" s="61"/>
      <c r="J135" s="74"/>
      <c r="K135" s="24"/>
      <c r="L135" s="24"/>
    </row>
    <row r="136" spans="1:12" ht="27" hidden="1" customHeight="1" x14ac:dyDescent="0.25">
      <c r="A136" s="29" t="str">
        <f t="shared" si="16"/>
        <v>b</v>
      </c>
      <c r="C136" s="47"/>
      <c r="D136" s="61"/>
      <c r="E136" s="6"/>
      <c r="F136" s="18"/>
      <c r="G136" s="18"/>
      <c r="H136" s="18">
        <f t="shared" si="26"/>
        <v>0</v>
      </c>
      <c r="I136" s="61"/>
      <c r="J136" s="74"/>
      <c r="K136" s="24"/>
      <c r="L136" s="24"/>
    </row>
    <row r="137" spans="1:12" ht="48.75" hidden="1" customHeight="1" x14ac:dyDescent="0.25">
      <c r="A137" s="29" t="str">
        <f t="shared" si="16"/>
        <v>b</v>
      </c>
      <c r="B137">
        <v>1</v>
      </c>
      <c r="C137" s="45" t="s">
        <v>82</v>
      </c>
      <c r="D137" s="3" t="s">
        <v>83</v>
      </c>
      <c r="E137" s="3"/>
      <c r="F137" s="16">
        <f>SUM(F138:F140)</f>
        <v>0</v>
      </c>
      <c r="G137" s="16">
        <f t="shared" ref="G137:H137" si="29">SUM(G138:G140)</f>
        <v>0</v>
      </c>
      <c r="H137" s="16">
        <f t="shared" si="29"/>
        <v>0</v>
      </c>
      <c r="I137" s="17"/>
      <c r="J137" s="71"/>
      <c r="K137" s="24"/>
      <c r="L137" s="24"/>
    </row>
    <row r="138" spans="1:12" ht="27" hidden="1" customHeight="1" x14ac:dyDescent="0.25">
      <c r="A138" s="29" t="str">
        <f t="shared" ref="A138:A201" si="30">IF(OR(F138&lt;&gt;0,G138&lt;&gt;0,H138&lt;&gt;0),"a","b")</f>
        <v>b</v>
      </c>
      <c r="C138" s="47"/>
      <c r="D138" s="61"/>
      <c r="E138" s="6"/>
      <c r="F138" s="18"/>
      <c r="G138" s="18"/>
      <c r="H138" s="18">
        <f t="shared" ref="H138:H140" si="31">F138-G138</f>
        <v>0</v>
      </c>
      <c r="I138" s="89"/>
      <c r="J138" s="89"/>
      <c r="K138" s="24"/>
      <c r="L138" s="24"/>
    </row>
    <row r="139" spans="1:12" ht="27" hidden="1" customHeight="1" x14ac:dyDescent="0.25">
      <c r="A139" s="29" t="str">
        <f t="shared" si="30"/>
        <v>b</v>
      </c>
      <c r="C139" s="47"/>
      <c r="D139" s="61"/>
      <c r="E139" s="6"/>
      <c r="F139" s="18"/>
      <c r="G139" s="18"/>
      <c r="H139" s="18">
        <f t="shared" si="31"/>
        <v>0</v>
      </c>
      <c r="I139" s="61"/>
      <c r="J139" s="74"/>
      <c r="K139" s="24"/>
      <c r="L139" s="24"/>
    </row>
    <row r="140" spans="1:12" ht="27" hidden="1" customHeight="1" x14ac:dyDescent="0.25">
      <c r="A140" s="29" t="str">
        <f t="shared" si="30"/>
        <v>b</v>
      </c>
      <c r="C140" s="47"/>
      <c r="D140" s="61"/>
      <c r="E140" s="6"/>
      <c r="F140" s="18"/>
      <c r="G140" s="18"/>
      <c r="H140" s="18">
        <f t="shared" si="31"/>
        <v>0</v>
      </c>
      <c r="I140" s="61"/>
      <c r="J140" s="74"/>
      <c r="K140" s="24"/>
      <c r="L140" s="24"/>
    </row>
    <row r="141" spans="1:12" ht="48.75" hidden="1" customHeight="1" x14ac:dyDescent="0.25">
      <c r="A141" s="29" t="str">
        <f t="shared" si="30"/>
        <v>b</v>
      </c>
      <c r="B141">
        <v>1</v>
      </c>
      <c r="C141" s="45" t="s">
        <v>84</v>
      </c>
      <c r="D141" s="3" t="s">
        <v>85</v>
      </c>
      <c r="E141" s="3"/>
      <c r="F141" s="16">
        <f>SUM(F142:F144)</f>
        <v>0</v>
      </c>
      <c r="G141" s="16">
        <f t="shared" ref="G141:H141" si="32">SUM(G142:G144)</f>
        <v>0</v>
      </c>
      <c r="H141" s="16">
        <f t="shared" si="32"/>
        <v>0</v>
      </c>
      <c r="I141" s="17"/>
      <c r="J141" s="71"/>
      <c r="K141" s="24"/>
      <c r="L141" s="24"/>
    </row>
    <row r="142" spans="1:12" ht="27" hidden="1" customHeight="1" x14ac:dyDescent="0.25">
      <c r="A142" s="29" t="str">
        <f t="shared" si="30"/>
        <v>b</v>
      </c>
      <c r="C142" s="47"/>
      <c r="D142" s="61"/>
      <c r="E142" s="6"/>
      <c r="F142" s="18"/>
      <c r="G142" s="18"/>
      <c r="H142" s="18">
        <f t="shared" ref="H142:H144" si="33">F142-G142</f>
        <v>0</v>
      </c>
      <c r="I142" s="89"/>
      <c r="J142" s="89"/>
      <c r="K142" s="24"/>
      <c r="L142" s="24"/>
    </row>
    <row r="143" spans="1:12" ht="27" hidden="1" customHeight="1" x14ac:dyDescent="0.25">
      <c r="A143" s="29" t="str">
        <f t="shared" si="30"/>
        <v>b</v>
      </c>
      <c r="C143" s="47"/>
      <c r="D143" s="61"/>
      <c r="E143" s="6"/>
      <c r="F143" s="18"/>
      <c r="G143" s="18"/>
      <c r="H143" s="18">
        <f t="shared" si="33"/>
        <v>0</v>
      </c>
      <c r="I143" s="61"/>
      <c r="J143" s="74"/>
      <c r="K143" s="24"/>
      <c r="L143" s="24"/>
    </row>
    <row r="144" spans="1:12" ht="27" hidden="1" customHeight="1" x14ac:dyDescent="0.25">
      <c r="A144" s="29" t="str">
        <f t="shared" si="30"/>
        <v>b</v>
      </c>
      <c r="C144" s="47"/>
      <c r="D144" s="61"/>
      <c r="E144" s="6"/>
      <c r="F144" s="18"/>
      <c r="G144" s="18"/>
      <c r="H144" s="18">
        <f t="shared" si="33"/>
        <v>0</v>
      </c>
      <c r="I144" s="61"/>
      <c r="J144" s="74"/>
      <c r="K144" s="24"/>
      <c r="L144" s="24"/>
    </row>
    <row r="145" spans="1:12" ht="48.75" hidden="1" customHeight="1" x14ac:dyDescent="0.25">
      <c r="A145" s="29" t="str">
        <f t="shared" si="30"/>
        <v>b</v>
      </c>
      <c r="B145">
        <v>1</v>
      </c>
      <c r="C145" s="45" t="s">
        <v>86</v>
      </c>
      <c r="D145" s="3" t="s">
        <v>87</v>
      </c>
      <c r="E145" s="3"/>
      <c r="F145" s="16">
        <f>SUM(F146:F148)</f>
        <v>0</v>
      </c>
      <c r="G145" s="16">
        <f t="shared" ref="G145:H145" si="34">SUM(G146:G148)</f>
        <v>0</v>
      </c>
      <c r="H145" s="16">
        <f t="shared" si="34"/>
        <v>0</v>
      </c>
      <c r="I145" s="17"/>
      <c r="J145" s="71"/>
      <c r="K145" s="24"/>
      <c r="L145" s="24"/>
    </row>
    <row r="146" spans="1:12" ht="27" hidden="1" customHeight="1" x14ac:dyDescent="0.25">
      <c r="A146" s="29" t="str">
        <f t="shared" si="30"/>
        <v>b</v>
      </c>
      <c r="C146" s="47"/>
      <c r="D146" s="61"/>
      <c r="E146" s="6"/>
      <c r="F146" s="18"/>
      <c r="G146" s="18"/>
      <c r="H146" s="18">
        <f t="shared" ref="H146:H148" si="35">F146-G146</f>
        <v>0</v>
      </c>
      <c r="I146" s="89"/>
      <c r="J146" s="89"/>
      <c r="K146" s="24"/>
      <c r="L146" s="24"/>
    </row>
    <row r="147" spans="1:12" ht="27" hidden="1" customHeight="1" x14ac:dyDescent="0.25">
      <c r="A147" s="29" t="str">
        <f t="shared" si="30"/>
        <v>b</v>
      </c>
      <c r="C147" s="47"/>
      <c r="D147" s="61"/>
      <c r="E147" s="6"/>
      <c r="F147" s="18"/>
      <c r="G147" s="18"/>
      <c r="H147" s="18">
        <f t="shared" si="35"/>
        <v>0</v>
      </c>
      <c r="I147" s="61"/>
      <c r="J147" s="74"/>
      <c r="K147" s="24"/>
      <c r="L147" s="24"/>
    </row>
    <row r="148" spans="1:12" ht="27" hidden="1" customHeight="1" x14ac:dyDescent="0.25">
      <c r="A148" s="29" t="str">
        <f t="shared" si="30"/>
        <v>b</v>
      </c>
      <c r="C148" s="47"/>
      <c r="D148" s="61"/>
      <c r="E148" s="6"/>
      <c r="F148" s="18"/>
      <c r="G148" s="18"/>
      <c r="H148" s="18">
        <f t="shared" si="35"/>
        <v>0</v>
      </c>
      <c r="I148" s="61"/>
      <c r="J148" s="74"/>
      <c r="K148" s="24"/>
      <c r="L148" s="24"/>
    </row>
    <row r="149" spans="1:12" ht="48.75" hidden="1" customHeight="1" x14ac:dyDescent="0.25">
      <c r="A149" s="29" t="str">
        <f t="shared" si="30"/>
        <v>b</v>
      </c>
      <c r="B149">
        <v>1</v>
      </c>
      <c r="C149" s="45" t="s">
        <v>88</v>
      </c>
      <c r="D149" s="3" t="s">
        <v>89</v>
      </c>
      <c r="E149" s="3"/>
      <c r="F149" s="16">
        <f>SUM(F150:F152)</f>
        <v>0</v>
      </c>
      <c r="G149" s="16">
        <f t="shared" ref="G149:H149" si="36">SUM(G150:G152)</f>
        <v>0</v>
      </c>
      <c r="H149" s="16">
        <f t="shared" si="36"/>
        <v>0</v>
      </c>
      <c r="I149" s="17"/>
      <c r="J149" s="71"/>
      <c r="K149" s="24"/>
      <c r="L149" s="24"/>
    </row>
    <row r="150" spans="1:12" ht="27" hidden="1" customHeight="1" x14ac:dyDescent="0.25">
      <c r="A150" s="29" t="str">
        <f t="shared" si="30"/>
        <v>b</v>
      </c>
      <c r="C150" s="47"/>
      <c r="D150" s="61"/>
      <c r="E150" s="6"/>
      <c r="F150" s="18"/>
      <c r="G150" s="18"/>
      <c r="H150" s="18">
        <f t="shared" ref="H150:H152" si="37">F150-G150</f>
        <v>0</v>
      </c>
      <c r="I150" s="89"/>
      <c r="J150" s="89"/>
      <c r="K150" s="24"/>
      <c r="L150" s="24"/>
    </row>
    <row r="151" spans="1:12" ht="27" hidden="1" customHeight="1" x14ac:dyDescent="0.25">
      <c r="A151" s="29" t="str">
        <f t="shared" si="30"/>
        <v>b</v>
      </c>
      <c r="C151" s="47"/>
      <c r="D151" s="61"/>
      <c r="E151" s="6"/>
      <c r="F151" s="18"/>
      <c r="G151" s="18"/>
      <c r="H151" s="18">
        <f t="shared" si="37"/>
        <v>0</v>
      </c>
      <c r="I151" s="61"/>
      <c r="J151" s="74"/>
      <c r="K151" s="24"/>
      <c r="L151" s="24"/>
    </row>
    <row r="152" spans="1:12" ht="27" hidden="1" customHeight="1" x14ac:dyDescent="0.25">
      <c r="A152" s="29" t="str">
        <f t="shared" si="30"/>
        <v>b</v>
      </c>
      <c r="C152" s="47"/>
      <c r="D152" s="61"/>
      <c r="E152" s="6"/>
      <c r="F152" s="18"/>
      <c r="G152" s="18"/>
      <c r="H152" s="18">
        <f t="shared" si="37"/>
        <v>0</v>
      </c>
      <c r="I152" s="61"/>
      <c r="J152" s="74"/>
      <c r="K152" s="24"/>
      <c r="L152" s="24"/>
    </row>
    <row r="153" spans="1:12" ht="52.5" hidden="1" customHeight="1" x14ac:dyDescent="0.25">
      <c r="A153" s="29" t="str">
        <f t="shared" si="30"/>
        <v>b</v>
      </c>
      <c r="B153">
        <v>1</v>
      </c>
      <c r="C153" s="45" t="s">
        <v>90</v>
      </c>
      <c r="D153" s="3" t="s">
        <v>50</v>
      </c>
      <c r="E153" s="3"/>
      <c r="F153" s="16">
        <f t="shared" ref="F153:H153" si="38">SUM(F154:F157)</f>
        <v>0</v>
      </c>
      <c r="G153" s="16">
        <f t="shared" si="38"/>
        <v>0</v>
      </c>
      <c r="H153" s="16">
        <f t="shared" si="38"/>
        <v>0</v>
      </c>
      <c r="I153" s="17"/>
      <c r="J153" s="71"/>
      <c r="K153" s="24"/>
      <c r="L153" s="24"/>
    </row>
    <row r="154" spans="1:12" ht="27" hidden="1" customHeight="1" x14ac:dyDescent="0.25">
      <c r="A154" s="29" t="str">
        <f t="shared" si="30"/>
        <v>b</v>
      </c>
      <c r="C154" s="47"/>
      <c r="D154" s="6"/>
      <c r="E154" s="5"/>
      <c r="F154" s="18"/>
      <c r="G154" s="18"/>
      <c r="H154" s="18">
        <f t="shared" si="26"/>
        <v>0</v>
      </c>
      <c r="I154" s="89"/>
      <c r="J154" s="89"/>
      <c r="K154" s="24"/>
      <c r="L154" s="24"/>
    </row>
    <row r="155" spans="1:12" ht="27" hidden="1" customHeight="1" x14ac:dyDescent="0.25">
      <c r="A155" s="29" t="str">
        <f t="shared" si="30"/>
        <v>b</v>
      </c>
      <c r="C155" s="47"/>
      <c r="D155" s="6" t="s">
        <v>81</v>
      </c>
      <c r="E155" s="5"/>
      <c r="F155" s="18"/>
      <c r="G155" s="18"/>
      <c r="H155" s="18">
        <f t="shared" si="26"/>
        <v>0</v>
      </c>
      <c r="I155" s="89"/>
      <c r="J155" s="89"/>
      <c r="K155" s="24"/>
      <c r="L155" s="24"/>
    </row>
    <row r="156" spans="1:12" ht="27" hidden="1" customHeight="1" x14ac:dyDescent="0.25">
      <c r="A156" s="29" t="str">
        <f t="shared" si="30"/>
        <v>b</v>
      </c>
      <c r="C156" s="47"/>
      <c r="D156" s="6"/>
      <c r="E156" s="5"/>
      <c r="F156" s="18"/>
      <c r="G156" s="18"/>
      <c r="H156" s="18">
        <f t="shared" si="26"/>
        <v>0</v>
      </c>
      <c r="I156" s="24"/>
      <c r="J156" s="72"/>
      <c r="K156" s="24"/>
      <c r="L156" s="24"/>
    </row>
    <row r="157" spans="1:12" ht="27" hidden="1" customHeight="1" x14ac:dyDescent="0.25">
      <c r="A157" s="29" t="str">
        <f t="shared" si="30"/>
        <v>b</v>
      </c>
      <c r="C157" s="49"/>
      <c r="D157" s="6"/>
      <c r="E157" s="5"/>
      <c r="F157" s="18"/>
      <c r="G157" s="18"/>
      <c r="H157" s="18">
        <f t="shared" si="26"/>
        <v>0</v>
      </c>
      <c r="I157" s="24"/>
      <c r="J157" s="72"/>
      <c r="K157" s="24"/>
      <c r="L157" s="24"/>
    </row>
    <row r="158" spans="1:12" ht="52.5" hidden="1" customHeight="1" x14ac:dyDescent="0.25">
      <c r="A158" s="29" t="str">
        <f t="shared" si="30"/>
        <v>b</v>
      </c>
      <c r="B158">
        <v>1</v>
      </c>
      <c r="C158" s="45" t="s">
        <v>91</v>
      </c>
      <c r="D158" s="3" t="s">
        <v>92</v>
      </c>
      <c r="E158" s="3"/>
      <c r="F158" s="16">
        <f t="shared" ref="F158:H158" si="39">SUM(F159:F162)</f>
        <v>0</v>
      </c>
      <c r="G158" s="16">
        <f t="shared" si="39"/>
        <v>0</v>
      </c>
      <c r="H158" s="16">
        <f t="shared" si="39"/>
        <v>0</v>
      </c>
      <c r="I158" s="17"/>
      <c r="J158" s="71"/>
      <c r="K158" s="24"/>
      <c r="L158" s="24"/>
    </row>
    <row r="159" spans="1:12" ht="27" hidden="1" customHeight="1" x14ac:dyDescent="0.25">
      <c r="A159" s="29" t="str">
        <f t="shared" si="30"/>
        <v>b</v>
      </c>
      <c r="C159" s="47"/>
      <c r="D159" s="6"/>
      <c r="E159" s="5"/>
      <c r="F159" s="18"/>
      <c r="G159" s="18"/>
      <c r="H159" s="18">
        <f t="shared" ref="H159:H162" si="40">F159-G159</f>
        <v>0</v>
      </c>
      <c r="I159" s="89"/>
      <c r="J159" s="89"/>
      <c r="K159" s="24"/>
      <c r="L159" s="24"/>
    </row>
    <row r="160" spans="1:12" ht="27" hidden="1" customHeight="1" x14ac:dyDescent="0.25">
      <c r="A160" s="29" t="str">
        <f t="shared" si="30"/>
        <v>b</v>
      </c>
      <c r="C160" s="47"/>
      <c r="D160" s="6" t="s">
        <v>81</v>
      </c>
      <c r="E160" s="5"/>
      <c r="F160" s="18"/>
      <c r="G160" s="18"/>
      <c r="H160" s="18">
        <f t="shared" si="40"/>
        <v>0</v>
      </c>
      <c r="I160" s="89"/>
      <c r="J160" s="89"/>
      <c r="K160" s="24"/>
      <c r="L160" s="24"/>
    </row>
    <row r="161" spans="1:12" ht="27" hidden="1" customHeight="1" x14ac:dyDescent="0.25">
      <c r="A161" s="29" t="str">
        <f t="shared" si="30"/>
        <v>b</v>
      </c>
      <c r="C161" s="47"/>
      <c r="D161" s="6"/>
      <c r="E161" s="5"/>
      <c r="F161" s="18"/>
      <c r="G161" s="18"/>
      <c r="H161" s="18">
        <f t="shared" si="40"/>
        <v>0</v>
      </c>
      <c r="I161" s="24"/>
      <c r="J161" s="72"/>
      <c r="K161" s="24"/>
      <c r="L161" s="24"/>
    </row>
    <row r="162" spans="1:12" ht="27" hidden="1" customHeight="1" x14ac:dyDescent="0.25">
      <c r="A162" s="29" t="str">
        <f t="shared" si="30"/>
        <v>b</v>
      </c>
      <c r="C162" s="49"/>
      <c r="D162" s="6"/>
      <c r="E162" s="5"/>
      <c r="F162" s="18"/>
      <c r="G162" s="18"/>
      <c r="H162" s="18">
        <f t="shared" si="40"/>
        <v>0</v>
      </c>
      <c r="I162" s="24"/>
      <c r="J162" s="72"/>
      <c r="K162" s="24"/>
      <c r="L162" s="24"/>
    </row>
    <row r="163" spans="1:12" ht="52.5" hidden="1" customHeight="1" x14ac:dyDescent="0.25">
      <c r="A163" s="29" t="str">
        <f t="shared" si="30"/>
        <v>b</v>
      </c>
      <c r="B163">
        <v>1</v>
      </c>
      <c r="C163" s="45" t="s">
        <v>93</v>
      </c>
      <c r="D163" s="3" t="s">
        <v>94</v>
      </c>
      <c r="E163" s="3"/>
      <c r="F163" s="16">
        <f t="shared" ref="F163:H163" si="41">SUM(F164:F167)</f>
        <v>0</v>
      </c>
      <c r="G163" s="16">
        <f t="shared" si="41"/>
        <v>0</v>
      </c>
      <c r="H163" s="16">
        <f t="shared" si="41"/>
        <v>0</v>
      </c>
      <c r="I163" s="17"/>
      <c r="J163" s="71"/>
      <c r="K163" s="24"/>
      <c r="L163" s="24"/>
    </row>
    <row r="164" spans="1:12" ht="33" hidden="1" customHeight="1" x14ac:dyDescent="0.25">
      <c r="A164" s="29" t="str">
        <f t="shared" si="30"/>
        <v>b</v>
      </c>
      <c r="C164" s="47"/>
      <c r="D164" s="61"/>
      <c r="E164" s="5"/>
      <c r="F164" s="18"/>
      <c r="G164" s="18"/>
      <c r="H164" s="18">
        <f t="shared" ref="H164:H167" si="42">F164-G164</f>
        <v>0</v>
      </c>
      <c r="I164" s="89"/>
      <c r="J164" s="89"/>
      <c r="K164" s="24"/>
      <c r="L164" s="24"/>
    </row>
    <row r="165" spans="1:12" ht="27" hidden="1" customHeight="1" x14ac:dyDescent="0.25">
      <c r="A165" s="29" t="str">
        <f t="shared" si="30"/>
        <v>b</v>
      </c>
      <c r="C165" s="47"/>
      <c r="D165" s="6" t="s">
        <v>81</v>
      </c>
      <c r="E165" s="5"/>
      <c r="F165" s="18"/>
      <c r="G165" s="18"/>
      <c r="H165" s="18">
        <f t="shared" si="42"/>
        <v>0</v>
      </c>
      <c r="I165" s="89"/>
      <c r="J165" s="89"/>
      <c r="K165" s="24"/>
      <c r="L165" s="24"/>
    </row>
    <row r="166" spans="1:12" ht="27" hidden="1" customHeight="1" x14ac:dyDescent="0.25">
      <c r="A166" s="29" t="str">
        <f t="shared" si="30"/>
        <v>b</v>
      </c>
      <c r="C166" s="47"/>
      <c r="D166" s="6"/>
      <c r="E166" s="5"/>
      <c r="F166" s="18"/>
      <c r="G166" s="18"/>
      <c r="H166" s="18">
        <f t="shared" si="42"/>
        <v>0</v>
      </c>
      <c r="I166" s="24"/>
      <c r="J166" s="72"/>
      <c r="K166" s="24"/>
      <c r="L166" s="24"/>
    </row>
    <row r="167" spans="1:12" ht="27" hidden="1" customHeight="1" x14ac:dyDescent="0.25">
      <c r="A167" s="29" t="str">
        <f t="shared" si="30"/>
        <v>b</v>
      </c>
      <c r="C167" s="49"/>
      <c r="D167" s="6"/>
      <c r="E167" s="5"/>
      <c r="F167" s="18"/>
      <c r="G167" s="18"/>
      <c r="H167" s="18">
        <f t="shared" si="42"/>
        <v>0</v>
      </c>
      <c r="I167" s="24"/>
      <c r="J167" s="72"/>
      <c r="K167" s="24"/>
      <c r="L167" s="24"/>
    </row>
    <row r="168" spans="1:12" ht="20.25" hidden="1" customHeight="1" x14ac:dyDescent="0.25">
      <c r="A168" s="29" t="str">
        <f t="shared" si="30"/>
        <v>b</v>
      </c>
      <c r="B168">
        <v>1</v>
      </c>
      <c r="C168" s="45" t="s">
        <v>95</v>
      </c>
      <c r="D168" s="3" t="s">
        <v>46</v>
      </c>
      <c r="E168" s="3"/>
      <c r="F168" s="16">
        <f>F169</f>
        <v>0</v>
      </c>
      <c r="G168" s="16">
        <f t="shared" ref="G168:H168" si="43">G169</f>
        <v>0</v>
      </c>
      <c r="H168" s="16">
        <f t="shared" si="43"/>
        <v>0</v>
      </c>
      <c r="I168" s="17"/>
      <c r="J168" s="71"/>
      <c r="K168" s="24"/>
      <c r="L168" s="24"/>
    </row>
    <row r="169" spans="1:12" ht="27" hidden="1" customHeight="1" x14ac:dyDescent="0.25">
      <c r="A169" s="29" t="str">
        <f t="shared" si="30"/>
        <v>b</v>
      </c>
      <c r="C169" s="49"/>
      <c r="D169" s="61"/>
      <c r="E169" s="6"/>
      <c r="F169" s="18"/>
      <c r="G169" s="18"/>
      <c r="H169" s="18">
        <f t="shared" si="26"/>
        <v>0</v>
      </c>
      <c r="I169" s="61"/>
      <c r="J169" s="74"/>
      <c r="K169" s="24"/>
      <c r="L169" s="24"/>
    </row>
    <row r="170" spans="1:12" ht="50.25" hidden="1" customHeight="1" x14ac:dyDescent="0.25">
      <c r="A170" s="29" t="str">
        <f t="shared" si="30"/>
        <v>b</v>
      </c>
      <c r="B170">
        <v>1</v>
      </c>
      <c r="C170" s="45" t="s">
        <v>96</v>
      </c>
      <c r="D170" s="3" t="s">
        <v>47</v>
      </c>
      <c r="E170" s="3"/>
      <c r="F170" s="16">
        <f>F171+F172+F173+F174</f>
        <v>0</v>
      </c>
      <c r="G170" s="16">
        <f t="shared" ref="G170:H170" si="44">G171+G172+G173+G174</f>
        <v>0</v>
      </c>
      <c r="H170" s="16">
        <f t="shared" si="44"/>
        <v>0</v>
      </c>
      <c r="I170" s="17"/>
      <c r="J170" s="71"/>
      <c r="K170" s="24"/>
      <c r="L170" s="24"/>
    </row>
    <row r="171" spans="1:12" ht="27" hidden="1" customHeight="1" x14ac:dyDescent="0.25">
      <c r="A171" s="29" t="str">
        <f t="shared" si="30"/>
        <v>b</v>
      </c>
      <c r="C171" s="49"/>
      <c r="D171" s="61"/>
      <c r="E171" s="6"/>
      <c r="F171" s="18"/>
      <c r="G171" s="18"/>
      <c r="H171" s="18">
        <f t="shared" si="26"/>
        <v>0</v>
      </c>
      <c r="I171" s="61"/>
      <c r="J171" s="74"/>
      <c r="K171" s="24"/>
      <c r="L171" s="24"/>
    </row>
    <row r="172" spans="1:12" ht="27" hidden="1" customHeight="1" x14ac:dyDescent="0.25">
      <c r="A172" s="29" t="str">
        <f t="shared" si="30"/>
        <v>b</v>
      </c>
      <c r="C172" s="49"/>
      <c r="D172" s="61"/>
      <c r="E172" s="6"/>
      <c r="F172" s="18"/>
      <c r="G172" s="18"/>
      <c r="H172" s="18">
        <f t="shared" si="26"/>
        <v>0</v>
      </c>
      <c r="I172" s="61"/>
      <c r="J172" s="74"/>
      <c r="K172" s="24"/>
      <c r="L172" s="24"/>
    </row>
    <row r="173" spans="1:12" ht="27" hidden="1" customHeight="1" x14ac:dyDescent="0.25">
      <c r="A173" s="29" t="str">
        <f t="shared" si="30"/>
        <v>b</v>
      </c>
      <c r="C173" s="49"/>
      <c r="D173" s="61"/>
      <c r="E173" s="6"/>
      <c r="F173" s="18"/>
      <c r="G173" s="18"/>
      <c r="H173" s="18">
        <f t="shared" si="26"/>
        <v>0</v>
      </c>
      <c r="I173" s="61"/>
      <c r="J173" s="74"/>
      <c r="K173" s="24"/>
      <c r="L173" s="24"/>
    </row>
    <row r="174" spans="1:12" ht="27" hidden="1" customHeight="1" x14ac:dyDescent="0.25">
      <c r="A174" s="29" t="str">
        <f t="shared" si="30"/>
        <v>b</v>
      </c>
      <c r="C174" s="49"/>
      <c r="D174" s="61"/>
      <c r="E174" s="6"/>
      <c r="F174" s="18"/>
      <c r="G174" s="18"/>
      <c r="H174" s="18">
        <f t="shared" si="26"/>
        <v>0</v>
      </c>
      <c r="I174" s="61"/>
      <c r="J174" s="74"/>
      <c r="K174" s="24"/>
      <c r="L174" s="24"/>
    </row>
    <row r="175" spans="1:12" ht="50.25" hidden="1" customHeight="1" x14ac:dyDescent="0.25">
      <c r="A175" s="29" t="str">
        <f t="shared" si="30"/>
        <v>b</v>
      </c>
      <c r="B175">
        <v>1</v>
      </c>
      <c r="C175" s="45" t="s">
        <v>97</v>
      </c>
      <c r="D175" s="3" t="s">
        <v>98</v>
      </c>
      <c r="E175" s="3"/>
      <c r="F175" s="16">
        <f>F176+F177+F178+F179</f>
        <v>0</v>
      </c>
      <c r="G175" s="16">
        <f t="shared" ref="G175:H175" si="45">G176+G177+G178+G179</f>
        <v>0</v>
      </c>
      <c r="H175" s="16">
        <f t="shared" si="45"/>
        <v>0</v>
      </c>
      <c r="I175" s="17"/>
      <c r="J175" s="71"/>
      <c r="K175" s="24"/>
      <c r="L175" s="24"/>
    </row>
    <row r="176" spans="1:12" ht="27" hidden="1" customHeight="1" x14ac:dyDescent="0.25">
      <c r="A176" s="29" t="str">
        <f t="shared" si="30"/>
        <v>b</v>
      </c>
      <c r="C176" s="49"/>
      <c r="D176" s="61"/>
      <c r="E176" s="6"/>
      <c r="F176" s="18"/>
      <c r="G176" s="18"/>
      <c r="H176" s="18">
        <f t="shared" ref="H176:H179" si="46">F176-G176</f>
        <v>0</v>
      </c>
      <c r="I176" s="61"/>
      <c r="J176" s="74"/>
      <c r="K176" s="24"/>
      <c r="L176" s="24"/>
    </row>
    <row r="177" spans="1:12" ht="27" hidden="1" customHeight="1" x14ac:dyDescent="0.25">
      <c r="A177" s="29" t="str">
        <f t="shared" si="30"/>
        <v>b</v>
      </c>
      <c r="C177" s="49"/>
      <c r="D177" s="61"/>
      <c r="E177" s="6"/>
      <c r="F177" s="18"/>
      <c r="G177" s="18"/>
      <c r="H177" s="18">
        <f t="shared" si="46"/>
        <v>0</v>
      </c>
      <c r="I177" s="61"/>
      <c r="J177" s="74"/>
      <c r="K177" s="24"/>
      <c r="L177" s="24"/>
    </row>
    <row r="178" spans="1:12" ht="27" hidden="1" customHeight="1" x14ac:dyDescent="0.25">
      <c r="A178" s="29" t="str">
        <f t="shared" si="30"/>
        <v>b</v>
      </c>
      <c r="C178" s="49"/>
      <c r="D178" s="61"/>
      <c r="E178" s="6"/>
      <c r="F178" s="18"/>
      <c r="G178" s="18"/>
      <c r="H178" s="18">
        <f t="shared" si="46"/>
        <v>0</v>
      </c>
      <c r="I178" s="61"/>
      <c r="J178" s="74"/>
      <c r="K178" s="24"/>
      <c r="L178" s="24"/>
    </row>
    <row r="179" spans="1:12" ht="27" hidden="1" customHeight="1" x14ac:dyDescent="0.25">
      <c r="A179" s="29" t="str">
        <f t="shared" si="30"/>
        <v>b</v>
      </c>
      <c r="C179" s="49"/>
      <c r="D179" s="61"/>
      <c r="E179" s="6"/>
      <c r="F179" s="18"/>
      <c r="G179" s="18"/>
      <c r="H179" s="18">
        <f t="shared" si="46"/>
        <v>0</v>
      </c>
      <c r="I179" s="61"/>
      <c r="J179" s="74"/>
      <c r="K179" s="24"/>
      <c r="L179" s="24"/>
    </row>
    <row r="180" spans="1:12" ht="50.25" hidden="1" customHeight="1" x14ac:dyDescent="0.25">
      <c r="A180" s="29" t="str">
        <f t="shared" si="30"/>
        <v>b</v>
      </c>
      <c r="B180">
        <v>1</v>
      </c>
      <c r="C180" s="45" t="s">
        <v>99</v>
      </c>
      <c r="D180" s="3" t="s">
        <v>100</v>
      </c>
      <c r="E180" s="3"/>
      <c r="F180" s="16">
        <f>F181+F182+F183+F184</f>
        <v>0</v>
      </c>
      <c r="G180" s="16">
        <f t="shared" ref="G180:H180" si="47">G181+G182+G183+G184</f>
        <v>0</v>
      </c>
      <c r="H180" s="16">
        <f t="shared" si="47"/>
        <v>0</v>
      </c>
      <c r="I180" s="17"/>
      <c r="J180" s="71"/>
      <c r="K180" s="24"/>
      <c r="L180" s="24"/>
    </row>
    <row r="181" spans="1:12" ht="27" hidden="1" customHeight="1" x14ac:dyDescent="0.25">
      <c r="A181" s="29" t="str">
        <f t="shared" si="30"/>
        <v>b</v>
      </c>
      <c r="C181" s="49"/>
      <c r="D181" s="61"/>
      <c r="E181" s="6"/>
      <c r="F181" s="18"/>
      <c r="G181" s="18"/>
      <c r="H181" s="18">
        <f t="shared" ref="H181:H184" si="48">F181-G181</f>
        <v>0</v>
      </c>
      <c r="I181" s="61"/>
      <c r="J181" s="74"/>
      <c r="K181" s="24"/>
      <c r="L181" s="24"/>
    </row>
    <row r="182" spans="1:12" ht="27" hidden="1" customHeight="1" x14ac:dyDescent="0.25">
      <c r="A182" s="29" t="str">
        <f t="shared" si="30"/>
        <v>b</v>
      </c>
      <c r="C182" s="49"/>
      <c r="D182" s="61"/>
      <c r="E182" s="6"/>
      <c r="F182" s="18"/>
      <c r="G182" s="18"/>
      <c r="H182" s="18">
        <f t="shared" si="48"/>
        <v>0</v>
      </c>
      <c r="I182" s="61"/>
      <c r="J182" s="74"/>
      <c r="K182" s="24"/>
      <c r="L182" s="24"/>
    </row>
    <row r="183" spans="1:12" ht="27" hidden="1" customHeight="1" x14ac:dyDescent="0.25">
      <c r="A183" s="29" t="str">
        <f t="shared" si="30"/>
        <v>b</v>
      </c>
      <c r="C183" s="49"/>
      <c r="D183" s="61"/>
      <c r="E183" s="6"/>
      <c r="F183" s="18"/>
      <c r="G183" s="18"/>
      <c r="H183" s="18">
        <f t="shared" si="48"/>
        <v>0</v>
      </c>
      <c r="I183" s="61"/>
      <c r="J183" s="74"/>
      <c r="K183" s="24"/>
      <c r="L183" s="24"/>
    </row>
    <row r="184" spans="1:12" ht="27" hidden="1" customHeight="1" x14ac:dyDescent="0.25">
      <c r="A184" s="29" t="str">
        <f t="shared" si="30"/>
        <v>b</v>
      </c>
      <c r="C184" s="49"/>
      <c r="D184" s="61"/>
      <c r="E184" s="6"/>
      <c r="F184" s="18"/>
      <c r="G184" s="18"/>
      <c r="H184" s="18">
        <f t="shared" si="48"/>
        <v>0</v>
      </c>
      <c r="I184" s="61"/>
      <c r="J184" s="74"/>
      <c r="K184" s="24"/>
      <c r="L184" s="24"/>
    </row>
    <row r="185" spans="1:12" ht="50.25" hidden="1" customHeight="1" x14ac:dyDescent="0.25">
      <c r="A185" s="29" t="str">
        <f t="shared" si="30"/>
        <v>b</v>
      </c>
      <c r="B185">
        <v>1</v>
      </c>
      <c r="C185" s="45" t="s">
        <v>101</v>
      </c>
      <c r="D185" s="3" t="s">
        <v>102</v>
      </c>
      <c r="E185" s="3"/>
      <c r="F185" s="16">
        <f>F186+F187+F188+F189</f>
        <v>0</v>
      </c>
      <c r="G185" s="16">
        <f t="shared" ref="G185:H185" si="49">G186+G187+G188+G189</f>
        <v>0</v>
      </c>
      <c r="H185" s="16">
        <f t="shared" si="49"/>
        <v>0</v>
      </c>
      <c r="I185" s="17"/>
      <c r="J185" s="71"/>
      <c r="K185" s="24"/>
      <c r="L185" s="24"/>
    </row>
    <row r="186" spans="1:12" ht="27" hidden="1" customHeight="1" x14ac:dyDescent="0.25">
      <c r="A186" s="29" t="str">
        <f t="shared" si="30"/>
        <v>b</v>
      </c>
      <c r="C186" s="49"/>
      <c r="D186" s="61"/>
      <c r="E186" s="6"/>
      <c r="F186" s="18"/>
      <c r="G186" s="18"/>
      <c r="H186" s="18">
        <f t="shared" ref="H186:H189" si="50">F186-G186</f>
        <v>0</v>
      </c>
      <c r="I186" s="61"/>
      <c r="J186" s="74"/>
      <c r="K186" s="24"/>
      <c r="L186" s="24"/>
    </row>
    <row r="187" spans="1:12" ht="27" hidden="1" customHeight="1" x14ac:dyDescent="0.25">
      <c r="A187" s="29" t="str">
        <f t="shared" si="30"/>
        <v>b</v>
      </c>
      <c r="C187" s="49"/>
      <c r="D187" s="61"/>
      <c r="E187" s="6"/>
      <c r="F187" s="18"/>
      <c r="G187" s="18"/>
      <c r="H187" s="18">
        <f t="shared" si="50"/>
        <v>0</v>
      </c>
      <c r="I187" s="61"/>
      <c r="J187" s="74"/>
      <c r="K187" s="24"/>
      <c r="L187" s="24"/>
    </row>
    <row r="188" spans="1:12" ht="27" hidden="1" customHeight="1" x14ac:dyDescent="0.25">
      <c r="A188" s="29" t="str">
        <f t="shared" si="30"/>
        <v>b</v>
      </c>
      <c r="C188" s="49"/>
      <c r="D188" s="61"/>
      <c r="E188" s="6"/>
      <c r="F188" s="18"/>
      <c r="G188" s="18"/>
      <c r="H188" s="18">
        <f t="shared" si="50"/>
        <v>0</v>
      </c>
      <c r="I188" s="61"/>
      <c r="J188" s="74"/>
      <c r="K188" s="24"/>
      <c r="L188" s="24"/>
    </row>
    <row r="189" spans="1:12" ht="27" hidden="1" customHeight="1" x14ac:dyDescent="0.25">
      <c r="A189" s="29" t="str">
        <f t="shared" si="30"/>
        <v>b</v>
      </c>
      <c r="C189" s="49"/>
      <c r="D189" s="61"/>
      <c r="E189" s="6"/>
      <c r="F189" s="18"/>
      <c r="G189" s="18"/>
      <c r="H189" s="18">
        <f t="shared" si="50"/>
        <v>0</v>
      </c>
      <c r="I189" s="61"/>
      <c r="J189" s="74"/>
      <c r="K189" s="24"/>
      <c r="L189" s="24"/>
    </row>
    <row r="190" spans="1:12" ht="50.25" hidden="1" customHeight="1" x14ac:dyDescent="0.25">
      <c r="A190" s="29" t="str">
        <f t="shared" si="30"/>
        <v>b</v>
      </c>
      <c r="B190">
        <v>1</v>
      </c>
      <c r="C190" s="44" t="s">
        <v>103</v>
      </c>
      <c r="D190" s="4" t="s">
        <v>104</v>
      </c>
      <c r="E190" s="10"/>
      <c r="F190" s="15">
        <f>F191+F192+F193+F194</f>
        <v>0</v>
      </c>
      <c r="G190" s="15">
        <f t="shared" ref="G190:H190" si="51">G191+G192+G193+G194</f>
        <v>0</v>
      </c>
      <c r="H190" s="15">
        <f t="shared" si="51"/>
        <v>0</v>
      </c>
      <c r="I190" s="15"/>
      <c r="J190" s="70"/>
      <c r="K190" s="24"/>
      <c r="L190" s="24"/>
    </row>
    <row r="191" spans="1:12" ht="27" hidden="1" customHeight="1" x14ac:dyDescent="0.25">
      <c r="A191" s="29" t="str">
        <f t="shared" si="30"/>
        <v>b</v>
      </c>
      <c r="C191" s="49"/>
      <c r="D191" s="61"/>
      <c r="E191" s="6"/>
      <c r="F191" s="18"/>
      <c r="G191" s="18"/>
      <c r="H191" s="18">
        <f t="shared" ref="H191:H194" si="52">F191-G191</f>
        <v>0</v>
      </c>
      <c r="I191" s="61"/>
      <c r="J191" s="74"/>
      <c r="K191" s="24"/>
      <c r="L191" s="24"/>
    </row>
    <row r="192" spans="1:12" ht="27" hidden="1" customHeight="1" x14ac:dyDescent="0.25">
      <c r="A192" s="29" t="str">
        <f t="shared" si="30"/>
        <v>b</v>
      </c>
      <c r="C192" s="49"/>
      <c r="D192" s="61"/>
      <c r="E192" s="6"/>
      <c r="F192" s="18"/>
      <c r="G192" s="18"/>
      <c r="H192" s="18">
        <f t="shared" si="52"/>
        <v>0</v>
      </c>
      <c r="I192" s="61"/>
      <c r="J192" s="74"/>
      <c r="K192" s="24"/>
      <c r="L192" s="24"/>
    </row>
    <row r="193" spans="1:12" ht="27" hidden="1" customHeight="1" x14ac:dyDescent="0.25">
      <c r="A193" s="29" t="str">
        <f t="shared" si="30"/>
        <v>b</v>
      </c>
      <c r="C193" s="49"/>
      <c r="D193" s="61"/>
      <c r="E193" s="6"/>
      <c r="F193" s="18"/>
      <c r="G193" s="18"/>
      <c r="H193" s="18">
        <f t="shared" si="52"/>
        <v>0</v>
      </c>
      <c r="I193" s="61"/>
      <c r="J193" s="74"/>
      <c r="K193" s="24"/>
      <c r="L193" s="24"/>
    </row>
    <row r="194" spans="1:12" ht="27" hidden="1" customHeight="1" x14ac:dyDescent="0.25">
      <c r="A194" s="29" t="str">
        <f t="shared" si="30"/>
        <v>b</v>
      </c>
      <c r="C194" s="49"/>
      <c r="D194" s="61"/>
      <c r="E194" s="6"/>
      <c r="F194" s="18"/>
      <c r="G194" s="18"/>
      <c r="H194" s="18">
        <f t="shared" si="52"/>
        <v>0</v>
      </c>
      <c r="I194" s="61"/>
      <c r="J194" s="74"/>
      <c r="K194" s="24"/>
      <c r="L194" s="24"/>
    </row>
    <row r="195" spans="1:12" ht="68.25" customHeight="1" x14ac:dyDescent="0.25">
      <c r="A195" s="29" t="str">
        <f t="shared" si="30"/>
        <v>a</v>
      </c>
      <c r="B195">
        <v>1</v>
      </c>
      <c r="C195" s="44" t="s">
        <v>105</v>
      </c>
      <c r="D195" s="4" t="s">
        <v>44</v>
      </c>
      <c r="E195" s="10"/>
      <c r="F195" s="15">
        <f>SUM(F196:F234)</f>
        <v>1342390</v>
      </c>
      <c r="G195" s="15">
        <f t="shared" ref="G195:H195" si="53">SUM(G196:G234)</f>
        <v>1253248.82</v>
      </c>
      <c r="H195" s="15">
        <f t="shared" si="53"/>
        <v>89141.18</v>
      </c>
      <c r="I195" s="15"/>
      <c r="J195" s="70"/>
      <c r="K195" s="24"/>
      <c r="L195" s="24"/>
    </row>
    <row r="196" spans="1:12" ht="49.5" customHeight="1" x14ac:dyDescent="0.25">
      <c r="A196" s="29" t="str">
        <f t="shared" si="30"/>
        <v>a</v>
      </c>
      <c r="C196" s="49"/>
      <c r="D196" s="61" t="s">
        <v>246</v>
      </c>
      <c r="E196" s="5" t="s">
        <v>173</v>
      </c>
      <c r="F196" s="18">
        <v>160848</v>
      </c>
      <c r="G196" s="18">
        <v>147025</v>
      </c>
      <c r="H196" s="18">
        <v>13823</v>
      </c>
      <c r="I196" s="89" t="s">
        <v>174</v>
      </c>
      <c r="J196" s="89" t="s">
        <v>175</v>
      </c>
      <c r="K196" s="105"/>
      <c r="L196" s="107"/>
    </row>
    <row r="197" spans="1:12" ht="49.5" customHeight="1" x14ac:dyDescent="0.25">
      <c r="A197" s="29" t="str">
        <f t="shared" si="30"/>
        <v>a</v>
      </c>
      <c r="C197" s="49"/>
      <c r="D197" s="61" t="s">
        <v>247</v>
      </c>
      <c r="E197" s="5" t="s">
        <v>173</v>
      </c>
      <c r="F197" s="18">
        <v>280595</v>
      </c>
      <c r="G197" s="18">
        <v>276752</v>
      </c>
      <c r="H197" s="18">
        <v>3843</v>
      </c>
      <c r="I197" s="89" t="s">
        <v>174</v>
      </c>
      <c r="J197" s="89" t="s">
        <v>175</v>
      </c>
      <c r="K197" s="109"/>
      <c r="L197" s="110"/>
    </row>
    <row r="198" spans="1:12" ht="49.5" customHeight="1" x14ac:dyDescent="0.25">
      <c r="A198" s="29" t="str">
        <f t="shared" si="30"/>
        <v>a</v>
      </c>
      <c r="C198" s="49"/>
      <c r="D198" s="61" t="s">
        <v>248</v>
      </c>
      <c r="E198" s="5" t="s">
        <v>173</v>
      </c>
      <c r="F198" s="18">
        <v>271672</v>
      </c>
      <c r="G198" s="18">
        <v>263227.2</v>
      </c>
      <c r="H198" s="18">
        <v>8444.7999999999884</v>
      </c>
      <c r="I198" s="89" t="s">
        <v>174</v>
      </c>
      <c r="J198" s="89" t="s">
        <v>175</v>
      </c>
      <c r="K198" s="109"/>
      <c r="L198" s="110"/>
    </row>
    <row r="199" spans="1:12" ht="49.5" customHeight="1" x14ac:dyDescent="0.25">
      <c r="A199" s="29" t="str">
        <f t="shared" si="30"/>
        <v>a</v>
      </c>
      <c r="C199" s="49"/>
      <c r="D199" s="61" t="s">
        <v>249</v>
      </c>
      <c r="E199" s="5" t="s">
        <v>173</v>
      </c>
      <c r="F199" s="18">
        <v>14819</v>
      </c>
      <c r="G199" s="18">
        <v>13395.97</v>
      </c>
      <c r="H199" s="18">
        <v>1423.0300000000007</v>
      </c>
      <c r="I199" s="89" t="s">
        <v>174</v>
      </c>
      <c r="J199" s="89" t="s">
        <v>175</v>
      </c>
      <c r="K199" s="109"/>
      <c r="L199" s="110"/>
    </row>
    <row r="200" spans="1:12" ht="49.5" customHeight="1" x14ac:dyDescent="0.25">
      <c r="A200" s="29" t="str">
        <f t="shared" si="30"/>
        <v>a</v>
      </c>
      <c r="C200" s="49"/>
      <c r="D200" s="61" t="s">
        <v>250</v>
      </c>
      <c r="E200" s="5" t="s">
        <v>173</v>
      </c>
      <c r="F200" s="18">
        <v>24855</v>
      </c>
      <c r="G200" s="18">
        <v>23982.75</v>
      </c>
      <c r="H200" s="18">
        <v>872.25</v>
      </c>
      <c r="I200" s="89" t="s">
        <v>174</v>
      </c>
      <c r="J200" s="89" t="s">
        <v>175</v>
      </c>
      <c r="K200" s="109"/>
      <c r="L200" s="110"/>
    </row>
    <row r="201" spans="1:12" ht="49.5" customHeight="1" x14ac:dyDescent="0.25">
      <c r="A201" s="29" t="str">
        <f t="shared" si="30"/>
        <v>a</v>
      </c>
      <c r="C201" s="49"/>
      <c r="D201" s="61" t="s">
        <v>251</v>
      </c>
      <c r="E201" s="5" t="s">
        <v>173</v>
      </c>
      <c r="F201" s="18">
        <v>39840</v>
      </c>
      <c r="G201" s="18">
        <v>39292.199999999997</v>
      </c>
      <c r="H201" s="18">
        <v>547.80000000000291</v>
      </c>
      <c r="I201" s="89" t="s">
        <v>174</v>
      </c>
      <c r="J201" s="89" t="s">
        <v>175</v>
      </c>
      <c r="K201" s="109"/>
      <c r="L201" s="110"/>
    </row>
    <row r="202" spans="1:12" ht="49.5" customHeight="1" x14ac:dyDescent="0.25">
      <c r="A202" s="29" t="str">
        <f t="shared" ref="A202:A265" si="54">IF(OR(F202&lt;&gt;0,G202&lt;&gt;0,H202&lt;&gt;0),"a","b")</f>
        <v>a</v>
      </c>
      <c r="C202" s="49"/>
      <c r="D202" s="61" t="s">
        <v>252</v>
      </c>
      <c r="E202" s="5" t="s">
        <v>173</v>
      </c>
      <c r="F202" s="18">
        <v>52310</v>
      </c>
      <c r="G202" s="18">
        <v>51754.15</v>
      </c>
      <c r="H202" s="18">
        <v>555.84999999999854</v>
      </c>
      <c r="I202" s="89" t="s">
        <v>174</v>
      </c>
      <c r="J202" s="89" t="s">
        <v>175</v>
      </c>
      <c r="K202" s="109"/>
      <c r="L202" s="110"/>
    </row>
    <row r="203" spans="1:12" ht="49.5" customHeight="1" x14ac:dyDescent="0.25">
      <c r="A203" s="29" t="str">
        <f t="shared" si="54"/>
        <v>a</v>
      </c>
      <c r="C203" s="49"/>
      <c r="D203" s="61" t="s">
        <v>253</v>
      </c>
      <c r="E203" s="5" t="s">
        <v>173</v>
      </c>
      <c r="F203" s="18">
        <v>16390</v>
      </c>
      <c r="G203" s="18">
        <v>16389.8</v>
      </c>
      <c r="H203" s="18">
        <v>0.2000000000007276</v>
      </c>
      <c r="I203" s="89" t="s">
        <v>174</v>
      </c>
      <c r="J203" s="89" t="s">
        <v>175</v>
      </c>
      <c r="K203" s="109"/>
      <c r="L203" s="110"/>
    </row>
    <row r="204" spans="1:12" ht="49.5" customHeight="1" x14ac:dyDescent="0.25">
      <c r="A204" s="29" t="str">
        <f t="shared" si="54"/>
        <v>a</v>
      </c>
      <c r="C204" s="49"/>
      <c r="D204" s="61" t="s">
        <v>254</v>
      </c>
      <c r="E204" s="5" t="s">
        <v>173</v>
      </c>
      <c r="F204" s="18">
        <v>111030</v>
      </c>
      <c r="G204" s="18">
        <v>102085.75999999999</v>
      </c>
      <c r="H204" s="18">
        <v>8944.2400000000052</v>
      </c>
      <c r="I204" s="89" t="s">
        <v>174</v>
      </c>
      <c r="J204" s="89" t="s">
        <v>175</v>
      </c>
      <c r="K204" s="109"/>
      <c r="L204" s="110"/>
    </row>
    <row r="205" spans="1:12" ht="49.5" customHeight="1" x14ac:dyDescent="0.25">
      <c r="A205" s="29" t="str">
        <f t="shared" si="54"/>
        <v>a</v>
      </c>
      <c r="C205" s="49"/>
      <c r="D205" s="61" t="s">
        <v>255</v>
      </c>
      <c r="E205" s="5" t="s">
        <v>173</v>
      </c>
      <c r="F205" s="18">
        <v>25765</v>
      </c>
      <c r="G205" s="18">
        <v>18634</v>
      </c>
      <c r="H205" s="18">
        <v>7131</v>
      </c>
      <c r="I205" s="89" t="s">
        <v>174</v>
      </c>
      <c r="J205" s="89" t="s">
        <v>175</v>
      </c>
      <c r="K205" s="109"/>
      <c r="L205" s="110"/>
    </row>
    <row r="206" spans="1:12" ht="49.5" customHeight="1" x14ac:dyDescent="0.25">
      <c r="A206" s="29" t="str">
        <f t="shared" si="54"/>
        <v>a</v>
      </c>
      <c r="C206" s="49"/>
      <c r="D206" s="61" t="s">
        <v>256</v>
      </c>
      <c r="E206" s="5" t="s">
        <v>173</v>
      </c>
      <c r="F206" s="18">
        <v>7190</v>
      </c>
      <c r="G206" s="18">
        <v>5901</v>
      </c>
      <c r="H206" s="18">
        <v>1289</v>
      </c>
      <c r="I206" s="89" t="s">
        <v>174</v>
      </c>
      <c r="J206" s="89" t="s">
        <v>175</v>
      </c>
      <c r="K206" s="106"/>
      <c r="L206" s="108"/>
    </row>
    <row r="207" spans="1:12" ht="49.5" customHeight="1" x14ac:dyDescent="0.25">
      <c r="A207" s="29" t="str">
        <f t="shared" si="54"/>
        <v>a</v>
      </c>
      <c r="C207" s="49"/>
      <c r="D207" s="61" t="s">
        <v>257</v>
      </c>
      <c r="E207" s="5" t="s">
        <v>173</v>
      </c>
      <c r="F207" s="18">
        <v>19700</v>
      </c>
      <c r="G207" s="18">
        <v>19494</v>
      </c>
      <c r="H207" s="18">
        <v>206</v>
      </c>
      <c r="I207" s="89" t="s">
        <v>174</v>
      </c>
      <c r="J207" s="89" t="s">
        <v>175</v>
      </c>
      <c r="K207" s="105"/>
      <c r="L207" s="107"/>
    </row>
    <row r="208" spans="1:12" ht="49.5" customHeight="1" x14ac:dyDescent="0.25">
      <c r="A208" s="29" t="str">
        <f t="shared" si="54"/>
        <v>a</v>
      </c>
      <c r="C208" s="49"/>
      <c r="D208" s="61" t="s">
        <v>258</v>
      </c>
      <c r="E208" s="5" t="s">
        <v>173</v>
      </c>
      <c r="F208" s="18">
        <v>46110</v>
      </c>
      <c r="G208" s="18">
        <v>42400.1</v>
      </c>
      <c r="H208" s="18">
        <v>3709.9000000000015</v>
      </c>
      <c r="I208" s="89" t="s">
        <v>174</v>
      </c>
      <c r="J208" s="89" t="s">
        <v>175</v>
      </c>
      <c r="K208" s="109"/>
      <c r="L208" s="110"/>
    </row>
    <row r="209" spans="1:12" ht="49.5" customHeight="1" x14ac:dyDescent="0.25">
      <c r="A209" s="29" t="str">
        <f t="shared" si="54"/>
        <v>a</v>
      </c>
      <c r="C209" s="49"/>
      <c r="D209" s="61" t="s">
        <v>259</v>
      </c>
      <c r="E209" s="5" t="s">
        <v>173</v>
      </c>
      <c r="F209" s="18">
        <v>7700</v>
      </c>
      <c r="G209" s="18">
        <v>6860</v>
      </c>
      <c r="H209" s="18">
        <v>840</v>
      </c>
      <c r="I209" s="89" t="s">
        <v>174</v>
      </c>
      <c r="J209" s="89" t="s">
        <v>175</v>
      </c>
      <c r="K209" s="109"/>
      <c r="L209" s="110"/>
    </row>
    <row r="210" spans="1:12" ht="49.5" customHeight="1" x14ac:dyDescent="0.25">
      <c r="A210" s="29" t="str">
        <f t="shared" si="54"/>
        <v>a</v>
      </c>
      <c r="C210" s="49"/>
      <c r="D210" s="61" t="s">
        <v>260</v>
      </c>
      <c r="E210" s="5" t="s">
        <v>173</v>
      </c>
      <c r="F210" s="18">
        <v>38473</v>
      </c>
      <c r="G210" s="18">
        <v>26320</v>
      </c>
      <c r="H210" s="18">
        <v>12153</v>
      </c>
      <c r="I210" s="89" t="s">
        <v>174</v>
      </c>
      <c r="J210" s="89" t="s">
        <v>175</v>
      </c>
      <c r="K210" s="109"/>
      <c r="L210" s="110"/>
    </row>
    <row r="211" spans="1:12" ht="49.5" customHeight="1" x14ac:dyDescent="0.25">
      <c r="A211" s="29" t="str">
        <f t="shared" si="54"/>
        <v>a</v>
      </c>
      <c r="C211" s="49"/>
      <c r="D211" s="61" t="s">
        <v>261</v>
      </c>
      <c r="E211" s="5" t="s">
        <v>173</v>
      </c>
      <c r="F211" s="18">
        <v>127600</v>
      </c>
      <c r="G211" s="18">
        <v>107764</v>
      </c>
      <c r="H211" s="18">
        <v>19836</v>
      </c>
      <c r="I211" s="89" t="s">
        <v>174</v>
      </c>
      <c r="J211" s="89" t="s">
        <v>175</v>
      </c>
      <c r="K211" s="106"/>
      <c r="L211" s="108"/>
    </row>
    <row r="212" spans="1:12" ht="49.5" customHeight="1" x14ac:dyDescent="0.25">
      <c r="A212" s="29" t="str">
        <f t="shared" si="54"/>
        <v>a</v>
      </c>
      <c r="C212" s="49"/>
      <c r="D212" s="61" t="s">
        <v>262</v>
      </c>
      <c r="E212" s="5" t="s">
        <v>173</v>
      </c>
      <c r="F212" s="18">
        <v>13850</v>
      </c>
      <c r="G212" s="18">
        <v>12300</v>
      </c>
      <c r="H212" s="18">
        <v>1550</v>
      </c>
      <c r="I212" s="89" t="s">
        <v>174</v>
      </c>
      <c r="J212" s="89" t="s">
        <v>175</v>
      </c>
      <c r="K212" s="105"/>
      <c r="L212" s="107"/>
    </row>
    <row r="213" spans="1:12" ht="49.5" customHeight="1" x14ac:dyDescent="0.25">
      <c r="A213" s="29" t="str">
        <f t="shared" si="54"/>
        <v>a</v>
      </c>
      <c r="C213" s="49"/>
      <c r="D213" s="61" t="s">
        <v>263</v>
      </c>
      <c r="E213" s="5" t="s">
        <v>173</v>
      </c>
      <c r="F213" s="18">
        <v>4417</v>
      </c>
      <c r="G213" s="18">
        <v>3858.6</v>
      </c>
      <c r="H213" s="18">
        <v>558.40000000000009</v>
      </c>
      <c r="I213" s="89" t="s">
        <v>174</v>
      </c>
      <c r="J213" s="89" t="s">
        <v>175</v>
      </c>
      <c r="K213" s="106"/>
      <c r="L213" s="108"/>
    </row>
    <row r="214" spans="1:12" ht="49.5" customHeight="1" x14ac:dyDescent="0.25">
      <c r="A214" s="29" t="str">
        <f t="shared" si="54"/>
        <v>a</v>
      </c>
      <c r="C214" s="49"/>
      <c r="D214" s="61" t="s">
        <v>264</v>
      </c>
      <c r="E214" s="5" t="s">
        <v>173</v>
      </c>
      <c r="F214" s="18">
        <v>3036</v>
      </c>
      <c r="G214" s="18">
        <v>3035.99</v>
      </c>
      <c r="H214" s="18">
        <v>1.0000000000218279E-2</v>
      </c>
      <c r="I214" s="89" t="s">
        <v>174</v>
      </c>
      <c r="J214" s="89" t="s">
        <v>175</v>
      </c>
      <c r="K214" s="84"/>
      <c r="L214" s="83"/>
    </row>
    <row r="215" spans="1:12" ht="49.5" customHeight="1" x14ac:dyDescent="0.25">
      <c r="A215" s="29" t="str">
        <f t="shared" si="54"/>
        <v>a</v>
      </c>
      <c r="C215" s="49"/>
      <c r="D215" s="61" t="s">
        <v>265</v>
      </c>
      <c r="E215" s="5" t="s">
        <v>173</v>
      </c>
      <c r="F215" s="18">
        <v>6190</v>
      </c>
      <c r="G215" s="18">
        <v>5344.6</v>
      </c>
      <c r="H215" s="18">
        <v>845.39999999999964</v>
      </c>
      <c r="I215" s="89" t="s">
        <v>174</v>
      </c>
      <c r="J215" s="89" t="s">
        <v>175</v>
      </c>
      <c r="K215" s="61"/>
      <c r="L215" s="61"/>
    </row>
    <row r="216" spans="1:12" ht="49.5" customHeight="1" x14ac:dyDescent="0.25">
      <c r="A216" s="29" t="str">
        <f t="shared" si="54"/>
        <v>a</v>
      </c>
      <c r="C216" s="49"/>
      <c r="D216" s="61" t="s">
        <v>266</v>
      </c>
      <c r="E216" s="5" t="s">
        <v>173</v>
      </c>
      <c r="F216" s="18">
        <v>70000</v>
      </c>
      <c r="G216" s="18">
        <v>67431.7</v>
      </c>
      <c r="H216" s="18">
        <v>2568.3000000000029</v>
      </c>
      <c r="I216" s="89" t="s">
        <v>174</v>
      </c>
      <c r="J216" s="89" t="s">
        <v>175</v>
      </c>
      <c r="K216" s="24"/>
      <c r="L216" s="24"/>
    </row>
    <row r="217" spans="1:12" ht="27" hidden="1" customHeight="1" x14ac:dyDescent="0.25">
      <c r="A217" s="29" t="str">
        <f t="shared" si="54"/>
        <v>b</v>
      </c>
      <c r="C217" s="49"/>
      <c r="D217" s="6"/>
      <c r="E217" s="5"/>
      <c r="F217" s="18"/>
      <c r="G217" s="18"/>
      <c r="H217" s="18">
        <f t="shared" si="26"/>
        <v>0</v>
      </c>
      <c r="I217" s="89"/>
      <c r="J217" s="89"/>
      <c r="K217" s="24"/>
      <c r="L217" s="24"/>
    </row>
    <row r="218" spans="1:12" ht="27" hidden="1" customHeight="1" x14ac:dyDescent="0.25">
      <c r="A218" s="29" t="str">
        <f t="shared" si="54"/>
        <v>b</v>
      </c>
      <c r="C218" s="49"/>
      <c r="D218" s="6"/>
      <c r="E218" s="5"/>
      <c r="F218" s="18"/>
      <c r="G218" s="18"/>
      <c r="H218" s="18">
        <f t="shared" si="26"/>
        <v>0</v>
      </c>
      <c r="I218" s="89"/>
      <c r="J218" s="89"/>
      <c r="K218" s="24"/>
      <c r="L218" s="24"/>
    </row>
    <row r="219" spans="1:12" ht="27" hidden="1" customHeight="1" x14ac:dyDescent="0.25">
      <c r="A219" s="29" t="str">
        <f t="shared" si="54"/>
        <v>b</v>
      </c>
      <c r="C219" s="49"/>
      <c r="D219" s="6"/>
      <c r="E219" s="5"/>
      <c r="F219" s="18"/>
      <c r="G219" s="18"/>
      <c r="H219" s="18">
        <f t="shared" si="26"/>
        <v>0</v>
      </c>
      <c r="I219" s="89"/>
      <c r="J219" s="89"/>
      <c r="K219" s="24"/>
      <c r="L219" s="24"/>
    </row>
    <row r="220" spans="1:12" ht="27" hidden="1" customHeight="1" x14ac:dyDescent="0.25">
      <c r="A220" s="29" t="str">
        <f t="shared" si="54"/>
        <v>b</v>
      </c>
      <c r="C220" s="49"/>
      <c r="D220" s="6"/>
      <c r="E220" s="5"/>
      <c r="F220" s="18"/>
      <c r="G220" s="18"/>
      <c r="H220" s="18">
        <f t="shared" si="26"/>
        <v>0</v>
      </c>
      <c r="I220" s="89"/>
      <c r="J220" s="89"/>
      <c r="K220" s="24"/>
      <c r="L220" s="24"/>
    </row>
    <row r="221" spans="1:12" ht="27" hidden="1" customHeight="1" x14ac:dyDescent="0.25">
      <c r="A221" s="29" t="str">
        <f t="shared" si="54"/>
        <v>b</v>
      </c>
      <c r="C221" s="49"/>
      <c r="D221" s="6"/>
      <c r="E221" s="5"/>
      <c r="F221" s="18"/>
      <c r="G221" s="18"/>
      <c r="H221" s="18">
        <f t="shared" si="26"/>
        <v>0</v>
      </c>
      <c r="I221" s="89"/>
      <c r="J221" s="89"/>
      <c r="K221" s="24"/>
      <c r="L221" s="24"/>
    </row>
    <row r="222" spans="1:12" ht="27" hidden="1" customHeight="1" x14ac:dyDescent="0.25">
      <c r="A222" s="29" t="str">
        <f t="shared" si="54"/>
        <v>b</v>
      </c>
      <c r="C222" s="49"/>
      <c r="D222" s="6"/>
      <c r="E222" s="5"/>
      <c r="F222" s="18"/>
      <c r="G222" s="18"/>
      <c r="H222" s="18">
        <f t="shared" si="26"/>
        <v>0</v>
      </c>
      <c r="I222" s="89"/>
      <c r="J222" s="89"/>
      <c r="K222" s="24"/>
      <c r="L222" s="24"/>
    </row>
    <row r="223" spans="1:12" ht="27" hidden="1" customHeight="1" x14ac:dyDescent="0.25">
      <c r="A223" s="29" t="str">
        <f t="shared" si="54"/>
        <v>b</v>
      </c>
      <c r="C223" s="49"/>
      <c r="D223" s="6"/>
      <c r="E223" s="5"/>
      <c r="F223" s="18"/>
      <c r="G223" s="18"/>
      <c r="H223" s="18">
        <f t="shared" si="26"/>
        <v>0</v>
      </c>
      <c r="I223" s="89"/>
      <c r="J223" s="89"/>
      <c r="K223" s="24"/>
      <c r="L223" s="24"/>
    </row>
    <row r="224" spans="1:12" ht="27" hidden="1" customHeight="1" x14ac:dyDescent="0.25">
      <c r="A224" s="29" t="str">
        <f t="shared" si="54"/>
        <v>b</v>
      </c>
      <c r="C224" s="49"/>
      <c r="D224" s="6"/>
      <c r="E224" s="5"/>
      <c r="F224" s="18"/>
      <c r="G224" s="18"/>
      <c r="H224" s="18">
        <f t="shared" si="26"/>
        <v>0</v>
      </c>
      <c r="I224" s="89"/>
      <c r="J224" s="89"/>
      <c r="K224" s="24"/>
      <c r="L224" s="24"/>
    </row>
    <row r="225" spans="1:12" ht="27" hidden="1" customHeight="1" x14ac:dyDescent="0.25">
      <c r="A225" s="29" t="str">
        <f t="shared" si="54"/>
        <v>b</v>
      </c>
      <c r="C225" s="49"/>
      <c r="D225" s="6"/>
      <c r="E225" s="5"/>
      <c r="F225" s="18"/>
      <c r="G225" s="18"/>
      <c r="H225" s="18">
        <f t="shared" si="26"/>
        <v>0</v>
      </c>
      <c r="I225" s="89"/>
      <c r="J225" s="89"/>
      <c r="K225" s="24"/>
      <c r="L225" s="24"/>
    </row>
    <row r="226" spans="1:12" ht="27" hidden="1" customHeight="1" x14ac:dyDescent="0.25">
      <c r="A226" s="29" t="str">
        <f t="shared" si="54"/>
        <v>b</v>
      </c>
      <c r="C226" s="49"/>
      <c r="D226" s="6"/>
      <c r="E226" s="5"/>
      <c r="F226" s="18"/>
      <c r="G226" s="18"/>
      <c r="H226" s="18">
        <f t="shared" si="26"/>
        <v>0</v>
      </c>
      <c r="I226" s="89"/>
      <c r="J226" s="89"/>
      <c r="K226" s="24"/>
      <c r="L226" s="24"/>
    </row>
    <row r="227" spans="1:12" ht="27" hidden="1" customHeight="1" x14ac:dyDescent="0.25">
      <c r="A227" s="29" t="str">
        <f t="shared" si="54"/>
        <v>b</v>
      </c>
      <c r="C227" s="49"/>
      <c r="D227" s="6"/>
      <c r="E227" s="5"/>
      <c r="F227" s="18"/>
      <c r="G227" s="18"/>
      <c r="H227" s="18">
        <f t="shared" si="26"/>
        <v>0</v>
      </c>
      <c r="I227" s="89"/>
      <c r="J227" s="89"/>
      <c r="K227" s="24"/>
      <c r="L227" s="24"/>
    </row>
    <row r="228" spans="1:12" ht="27" hidden="1" customHeight="1" x14ac:dyDescent="0.25">
      <c r="A228" s="29" t="str">
        <f t="shared" si="54"/>
        <v>b</v>
      </c>
      <c r="C228" s="49"/>
      <c r="D228" s="6"/>
      <c r="E228" s="5"/>
      <c r="F228" s="18"/>
      <c r="G228" s="18"/>
      <c r="H228" s="18">
        <f t="shared" si="26"/>
        <v>0</v>
      </c>
      <c r="I228" s="89"/>
      <c r="J228" s="89"/>
      <c r="K228" s="24"/>
      <c r="L228" s="24"/>
    </row>
    <row r="229" spans="1:12" ht="27" hidden="1" customHeight="1" x14ac:dyDescent="0.25">
      <c r="A229" s="29" t="str">
        <f t="shared" si="54"/>
        <v>b</v>
      </c>
      <c r="C229" s="49"/>
      <c r="D229" s="6"/>
      <c r="E229" s="5"/>
      <c r="F229" s="18"/>
      <c r="G229" s="18"/>
      <c r="H229" s="18">
        <f t="shared" si="26"/>
        <v>0</v>
      </c>
      <c r="I229" s="89"/>
      <c r="J229" s="89"/>
      <c r="K229" s="24"/>
      <c r="L229" s="24"/>
    </row>
    <row r="230" spans="1:12" ht="27" hidden="1" customHeight="1" x14ac:dyDescent="0.25">
      <c r="A230" s="29" t="str">
        <f t="shared" si="54"/>
        <v>b</v>
      </c>
      <c r="C230" s="49"/>
      <c r="D230" s="6"/>
      <c r="E230" s="5"/>
      <c r="F230" s="18"/>
      <c r="G230" s="18"/>
      <c r="H230" s="18">
        <f t="shared" si="26"/>
        <v>0</v>
      </c>
      <c r="I230" s="89"/>
      <c r="J230" s="89"/>
      <c r="K230" s="24"/>
      <c r="L230" s="24"/>
    </row>
    <row r="231" spans="1:12" ht="27" hidden="1" customHeight="1" x14ac:dyDescent="0.25">
      <c r="A231" s="29" t="str">
        <f t="shared" si="54"/>
        <v>b</v>
      </c>
      <c r="C231" s="49"/>
      <c r="D231" s="6"/>
      <c r="E231" s="5"/>
      <c r="F231" s="18"/>
      <c r="G231" s="18"/>
      <c r="H231" s="18">
        <f t="shared" si="26"/>
        <v>0</v>
      </c>
      <c r="I231" s="89"/>
      <c r="J231" s="89"/>
      <c r="K231" s="24"/>
      <c r="L231" s="24"/>
    </row>
    <row r="232" spans="1:12" ht="27" hidden="1" customHeight="1" x14ac:dyDescent="0.25">
      <c r="A232" s="29" t="str">
        <f t="shared" si="54"/>
        <v>b</v>
      </c>
      <c r="C232" s="49"/>
      <c r="D232" s="6"/>
      <c r="E232" s="5"/>
      <c r="F232" s="18"/>
      <c r="G232" s="18"/>
      <c r="H232" s="18">
        <f t="shared" si="26"/>
        <v>0</v>
      </c>
      <c r="I232" s="89"/>
      <c r="J232" s="89"/>
      <c r="K232" s="24"/>
      <c r="L232" s="24"/>
    </row>
    <row r="233" spans="1:12" ht="27" hidden="1" customHeight="1" x14ac:dyDescent="0.25">
      <c r="A233" s="29" t="str">
        <f t="shared" si="54"/>
        <v>b</v>
      </c>
      <c r="C233" s="49"/>
      <c r="D233" s="6"/>
      <c r="E233" s="5"/>
      <c r="F233" s="18"/>
      <c r="G233" s="18"/>
      <c r="H233" s="18">
        <f t="shared" si="26"/>
        <v>0</v>
      </c>
      <c r="I233" s="89"/>
      <c r="J233" s="89"/>
      <c r="K233" s="24"/>
      <c r="L233" s="24"/>
    </row>
    <row r="234" spans="1:12" ht="27" hidden="1" customHeight="1" x14ac:dyDescent="0.25">
      <c r="A234" s="29" t="str">
        <f t="shared" si="54"/>
        <v>b</v>
      </c>
      <c r="C234" s="49"/>
      <c r="D234" s="6"/>
      <c r="E234" s="5"/>
      <c r="F234" s="18"/>
      <c r="G234" s="18"/>
      <c r="H234" s="18">
        <f t="shared" si="26"/>
        <v>0</v>
      </c>
      <c r="I234" s="89"/>
      <c r="J234" s="89"/>
      <c r="K234" s="24"/>
      <c r="L234" s="24"/>
    </row>
    <row r="235" spans="1:12" ht="26.25" customHeight="1" x14ac:dyDescent="0.25">
      <c r="A235" s="29" t="str">
        <f t="shared" si="54"/>
        <v>a</v>
      </c>
      <c r="B235">
        <v>1</v>
      </c>
      <c r="C235" s="50" t="s">
        <v>106</v>
      </c>
      <c r="D235" s="21" t="s">
        <v>19</v>
      </c>
      <c r="E235" s="22"/>
      <c r="F235" s="23">
        <f>F236+F241+F328</f>
        <v>33898389</v>
      </c>
      <c r="G235" s="23">
        <f t="shared" ref="G235:H235" si="55">G236+G241+G328</f>
        <v>31218229.73</v>
      </c>
      <c r="H235" s="23">
        <f t="shared" si="55"/>
        <v>2680159.2699999986</v>
      </c>
      <c r="I235" s="23"/>
      <c r="J235" s="76"/>
      <c r="K235" s="23">
        <f>K241+K328</f>
        <v>0</v>
      </c>
      <c r="L235" s="23">
        <f>L241+L328</f>
        <v>0</v>
      </c>
    </row>
    <row r="236" spans="1:12" ht="48" hidden="1" customHeight="1" x14ac:dyDescent="0.25">
      <c r="A236" s="29" t="str">
        <f t="shared" si="54"/>
        <v>b</v>
      </c>
      <c r="B236">
        <v>1</v>
      </c>
      <c r="C236" s="44" t="s">
        <v>107</v>
      </c>
      <c r="D236" s="4" t="s">
        <v>108</v>
      </c>
      <c r="E236" s="10"/>
      <c r="F236" s="15">
        <f>SUM(F237:F240)</f>
        <v>0</v>
      </c>
      <c r="G236" s="15">
        <f t="shared" ref="G236:H236" si="56">SUM(G237:G240)</f>
        <v>0</v>
      </c>
      <c r="H236" s="15">
        <f t="shared" si="56"/>
        <v>0</v>
      </c>
      <c r="I236" s="15"/>
      <c r="J236" s="70"/>
      <c r="K236" s="17">
        <f t="shared" ref="K236:L236" si="57">SUM(K237:K240)</f>
        <v>0</v>
      </c>
      <c r="L236" s="17">
        <f t="shared" si="57"/>
        <v>0</v>
      </c>
    </row>
    <row r="237" spans="1:12" ht="27" hidden="1" customHeight="1" x14ac:dyDescent="0.25">
      <c r="A237" s="29" t="str">
        <f t="shared" si="54"/>
        <v>b</v>
      </c>
      <c r="C237" s="47"/>
      <c r="D237" s="61"/>
      <c r="E237" s="5"/>
      <c r="F237" s="18"/>
      <c r="G237" s="18"/>
      <c r="H237" s="18">
        <f t="shared" ref="H237:H240" si="58">F237-G237</f>
        <v>0</v>
      </c>
      <c r="I237" s="18"/>
      <c r="J237" s="77"/>
      <c r="K237" s="24"/>
      <c r="L237" s="24"/>
    </row>
    <row r="238" spans="1:12" ht="27" hidden="1" customHeight="1" x14ac:dyDescent="0.25">
      <c r="A238" s="29" t="str">
        <f t="shared" si="54"/>
        <v>b</v>
      </c>
      <c r="C238" s="47"/>
      <c r="D238" s="61"/>
      <c r="E238" s="5"/>
      <c r="F238" s="18"/>
      <c r="G238" s="18"/>
      <c r="H238" s="18">
        <f t="shared" si="58"/>
        <v>0</v>
      </c>
      <c r="I238" s="18"/>
      <c r="J238" s="77"/>
      <c r="K238" s="24"/>
      <c r="L238" s="24"/>
    </row>
    <row r="239" spans="1:12" ht="27" hidden="1" customHeight="1" x14ac:dyDescent="0.25">
      <c r="A239" s="29" t="str">
        <f t="shared" si="54"/>
        <v>b</v>
      </c>
      <c r="C239" s="47"/>
      <c r="D239" s="61"/>
      <c r="E239" s="5"/>
      <c r="F239" s="18"/>
      <c r="G239" s="18"/>
      <c r="H239" s="18">
        <f t="shared" si="58"/>
        <v>0</v>
      </c>
      <c r="I239" s="18"/>
      <c r="J239" s="77"/>
      <c r="K239" s="24"/>
      <c r="L239" s="24"/>
    </row>
    <row r="240" spans="1:12" ht="27" hidden="1" customHeight="1" x14ac:dyDescent="0.25">
      <c r="A240" s="29" t="str">
        <f t="shared" si="54"/>
        <v>b</v>
      </c>
      <c r="C240" s="47"/>
      <c r="D240" s="61"/>
      <c r="E240" s="5"/>
      <c r="F240" s="18"/>
      <c r="G240" s="18"/>
      <c r="H240" s="18">
        <f t="shared" si="58"/>
        <v>0</v>
      </c>
      <c r="I240" s="18"/>
      <c r="J240" s="77"/>
      <c r="K240" s="24"/>
      <c r="L240" s="24"/>
    </row>
    <row r="241" spans="1:12" ht="27" customHeight="1" x14ac:dyDescent="0.25">
      <c r="A241" s="29" t="str">
        <f t="shared" si="54"/>
        <v>a</v>
      </c>
      <c r="B241">
        <v>1</v>
      </c>
      <c r="C241" s="44" t="s">
        <v>109</v>
      </c>
      <c r="D241" s="4" t="s">
        <v>20</v>
      </c>
      <c r="E241" s="10"/>
      <c r="F241" s="15">
        <f>F242+F247+F252+F259+F261+F263+F273+F288+F295+F300+F312+F326</f>
        <v>2269680</v>
      </c>
      <c r="G241" s="15">
        <f t="shared" ref="G241:H241" si="59">G242+G247+G252+G259+G261+G263+G273+G288+G295+G300+G312+G326</f>
        <v>2220236.7999999998</v>
      </c>
      <c r="H241" s="15">
        <f t="shared" si="59"/>
        <v>49443.199999999953</v>
      </c>
      <c r="I241" s="15"/>
      <c r="J241" s="70"/>
      <c r="K241" s="15">
        <f>K242+K247+K252+K259+K283+K288+K295+K300+K312+K270</f>
        <v>0</v>
      </c>
      <c r="L241" s="15">
        <f>L242+L247+L252+L259+L283+L288+L295+L300+L312+L270</f>
        <v>0</v>
      </c>
    </row>
    <row r="242" spans="1:12" ht="48" customHeight="1" x14ac:dyDescent="0.25">
      <c r="A242" s="29" t="str">
        <f t="shared" si="54"/>
        <v>a</v>
      </c>
      <c r="B242">
        <v>1</v>
      </c>
      <c r="C242" s="45" t="s">
        <v>110</v>
      </c>
      <c r="D242" s="3" t="s">
        <v>7</v>
      </c>
      <c r="E242" s="3"/>
      <c r="F242" s="17">
        <f>SUM(F243:F246)</f>
        <v>976755</v>
      </c>
      <c r="G242" s="17">
        <f t="shared" ref="G242:H242" si="60">SUM(G243:G246)</f>
        <v>976754.8</v>
      </c>
      <c r="H242" s="17">
        <f t="shared" si="60"/>
        <v>0.19999999995343387</v>
      </c>
      <c r="I242" s="17"/>
      <c r="J242" s="71"/>
      <c r="K242" s="17">
        <f t="shared" ref="K242:L242" si="61">SUM(K243:K246)</f>
        <v>0</v>
      </c>
      <c r="L242" s="17">
        <f t="shared" si="61"/>
        <v>0</v>
      </c>
    </row>
    <row r="243" spans="1:12" ht="53.25" customHeight="1" x14ac:dyDescent="0.25">
      <c r="A243" s="29" t="str">
        <f t="shared" si="54"/>
        <v>a</v>
      </c>
      <c r="C243" s="47"/>
      <c r="D243" s="61" t="s">
        <v>243</v>
      </c>
      <c r="E243" s="5" t="s">
        <v>173</v>
      </c>
      <c r="F243" s="18">
        <v>976755</v>
      </c>
      <c r="G243" s="18">
        <v>976754.8</v>
      </c>
      <c r="H243" s="18">
        <f t="shared" ref="H243:H287" si="62">F243-G243</f>
        <v>0.19999999995343387</v>
      </c>
      <c r="I243" s="89" t="s">
        <v>174</v>
      </c>
      <c r="J243" s="89" t="s">
        <v>175</v>
      </c>
      <c r="K243" s="24"/>
      <c r="L243" s="24"/>
    </row>
    <row r="244" spans="1:12" ht="42" hidden="1" customHeight="1" x14ac:dyDescent="0.25">
      <c r="A244" s="29" t="str">
        <f t="shared" si="54"/>
        <v>b</v>
      </c>
      <c r="C244" s="47"/>
      <c r="D244" s="61"/>
      <c r="E244" s="5"/>
      <c r="F244" s="18"/>
      <c r="G244" s="18"/>
      <c r="H244" s="18">
        <f t="shared" si="62"/>
        <v>0</v>
      </c>
      <c r="I244" s="89"/>
      <c r="J244" s="89"/>
      <c r="K244" s="24"/>
      <c r="L244" s="24"/>
    </row>
    <row r="245" spans="1:12" ht="27" hidden="1" customHeight="1" x14ac:dyDescent="0.25">
      <c r="A245" s="29" t="str">
        <f t="shared" si="54"/>
        <v>b</v>
      </c>
      <c r="C245" s="47"/>
      <c r="D245" s="61"/>
      <c r="E245" s="5"/>
      <c r="F245" s="18"/>
      <c r="G245" s="18"/>
      <c r="H245" s="18">
        <f t="shared" si="62"/>
        <v>0</v>
      </c>
      <c r="I245" s="18"/>
      <c r="J245" s="77"/>
      <c r="K245" s="24"/>
      <c r="L245" s="24"/>
    </row>
    <row r="246" spans="1:12" ht="27" hidden="1" customHeight="1" x14ac:dyDescent="0.25">
      <c r="A246" s="29" t="str">
        <f t="shared" si="54"/>
        <v>b</v>
      </c>
      <c r="C246" s="47"/>
      <c r="D246" s="61"/>
      <c r="E246" s="5"/>
      <c r="F246" s="18"/>
      <c r="G246" s="18"/>
      <c r="H246" s="18">
        <f t="shared" si="62"/>
        <v>0</v>
      </c>
      <c r="I246" s="18"/>
      <c r="J246" s="77"/>
      <c r="K246" s="24"/>
      <c r="L246" s="24"/>
    </row>
    <row r="247" spans="1:12" ht="37.5" hidden="1" customHeight="1" x14ac:dyDescent="0.25">
      <c r="A247" s="29" t="str">
        <f t="shared" si="54"/>
        <v>b</v>
      </c>
      <c r="B247">
        <v>1</v>
      </c>
      <c r="C247" s="45" t="s">
        <v>111</v>
      </c>
      <c r="D247" s="3" t="s">
        <v>21</v>
      </c>
      <c r="E247" s="12"/>
      <c r="F247" s="16">
        <f t="shared" ref="F247:H247" si="63">SUM(F248:F251)</f>
        <v>0</v>
      </c>
      <c r="G247" s="16">
        <f t="shared" si="63"/>
        <v>0</v>
      </c>
      <c r="H247" s="16">
        <f t="shared" si="63"/>
        <v>0</v>
      </c>
      <c r="I247" s="19"/>
      <c r="J247" s="78"/>
      <c r="K247" s="19">
        <f t="shared" ref="K247:L247" si="64">SUM(K248:K251)</f>
        <v>0</v>
      </c>
      <c r="L247" s="19">
        <f t="shared" si="64"/>
        <v>0</v>
      </c>
    </row>
    <row r="248" spans="1:12" ht="40.5" hidden="1" customHeight="1" x14ac:dyDescent="0.25">
      <c r="A248" s="29" t="str">
        <f t="shared" si="54"/>
        <v>b</v>
      </c>
      <c r="C248" s="46"/>
      <c r="D248" s="62"/>
      <c r="E248" s="1"/>
      <c r="F248" s="18"/>
      <c r="G248" s="18"/>
      <c r="H248" s="18">
        <f t="shared" si="62"/>
        <v>0</v>
      </c>
      <c r="I248" s="89"/>
      <c r="J248" s="89"/>
      <c r="K248" s="24"/>
      <c r="L248" s="24"/>
    </row>
    <row r="249" spans="1:12" ht="27" hidden="1" customHeight="1" x14ac:dyDescent="0.25">
      <c r="A249" s="29" t="str">
        <f t="shared" si="54"/>
        <v>b</v>
      </c>
      <c r="C249" s="46"/>
      <c r="D249" s="2"/>
      <c r="E249" s="1"/>
      <c r="F249" s="18"/>
      <c r="G249" s="18"/>
      <c r="H249" s="18">
        <f t="shared" si="62"/>
        <v>0</v>
      </c>
      <c r="I249" s="24"/>
      <c r="J249" s="72"/>
      <c r="K249" s="24"/>
      <c r="L249" s="24"/>
    </row>
    <row r="250" spans="1:12" ht="27" hidden="1" customHeight="1" x14ac:dyDescent="0.25">
      <c r="A250" s="29" t="str">
        <f t="shared" si="54"/>
        <v>b</v>
      </c>
      <c r="C250" s="46"/>
      <c r="D250" s="2"/>
      <c r="E250" s="1"/>
      <c r="F250" s="18"/>
      <c r="G250" s="18"/>
      <c r="H250" s="18">
        <f t="shared" si="62"/>
        <v>0</v>
      </c>
      <c r="I250" s="24"/>
      <c r="J250" s="72"/>
      <c r="K250" s="24"/>
      <c r="L250" s="24"/>
    </row>
    <row r="251" spans="1:12" ht="27" hidden="1" customHeight="1" x14ac:dyDescent="0.25">
      <c r="A251" s="29" t="str">
        <f t="shared" si="54"/>
        <v>b</v>
      </c>
      <c r="C251" s="46"/>
      <c r="D251" s="2"/>
      <c r="E251" s="1"/>
      <c r="F251" s="18"/>
      <c r="G251" s="18"/>
      <c r="H251" s="18">
        <f t="shared" si="62"/>
        <v>0</v>
      </c>
      <c r="I251" s="24"/>
      <c r="J251" s="72"/>
      <c r="K251" s="24"/>
      <c r="L251" s="24"/>
    </row>
    <row r="252" spans="1:12" ht="27.75" hidden="1" customHeight="1" x14ac:dyDescent="0.25">
      <c r="A252" s="29" t="str">
        <f t="shared" si="54"/>
        <v>b</v>
      </c>
      <c r="B252">
        <v>1</v>
      </c>
      <c r="C252" s="45" t="s">
        <v>112</v>
      </c>
      <c r="D252" s="3" t="s">
        <v>8</v>
      </c>
      <c r="E252" s="3"/>
      <c r="F252" s="17">
        <f t="shared" ref="F252:H252" si="65">SUM(F253:F258)</f>
        <v>0</v>
      </c>
      <c r="G252" s="17">
        <f t="shared" si="65"/>
        <v>0</v>
      </c>
      <c r="H252" s="17">
        <f t="shared" si="65"/>
        <v>0</v>
      </c>
      <c r="I252" s="17"/>
      <c r="J252" s="71"/>
      <c r="K252" s="17">
        <f t="shared" ref="K252:L252" si="66">SUM(K253:K258)</f>
        <v>0</v>
      </c>
      <c r="L252" s="17">
        <f t="shared" si="66"/>
        <v>0</v>
      </c>
    </row>
    <row r="253" spans="1:12" ht="27.75" hidden="1" customHeight="1" x14ac:dyDescent="0.25">
      <c r="A253" s="29" t="str">
        <f t="shared" si="54"/>
        <v>b</v>
      </c>
      <c r="C253" s="47"/>
      <c r="D253" s="61"/>
      <c r="E253" s="5"/>
      <c r="F253" s="18"/>
      <c r="G253" s="18"/>
      <c r="H253" s="18">
        <f t="shared" si="62"/>
        <v>0</v>
      </c>
      <c r="I253" s="89"/>
      <c r="J253" s="89"/>
      <c r="K253" s="24"/>
      <c r="L253" s="24"/>
    </row>
    <row r="254" spans="1:12" ht="27.75" hidden="1" customHeight="1" x14ac:dyDescent="0.25">
      <c r="A254" s="29" t="str">
        <f t="shared" si="54"/>
        <v>b</v>
      </c>
      <c r="C254" s="47"/>
      <c r="D254" s="2"/>
      <c r="E254" s="1"/>
      <c r="F254" s="18"/>
      <c r="G254" s="18"/>
      <c r="H254" s="18">
        <f t="shared" si="62"/>
        <v>0</v>
      </c>
      <c r="I254" s="24"/>
      <c r="J254" s="72"/>
      <c r="K254" s="24"/>
      <c r="L254" s="24"/>
    </row>
    <row r="255" spans="1:12" ht="27.75" hidden="1" customHeight="1" x14ac:dyDescent="0.25">
      <c r="A255" s="29" t="str">
        <f t="shared" si="54"/>
        <v>b</v>
      </c>
      <c r="C255" s="47"/>
      <c r="D255" s="2"/>
      <c r="E255" s="1"/>
      <c r="F255" s="18"/>
      <c r="G255" s="18"/>
      <c r="H255" s="18">
        <f t="shared" si="62"/>
        <v>0</v>
      </c>
      <c r="I255" s="24"/>
      <c r="J255" s="72"/>
      <c r="K255" s="24"/>
      <c r="L255" s="24"/>
    </row>
    <row r="256" spans="1:12" ht="27.75" hidden="1" customHeight="1" x14ac:dyDescent="0.25">
      <c r="A256" s="29" t="str">
        <f t="shared" si="54"/>
        <v>b</v>
      </c>
      <c r="C256" s="47"/>
      <c r="D256" s="2"/>
      <c r="E256" s="1"/>
      <c r="F256" s="18"/>
      <c r="G256" s="18"/>
      <c r="H256" s="18">
        <f t="shared" si="62"/>
        <v>0</v>
      </c>
      <c r="I256" s="24"/>
      <c r="J256" s="72"/>
      <c r="K256" s="24"/>
      <c r="L256" s="24"/>
    </row>
    <row r="257" spans="1:12" ht="27.75" hidden="1" customHeight="1" x14ac:dyDescent="0.25">
      <c r="A257" s="29" t="str">
        <f t="shared" si="54"/>
        <v>b</v>
      </c>
      <c r="C257" s="47"/>
      <c r="D257" s="2"/>
      <c r="E257" s="1"/>
      <c r="F257" s="18"/>
      <c r="G257" s="18"/>
      <c r="H257" s="18">
        <f t="shared" si="62"/>
        <v>0</v>
      </c>
      <c r="I257" s="24"/>
      <c r="J257" s="72"/>
      <c r="K257" s="24"/>
      <c r="L257" s="24"/>
    </row>
    <row r="258" spans="1:12" ht="27.75" hidden="1" customHeight="1" x14ac:dyDescent="0.25">
      <c r="A258" s="29" t="str">
        <f t="shared" si="54"/>
        <v>b</v>
      </c>
      <c r="C258" s="47"/>
      <c r="D258" s="2"/>
      <c r="E258" s="1"/>
      <c r="F258" s="18"/>
      <c r="G258" s="18"/>
      <c r="H258" s="18">
        <f t="shared" si="62"/>
        <v>0</v>
      </c>
      <c r="I258" s="24"/>
      <c r="J258" s="72"/>
      <c r="K258" s="24"/>
      <c r="L258" s="24"/>
    </row>
    <row r="259" spans="1:12" ht="27.75" hidden="1" customHeight="1" x14ac:dyDescent="0.25">
      <c r="A259" s="29" t="str">
        <f t="shared" si="54"/>
        <v>b</v>
      </c>
      <c r="B259">
        <v>1</v>
      </c>
      <c r="C259" s="45" t="s">
        <v>113</v>
      </c>
      <c r="D259" s="3" t="s">
        <v>22</v>
      </c>
      <c r="E259" s="11"/>
      <c r="F259" s="17">
        <f t="shared" ref="F259:H261" si="67">F260</f>
        <v>0</v>
      </c>
      <c r="G259" s="17">
        <f t="shared" si="67"/>
        <v>0</v>
      </c>
      <c r="H259" s="17">
        <f t="shared" si="67"/>
        <v>0</v>
      </c>
      <c r="I259" s="17"/>
      <c r="J259" s="71"/>
      <c r="K259" s="24"/>
      <c r="L259" s="24"/>
    </row>
    <row r="260" spans="1:12" ht="27.75" hidden="1" customHeight="1" x14ac:dyDescent="0.25">
      <c r="A260" s="29" t="str">
        <f t="shared" si="54"/>
        <v>b</v>
      </c>
      <c r="C260" s="46"/>
      <c r="D260" s="2"/>
      <c r="E260" s="1"/>
      <c r="F260" s="18"/>
      <c r="G260" s="18"/>
      <c r="H260" s="18">
        <f t="shared" si="62"/>
        <v>0</v>
      </c>
      <c r="I260" s="24"/>
      <c r="J260" s="72"/>
      <c r="K260" s="24"/>
      <c r="L260" s="24"/>
    </row>
    <row r="261" spans="1:12" ht="78" hidden="1" customHeight="1" x14ac:dyDescent="0.25">
      <c r="A261" s="29" t="str">
        <f t="shared" si="54"/>
        <v>b</v>
      </c>
      <c r="B261">
        <v>1</v>
      </c>
      <c r="C261" s="45" t="s">
        <v>114</v>
      </c>
      <c r="D261" s="3" t="s">
        <v>115</v>
      </c>
      <c r="E261" s="11"/>
      <c r="F261" s="17">
        <f t="shared" si="67"/>
        <v>0</v>
      </c>
      <c r="G261" s="17">
        <f t="shared" si="67"/>
        <v>0</v>
      </c>
      <c r="H261" s="17">
        <f t="shared" si="67"/>
        <v>0</v>
      </c>
      <c r="I261" s="17"/>
      <c r="J261" s="71"/>
      <c r="K261" s="24"/>
      <c r="L261" s="24"/>
    </row>
    <row r="262" spans="1:12" ht="27.75" hidden="1" customHeight="1" x14ac:dyDescent="0.25">
      <c r="A262" s="29" t="str">
        <f t="shared" si="54"/>
        <v>b</v>
      </c>
      <c r="C262" s="46"/>
      <c r="D262" s="2"/>
      <c r="E262" s="1"/>
      <c r="F262" s="18"/>
      <c r="G262" s="18"/>
      <c r="H262" s="18">
        <f t="shared" ref="H262" si="68">F262-G262</f>
        <v>0</v>
      </c>
      <c r="I262" s="24"/>
      <c r="J262" s="72"/>
      <c r="K262" s="24"/>
      <c r="L262" s="24"/>
    </row>
    <row r="263" spans="1:12" ht="27.75" hidden="1" customHeight="1" x14ac:dyDescent="0.25">
      <c r="A263" s="29" t="str">
        <f t="shared" si="54"/>
        <v>b</v>
      </c>
      <c r="B263">
        <v>1</v>
      </c>
      <c r="C263" s="44" t="s">
        <v>116</v>
      </c>
      <c r="D263" s="4" t="s">
        <v>117</v>
      </c>
      <c r="E263" s="10"/>
      <c r="F263" s="15">
        <f>F264+F267+F270</f>
        <v>0</v>
      </c>
      <c r="G263" s="15">
        <f t="shared" ref="G263:H263" si="69">G264+G267+G270</f>
        <v>0</v>
      </c>
      <c r="H263" s="15">
        <f t="shared" si="69"/>
        <v>0</v>
      </c>
      <c r="I263" s="15"/>
      <c r="J263" s="70"/>
      <c r="K263" s="24"/>
      <c r="L263" s="24"/>
    </row>
    <row r="264" spans="1:12" ht="49.5" hidden="1" customHeight="1" x14ac:dyDescent="0.25">
      <c r="A264" s="29" t="str">
        <f t="shared" si="54"/>
        <v>b</v>
      </c>
      <c r="B264">
        <v>1</v>
      </c>
      <c r="C264" s="45" t="s">
        <v>118</v>
      </c>
      <c r="D264" s="3" t="s">
        <v>117</v>
      </c>
      <c r="E264" s="11"/>
      <c r="F264" s="17">
        <f t="shared" ref="F264:H264" si="70">SUM(F265:F266)</f>
        <v>0</v>
      </c>
      <c r="G264" s="17">
        <f t="shared" si="70"/>
        <v>0</v>
      </c>
      <c r="H264" s="17">
        <f t="shared" si="70"/>
        <v>0</v>
      </c>
      <c r="I264" s="17"/>
      <c r="J264" s="71"/>
      <c r="K264" s="24"/>
      <c r="L264" s="24"/>
    </row>
    <row r="265" spans="1:12" ht="27" hidden="1" customHeight="1" x14ac:dyDescent="0.25">
      <c r="A265" s="29" t="str">
        <f t="shared" si="54"/>
        <v>b</v>
      </c>
      <c r="C265" s="46"/>
      <c r="D265" s="2"/>
      <c r="E265" s="1"/>
      <c r="F265" s="18"/>
      <c r="G265" s="18"/>
      <c r="H265" s="18">
        <f t="shared" ref="H265:H266" si="71">F265-G265</f>
        <v>0</v>
      </c>
      <c r="I265" s="89"/>
      <c r="J265" s="89"/>
      <c r="K265" s="24"/>
      <c r="L265" s="24"/>
    </row>
    <row r="266" spans="1:12" ht="27" hidden="1" customHeight="1" x14ac:dyDescent="0.25">
      <c r="A266" s="29" t="str">
        <f t="shared" ref="A266:A338" si="72">IF(OR(F266&lt;&gt;0,G266&lt;&gt;0,H266&lt;&gt;0),"a","b")</f>
        <v>b</v>
      </c>
      <c r="C266" s="46"/>
      <c r="D266" s="2"/>
      <c r="E266" s="1"/>
      <c r="F266" s="18"/>
      <c r="G266" s="18"/>
      <c r="H266" s="18">
        <f t="shared" si="71"/>
        <v>0</v>
      </c>
      <c r="I266" s="24"/>
      <c r="J266" s="72"/>
      <c r="K266" s="24"/>
      <c r="L266" s="24"/>
    </row>
    <row r="267" spans="1:12" ht="72" hidden="1" customHeight="1" x14ac:dyDescent="0.25">
      <c r="A267" s="29" t="str">
        <f t="shared" si="72"/>
        <v>b</v>
      </c>
      <c r="B267">
        <v>1</v>
      </c>
      <c r="C267" s="45" t="s">
        <v>119</v>
      </c>
      <c r="D267" s="3" t="s">
        <v>29</v>
      </c>
      <c r="E267" s="11"/>
      <c r="F267" s="17">
        <f t="shared" ref="F267:H267" si="73">SUM(F268:F269)</f>
        <v>0</v>
      </c>
      <c r="G267" s="17">
        <f t="shared" si="73"/>
        <v>0</v>
      </c>
      <c r="H267" s="17">
        <f t="shared" si="73"/>
        <v>0</v>
      </c>
      <c r="I267" s="17"/>
      <c r="J267" s="71"/>
      <c r="K267" s="24"/>
      <c r="L267" s="24"/>
    </row>
    <row r="268" spans="1:12" ht="31.5" hidden="1" customHeight="1" x14ac:dyDescent="0.25">
      <c r="A268" s="29" t="str">
        <f t="shared" si="72"/>
        <v>b</v>
      </c>
      <c r="C268" s="46"/>
      <c r="D268" s="62"/>
      <c r="E268" s="1" t="s">
        <v>173</v>
      </c>
      <c r="F268" s="18"/>
      <c r="G268" s="18"/>
      <c r="H268" s="18">
        <f t="shared" ref="H268:H269" si="74">F268-G268</f>
        <v>0</v>
      </c>
      <c r="I268" s="89" t="s">
        <v>174</v>
      </c>
      <c r="J268" s="89" t="s">
        <v>175</v>
      </c>
      <c r="K268" s="24"/>
      <c r="L268" s="24"/>
    </row>
    <row r="269" spans="1:12" ht="31.5" hidden="1" customHeight="1" x14ac:dyDescent="0.25">
      <c r="A269" s="29" t="str">
        <f t="shared" si="72"/>
        <v>b</v>
      </c>
      <c r="C269" s="46"/>
      <c r="D269" s="62"/>
      <c r="E269" s="1" t="s">
        <v>173</v>
      </c>
      <c r="F269" s="18"/>
      <c r="G269" s="18"/>
      <c r="H269" s="18">
        <f t="shared" si="74"/>
        <v>0</v>
      </c>
      <c r="I269" s="89" t="s">
        <v>174</v>
      </c>
      <c r="J269" s="89" t="s">
        <v>175</v>
      </c>
      <c r="K269" s="24"/>
      <c r="L269" s="24"/>
    </row>
    <row r="270" spans="1:12" ht="72" hidden="1" customHeight="1" x14ac:dyDescent="0.25">
      <c r="A270" s="29" t="str">
        <f t="shared" si="72"/>
        <v>b</v>
      </c>
      <c r="B270">
        <v>1</v>
      </c>
      <c r="C270" s="45" t="s">
        <v>120</v>
      </c>
      <c r="D270" s="3" t="s">
        <v>121</v>
      </c>
      <c r="E270" s="11"/>
      <c r="F270" s="17">
        <f t="shared" ref="F270:H270" si="75">SUM(F271:F272)</f>
        <v>0</v>
      </c>
      <c r="G270" s="17">
        <f t="shared" si="75"/>
        <v>0</v>
      </c>
      <c r="H270" s="17">
        <f t="shared" si="75"/>
        <v>0</v>
      </c>
      <c r="I270" s="17"/>
      <c r="J270" s="71"/>
      <c r="K270" s="24"/>
      <c r="L270" s="24"/>
    </row>
    <row r="271" spans="1:12" ht="27" hidden="1" customHeight="1" x14ac:dyDescent="0.25">
      <c r="A271" s="29" t="str">
        <f t="shared" si="72"/>
        <v>b</v>
      </c>
      <c r="C271" s="46"/>
      <c r="D271" s="2"/>
      <c r="E271" s="1"/>
      <c r="F271" s="18"/>
      <c r="G271" s="18"/>
      <c r="H271" s="18">
        <f t="shared" si="62"/>
        <v>0</v>
      </c>
      <c r="I271" s="89"/>
      <c r="J271" s="89"/>
      <c r="K271" s="24"/>
      <c r="L271" s="24"/>
    </row>
    <row r="272" spans="1:12" ht="27" hidden="1" customHeight="1" x14ac:dyDescent="0.25">
      <c r="A272" s="29" t="str">
        <f t="shared" si="72"/>
        <v>b</v>
      </c>
      <c r="C272" s="46"/>
      <c r="D272" s="2"/>
      <c r="E272" s="1"/>
      <c r="F272" s="18"/>
      <c r="G272" s="18"/>
      <c r="H272" s="18">
        <f t="shared" si="62"/>
        <v>0</v>
      </c>
      <c r="I272" s="24"/>
      <c r="J272" s="72"/>
      <c r="K272" s="24"/>
      <c r="L272" s="24"/>
    </row>
    <row r="273" spans="1:12" ht="27.75" hidden="1" customHeight="1" x14ac:dyDescent="0.25">
      <c r="A273" s="29" t="str">
        <f t="shared" si="72"/>
        <v>b</v>
      </c>
      <c r="B273">
        <v>1</v>
      </c>
      <c r="C273" s="44" t="s">
        <v>122</v>
      </c>
      <c r="D273" s="4" t="s">
        <v>123</v>
      </c>
      <c r="E273" s="10"/>
      <c r="F273" s="15">
        <f>F274+F277+F283</f>
        <v>0</v>
      </c>
      <c r="G273" s="15">
        <f t="shared" ref="G273:H273" si="76">G274+G277+G283</f>
        <v>0</v>
      </c>
      <c r="H273" s="15">
        <f t="shared" si="76"/>
        <v>0</v>
      </c>
      <c r="I273" s="15"/>
      <c r="J273" s="70"/>
      <c r="K273" s="24"/>
      <c r="L273" s="24"/>
    </row>
    <row r="274" spans="1:12" ht="49.5" hidden="1" customHeight="1" x14ac:dyDescent="0.25">
      <c r="A274" s="29" t="str">
        <f t="shared" si="72"/>
        <v>b</v>
      </c>
      <c r="B274">
        <v>1</v>
      </c>
      <c r="C274" s="45" t="s">
        <v>124</v>
      </c>
      <c r="D274" s="3" t="s">
        <v>125</v>
      </c>
      <c r="E274" s="11"/>
      <c r="F274" s="17">
        <f t="shared" ref="F274:H274" si="77">SUM(F275:F276)</f>
        <v>0</v>
      </c>
      <c r="G274" s="17">
        <f t="shared" si="77"/>
        <v>0</v>
      </c>
      <c r="H274" s="17">
        <f t="shared" si="77"/>
        <v>0</v>
      </c>
      <c r="I274" s="17"/>
      <c r="J274" s="71"/>
      <c r="K274" s="24"/>
      <c r="L274" s="24"/>
    </row>
    <row r="275" spans="1:12" ht="27" hidden="1" customHeight="1" x14ac:dyDescent="0.25">
      <c r="A275" s="29" t="str">
        <f t="shared" si="72"/>
        <v>b</v>
      </c>
      <c r="C275" s="46"/>
      <c r="D275" s="2"/>
      <c r="E275" s="1"/>
      <c r="F275" s="18"/>
      <c r="G275" s="18"/>
      <c r="H275" s="18">
        <f t="shared" ref="H275:H276" si="78">F275-G275</f>
        <v>0</v>
      </c>
      <c r="I275" s="89"/>
      <c r="J275" s="89"/>
      <c r="K275" s="24"/>
      <c r="L275" s="24"/>
    </row>
    <row r="276" spans="1:12" ht="27" hidden="1" customHeight="1" x14ac:dyDescent="0.25">
      <c r="A276" s="29" t="str">
        <f t="shared" si="72"/>
        <v>b</v>
      </c>
      <c r="C276" s="46"/>
      <c r="D276" s="2"/>
      <c r="E276" s="1"/>
      <c r="F276" s="18"/>
      <c r="G276" s="18"/>
      <c r="H276" s="18">
        <f t="shared" si="78"/>
        <v>0</v>
      </c>
      <c r="I276" s="24"/>
      <c r="J276" s="72"/>
      <c r="K276" s="24"/>
      <c r="L276" s="24"/>
    </row>
    <row r="277" spans="1:12" ht="72" hidden="1" customHeight="1" x14ac:dyDescent="0.25">
      <c r="A277" s="29" t="str">
        <f t="shared" si="72"/>
        <v>b</v>
      </c>
      <c r="B277">
        <v>1</v>
      </c>
      <c r="C277" s="45" t="s">
        <v>126</v>
      </c>
      <c r="D277" s="3" t="s">
        <v>127</v>
      </c>
      <c r="E277" s="11"/>
      <c r="F277" s="17">
        <f t="shared" ref="F277:H277" si="79">SUM(F278:F282)</f>
        <v>0</v>
      </c>
      <c r="G277" s="17">
        <f t="shared" si="79"/>
        <v>0</v>
      </c>
      <c r="H277" s="17">
        <f t="shared" si="79"/>
        <v>0</v>
      </c>
      <c r="I277" s="17"/>
      <c r="J277" s="17"/>
      <c r="K277" s="24"/>
      <c r="L277" s="24"/>
    </row>
    <row r="278" spans="1:12" ht="36.75" hidden="1" customHeight="1" x14ac:dyDescent="0.25">
      <c r="A278" s="29" t="str">
        <f t="shared" si="72"/>
        <v>b</v>
      </c>
      <c r="C278" s="46"/>
      <c r="D278" s="62"/>
      <c r="E278" s="1"/>
      <c r="F278" s="18"/>
      <c r="G278" s="18"/>
      <c r="H278" s="18">
        <f t="shared" ref="H278:H282" si="80">F278-G278</f>
        <v>0</v>
      </c>
      <c r="I278" s="89"/>
      <c r="J278" s="89"/>
      <c r="K278" s="24"/>
      <c r="L278" s="24"/>
    </row>
    <row r="279" spans="1:12" ht="36.75" hidden="1" customHeight="1" x14ac:dyDescent="0.25">
      <c r="A279" s="29" t="str">
        <f t="shared" si="72"/>
        <v>b</v>
      </c>
      <c r="C279" s="46"/>
      <c r="D279" s="62"/>
      <c r="E279" s="1"/>
      <c r="F279" s="18"/>
      <c r="G279" s="18"/>
      <c r="H279" s="18">
        <f t="shared" si="80"/>
        <v>0</v>
      </c>
      <c r="I279" s="89"/>
      <c r="J279" s="89"/>
      <c r="K279" s="24"/>
      <c r="L279" s="24"/>
    </row>
    <row r="280" spans="1:12" ht="36.75" hidden="1" customHeight="1" x14ac:dyDescent="0.25">
      <c r="A280" s="29" t="str">
        <f t="shared" si="72"/>
        <v>b</v>
      </c>
      <c r="C280" s="46"/>
      <c r="D280" s="62"/>
      <c r="E280" s="1"/>
      <c r="F280" s="18"/>
      <c r="G280" s="18"/>
      <c r="H280" s="18">
        <f t="shared" si="80"/>
        <v>0</v>
      </c>
      <c r="I280" s="89"/>
      <c r="J280" s="89"/>
      <c r="K280" s="24"/>
      <c r="L280" s="24"/>
    </row>
    <row r="281" spans="1:12" ht="36.75" hidden="1" customHeight="1" x14ac:dyDescent="0.25">
      <c r="A281" s="29" t="str">
        <f t="shared" si="72"/>
        <v>b</v>
      </c>
      <c r="C281" s="46"/>
      <c r="D281" s="62"/>
      <c r="E281" s="1"/>
      <c r="F281" s="18"/>
      <c r="G281" s="18"/>
      <c r="H281" s="18">
        <f t="shared" si="80"/>
        <v>0</v>
      </c>
      <c r="I281" s="89"/>
      <c r="J281" s="89"/>
      <c r="K281" s="24"/>
      <c r="L281" s="24"/>
    </row>
    <row r="282" spans="1:12" ht="36.75" hidden="1" customHeight="1" x14ac:dyDescent="0.25">
      <c r="A282" s="29" t="str">
        <f t="shared" si="72"/>
        <v>b</v>
      </c>
      <c r="C282" s="46"/>
      <c r="D282" s="62"/>
      <c r="E282" s="1"/>
      <c r="F282" s="18"/>
      <c r="G282" s="18"/>
      <c r="H282" s="18">
        <f t="shared" si="80"/>
        <v>0</v>
      </c>
      <c r="I282" s="89"/>
      <c r="J282" s="89"/>
      <c r="K282" s="24"/>
      <c r="L282" s="24"/>
    </row>
    <row r="283" spans="1:12" ht="138.75" hidden="1" customHeight="1" x14ac:dyDescent="0.25">
      <c r="A283" s="29" t="str">
        <f t="shared" si="72"/>
        <v>b</v>
      </c>
      <c r="B283">
        <v>1</v>
      </c>
      <c r="C283" s="51" t="s">
        <v>128</v>
      </c>
      <c r="D283" s="3" t="s">
        <v>129</v>
      </c>
      <c r="E283" s="11"/>
      <c r="F283" s="17">
        <f>SUM(F284:F287)</f>
        <v>0</v>
      </c>
      <c r="G283" s="17">
        <f t="shared" ref="G283:H283" si="81">SUM(G284:G287)</f>
        <v>0</v>
      </c>
      <c r="H283" s="17">
        <f t="shared" si="81"/>
        <v>0</v>
      </c>
      <c r="I283" s="17"/>
      <c r="J283" s="17"/>
      <c r="K283" s="24"/>
      <c r="L283" s="24"/>
    </row>
    <row r="284" spans="1:12" ht="27" hidden="1" customHeight="1" x14ac:dyDescent="0.25">
      <c r="A284" s="29" t="str">
        <f t="shared" si="72"/>
        <v>b</v>
      </c>
      <c r="C284" s="52"/>
      <c r="D284" s="2"/>
      <c r="E284" s="1"/>
      <c r="F284" s="18"/>
      <c r="G284" s="18"/>
      <c r="H284" s="18">
        <f t="shared" si="62"/>
        <v>0</v>
      </c>
      <c r="I284" s="89"/>
      <c r="J284" s="89"/>
      <c r="K284" s="24"/>
      <c r="L284" s="24"/>
    </row>
    <row r="285" spans="1:12" ht="27" hidden="1" customHeight="1" x14ac:dyDescent="0.25">
      <c r="A285" s="29" t="str">
        <f t="shared" si="72"/>
        <v>b</v>
      </c>
      <c r="C285" s="52"/>
      <c r="D285" s="2"/>
      <c r="E285" s="1"/>
      <c r="F285" s="18"/>
      <c r="G285" s="18"/>
      <c r="H285" s="18">
        <f t="shared" si="62"/>
        <v>0</v>
      </c>
      <c r="I285" s="89"/>
      <c r="J285" s="89"/>
      <c r="K285" s="24"/>
      <c r="L285" s="24"/>
    </row>
    <row r="286" spans="1:12" ht="27" hidden="1" customHeight="1" x14ac:dyDescent="0.25">
      <c r="A286" s="29" t="str">
        <f t="shared" si="72"/>
        <v>b</v>
      </c>
      <c r="C286" s="52"/>
      <c r="D286" s="2"/>
      <c r="E286" s="1"/>
      <c r="F286" s="18"/>
      <c r="G286" s="18"/>
      <c r="H286" s="18">
        <f t="shared" si="62"/>
        <v>0</v>
      </c>
      <c r="I286" s="89"/>
      <c r="J286" s="89"/>
      <c r="K286" s="24"/>
      <c r="L286" s="24"/>
    </row>
    <row r="287" spans="1:12" ht="27" hidden="1" customHeight="1" x14ac:dyDescent="0.25">
      <c r="A287" s="29" t="str">
        <f t="shared" si="72"/>
        <v>b</v>
      </c>
      <c r="C287" s="52"/>
      <c r="D287" s="62"/>
      <c r="E287" s="1"/>
      <c r="F287" s="18"/>
      <c r="G287" s="18"/>
      <c r="H287" s="18">
        <f t="shared" si="62"/>
        <v>0</v>
      </c>
      <c r="I287" s="89"/>
      <c r="J287" s="89"/>
      <c r="K287" s="24"/>
      <c r="L287" s="24"/>
    </row>
    <row r="288" spans="1:12" ht="27.75" customHeight="1" x14ac:dyDescent="0.25">
      <c r="A288" s="29" t="str">
        <f t="shared" si="72"/>
        <v>a</v>
      </c>
      <c r="B288">
        <v>1</v>
      </c>
      <c r="C288" s="44" t="s">
        <v>130</v>
      </c>
      <c r="D288" s="4" t="s">
        <v>26</v>
      </c>
      <c r="E288" s="10"/>
      <c r="F288" s="15">
        <f>F289+F291</f>
        <v>62535</v>
      </c>
      <c r="G288" s="15">
        <f t="shared" ref="G288:H288" si="82">G289+G291</f>
        <v>62532</v>
      </c>
      <c r="H288" s="15">
        <f t="shared" si="82"/>
        <v>3</v>
      </c>
      <c r="I288" s="15"/>
      <c r="J288" s="15"/>
      <c r="K288" s="17">
        <f t="shared" ref="K288:L288" si="83">K289+K291</f>
        <v>0</v>
      </c>
      <c r="L288" s="17">
        <f t="shared" si="83"/>
        <v>0</v>
      </c>
    </row>
    <row r="289" spans="1:12" ht="36" hidden="1" customHeight="1" x14ac:dyDescent="0.25">
      <c r="A289" s="29" t="str">
        <f t="shared" si="72"/>
        <v>b</v>
      </c>
      <c r="B289">
        <v>1</v>
      </c>
      <c r="C289" s="45" t="s">
        <v>131</v>
      </c>
      <c r="D289" s="3" t="s">
        <v>26</v>
      </c>
      <c r="E289" s="3"/>
      <c r="F289" s="17">
        <f t="shared" ref="F289:H289" si="84">F290</f>
        <v>0</v>
      </c>
      <c r="G289" s="17">
        <f t="shared" si="84"/>
        <v>0</v>
      </c>
      <c r="H289" s="17">
        <f t="shared" si="84"/>
        <v>0</v>
      </c>
      <c r="I289" s="17"/>
      <c r="J289" s="17"/>
      <c r="K289" s="24"/>
      <c r="L289" s="24"/>
    </row>
    <row r="290" spans="1:12" ht="49.5" hidden="1" customHeight="1" x14ac:dyDescent="0.25">
      <c r="A290" s="29" t="str">
        <f t="shared" si="72"/>
        <v>b</v>
      </c>
      <c r="C290" s="53"/>
      <c r="D290" s="62"/>
      <c r="E290" s="2" t="s">
        <v>178</v>
      </c>
      <c r="F290" s="18"/>
      <c r="G290" s="18"/>
      <c r="H290" s="18">
        <f t="shared" ref="H290" si="85">F290-G290</f>
        <v>0</v>
      </c>
      <c r="I290" s="89" t="s">
        <v>174</v>
      </c>
      <c r="J290" s="89" t="s">
        <v>175</v>
      </c>
      <c r="K290" s="24"/>
      <c r="L290" s="24"/>
    </row>
    <row r="291" spans="1:12" ht="90" customHeight="1" x14ac:dyDescent="0.25">
      <c r="A291" s="29" t="str">
        <f t="shared" si="72"/>
        <v>a</v>
      </c>
      <c r="B291">
        <v>1</v>
      </c>
      <c r="C291" s="45" t="s">
        <v>132</v>
      </c>
      <c r="D291" s="3" t="s">
        <v>9</v>
      </c>
      <c r="E291" s="3"/>
      <c r="F291" s="17">
        <f t="shared" ref="F291:L291" si="86">SUM(F292:F294)</f>
        <v>62535</v>
      </c>
      <c r="G291" s="17">
        <f t="shared" si="86"/>
        <v>62532</v>
      </c>
      <c r="H291" s="17">
        <f t="shared" si="86"/>
        <v>3</v>
      </c>
      <c r="I291" s="17"/>
      <c r="J291" s="17"/>
      <c r="K291" s="17">
        <f t="shared" si="86"/>
        <v>0</v>
      </c>
      <c r="L291" s="17">
        <f t="shared" si="86"/>
        <v>0</v>
      </c>
    </row>
    <row r="292" spans="1:12" ht="49.5" customHeight="1" x14ac:dyDescent="0.25">
      <c r="A292" s="29" t="str">
        <f t="shared" si="72"/>
        <v>a</v>
      </c>
      <c r="C292" s="47"/>
      <c r="D292" s="61" t="s">
        <v>239</v>
      </c>
      <c r="E292" s="104" t="s">
        <v>178</v>
      </c>
      <c r="F292" s="18">
        <v>62535</v>
      </c>
      <c r="G292" s="18">
        <v>62532</v>
      </c>
      <c r="H292" s="18">
        <f t="shared" ref="H292:H311" si="87">F292-G292</f>
        <v>3</v>
      </c>
      <c r="I292" s="89" t="s">
        <v>174</v>
      </c>
      <c r="J292" s="89" t="s">
        <v>175</v>
      </c>
      <c r="K292" s="24"/>
      <c r="L292" s="24"/>
    </row>
    <row r="293" spans="1:12" ht="27.75" hidden="1" customHeight="1" x14ac:dyDescent="0.25">
      <c r="A293" s="29" t="str">
        <f t="shared" si="72"/>
        <v>b</v>
      </c>
      <c r="C293" s="47"/>
      <c r="D293" s="62"/>
      <c r="E293" s="1"/>
      <c r="F293" s="18"/>
      <c r="G293" s="18"/>
      <c r="H293" s="18">
        <f t="shared" si="87"/>
        <v>0</v>
      </c>
      <c r="I293" s="89"/>
      <c r="J293" s="89"/>
      <c r="K293" s="24"/>
      <c r="L293" s="24"/>
    </row>
    <row r="294" spans="1:12" ht="27.75" hidden="1" customHeight="1" x14ac:dyDescent="0.25">
      <c r="A294" s="29" t="str">
        <f t="shared" si="72"/>
        <v>b</v>
      </c>
      <c r="C294" s="47"/>
      <c r="D294" s="2"/>
      <c r="E294" s="1"/>
      <c r="F294" s="18"/>
      <c r="G294" s="18"/>
      <c r="H294" s="18">
        <f t="shared" si="87"/>
        <v>0</v>
      </c>
      <c r="I294" s="89"/>
      <c r="J294" s="89"/>
      <c r="K294" s="24"/>
      <c r="L294" s="24"/>
    </row>
    <row r="295" spans="1:12" ht="36" customHeight="1" x14ac:dyDescent="0.25">
      <c r="A295" s="29" t="str">
        <f t="shared" si="72"/>
        <v>a</v>
      </c>
      <c r="B295">
        <v>1</v>
      </c>
      <c r="C295" s="45" t="s">
        <v>133</v>
      </c>
      <c r="D295" s="3" t="s">
        <v>10</v>
      </c>
      <c r="E295" s="3"/>
      <c r="F295" s="17">
        <f>SUM(F296:F299)</f>
        <v>816390</v>
      </c>
      <c r="G295" s="17">
        <f t="shared" ref="G295:H295" si="88">SUM(G296:G299)</f>
        <v>811720</v>
      </c>
      <c r="H295" s="17">
        <f t="shared" si="88"/>
        <v>4670</v>
      </c>
      <c r="I295" s="17"/>
      <c r="J295" s="17"/>
      <c r="K295" s="24"/>
      <c r="L295" s="24"/>
    </row>
    <row r="296" spans="1:12" ht="53.25" customHeight="1" x14ac:dyDescent="0.25">
      <c r="A296" s="29" t="str">
        <f t="shared" si="72"/>
        <v>a</v>
      </c>
      <c r="C296" s="47"/>
      <c r="D296" s="61" t="s">
        <v>196</v>
      </c>
      <c r="E296" s="5" t="s">
        <v>178</v>
      </c>
      <c r="F296" s="18">
        <v>816390</v>
      </c>
      <c r="G296" s="18">
        <v>811720</v>
      </c>
      <c r="H296" s="18">
        <f t="shared" si="87"/>
        <v>4670</v>
      </c>
      <c r="I296" s="89" t="s">
        <v>174</v>
      </c>
      <c r="J296" s="89" t="s">
        <v>175</v>
      </c>
      <c r="K296" s="24"/>
      <c r="L296" s="24"/>
    </row>
    <row r="297" spans="1:12" ht="27" hidden="1" customHeight="1" x14ac:dyDescent="0.25">
      <c r="A297" s="29" t="str">
        <f t="shared" si="72"/>
        <v>b</v>
      </c>
      <c r="C297" s="47"/>
      <c r="D297" s="61"/>
      <c r="E297" s="5"/>
      <c r="F297" s="18"/>
      <c r="G297" s="18"/>
      <c r="H297" s="18">
        <f t="shared" si="87"/>
        <v>0</v>
      </c>
      <c r="I297" s="61"/>
      <c r="J297" s="61"/>
      <c r="K297" s="24"/>
      <c r="L297" s="24"/>
    </row>
    <row r="298" spans="1:12" ht="27" hidden="1" customHeight="1" x14ac:dyDescent="0.25">
      <c r="A298" s="29" t="str">
        <f t="shared" si="72"/>
        <v>b</v>
      </c>
      <c r="C298" s="47"/>
      <c r="D298" s="61"/>
      <c r="E298" s="5"/>
      <c r="F298" s="18"/>
      <c r="G298" s="18"/>
      <c r="H298" s="18">
        <f t="shared" si="87"/>
        <v>0</v>
      </c>
      <c r="I298" s="61"/>
      <c r="J298" s="61"/>
      <c r="K298" s="24"/>
      <c r="L298" s="24"/>
    </row>
    <row r="299" spans="1:12" ht="27" hidden="1" customHeight="1" x14ac:dyDescent="0.25">
      <c r="A299" s="29" t="str">
        <f t="shared" si="72"/>
        <v>b</v>
      </c>
      <c r="C299" s="47"/>
      <c r="D299" s="61"/>
      <c r="E299" s="5"/>
      <c r="F299" s="18"/>
      <c r="G299" s="18"/>
      <c r="H299" s="18">
        <f t="shared" si="87"/>
        <v>0</v>
      </c>
      <c r="I299" s="61"/>
      <c r="J299" s="61"/>
      <c r="K299" s="24"/>
      <c r="L299" s="24"/>
    </row>
    <row r="300" spans="1:12" ht="27.75" hidden="1" customHeight="1" x14ac:dyDescent="0.25">
      <c r="A300" s="29" t="str">
        <f t="shared" si="72"/>
        <v>b</v>
      </c>
      <c r="B300">
        <v>1</v>
      </c>
      <c r="C300" s="45" t="s">
        <v>134</v>
      </c>
      <c r="D300" s="3" t="s">
        <v>51</v>
      </c>
      <c r="E300" s="12"/>
      <c r="F300" s="17">
        <f t="shared" ref="F300:H300" si="89">SUM(F301:F311)</f>
        <v>0</v>
      </c>
      <c r="G300" s="17">
        <f t="shared" si="89"/>
        <v>0</v>
      </c>
      <c r="H300" s="17">
        <f t="shared" si="89"/>
        <v>0</v>
      </c>
      <c r="I300" s="17"/>
      <c r="J300" s="17"/>
      <c r="K300" s="24"/>
      <c r="L300" s="24"/>
    </row>
    <row r="301" spans="1:12" ht="44.25" hidden="1" customHeight="1" x14ac:dyDescent="0.25">
      <c r="A301" s="29" t="str">
        <f t="shared" si="72"/>
        <v>b</v>
      </c>
      <c r="C301" s="46"/>
      <c r="D301" s="61"/>
      <c r="E301" s="6" t="s">
        <v>177</v>
      </c>
      <c r="F301" s="18"/>
      <c r="G301" s="18"/>
      <c r="H301" s="18">
        <f t="shared" si="87"/>
        <v>0</v>
      </c>
      <c r="I301" s="89" t="s">
        <v>174</v>
      </c>
      <c r="J301" s="89" t="s">
        <v>175</v>
      </c>
      <c r="K301" s="24"/>
      <c r="L301" s="24"/>
    </row>
    <row r="302" spans="1:12" ht="36" hidden="1" customHeight="1" x14ac:dyDescent="0.25">
      <c r="A302" s="29" t="str">
        <f t="shared" si="72"/>
        <v>b</v>
      </c>
      <c r="C302" s="46"/>
      <c r="D302" s="61"/>
      <c r="E302" s="6" t="s">
        <v>173</v>
      </c>
      <c r="F302" s="18"/>
      <c r="G302" s="18"/>
      <c r="H302" s="18">
        <f t="shared" si="87"/>
        <v>0</v>
      </c>
      <c r="I302" s="89" t="s">
        <v>174</v>
      </c>
      <c r="J302" s="89" t="s">
        <v>175</v>
      </c>
      <c r="K302" s="24"/>
      <c r="L302" s="24"/>
    </row>
    <row r="303" spans="1:12" ht="36" hidden="1" customHeight="1" x14ac:dyDescent="0.25">
      <c r="A303" s="29" t="str">
        <f t="shared" si="72"/>
        <v>b</v>
      </c>
      <c r="C303" s="46"/>
      <c r="D303" s="61"/>
      <c r="E303" s="6" t="s">
        <v>179</v>
      </c>
      <c r="F303" s="18"/>
      <c r="G303" s="18"/>
      <c r="H303" s="18">
        <f t="shared" si="87"/>
        <v>0</v>
      </c>
      <c r="I303" s="89" t="s">
        <v>174</v>
      </c>
      <c r="J303" s="89" t="s">
        <v>175</v>
      </c>
      <c r="K303" s="24"/>
      <c r="L303" s="24"/>
    </row>
    <row r="304" spans="1:12" ht="36" hidden="1" customHeight="1" x14ac:dyDescent="0.25">
      <c r="A304" s="29" t="str">
        <f t="shared" si="72"/>
        <v>b</v>
      </c>
      <c r="C304" s="46"/>
      <c r="D304" s="61"/>
      <c r="E304" s="6"/>
      <c r="F304" s="18"/>
      <c r="G304" s="18"/>
      <c r="H304" s="18">
        <f t="shared" si="87"/>
        <v>0</v>
      </c>
      <c r="I304" s="89"/>
      <c r="J304" s="89"/>
      <c r="K304" s="24"/>
      <c r="L304" s="24"/>
    </row>
    <row r="305" spans="1:12" ht="36" hidden="1" customHeight="1" x14ac:dyDescent="0.25">
      <c r="A305" s="29" t="str">
        <f t="shared" si="72"/>
        <v>b</v>
      </c>
      <c r="C305" s="46"/>
      <c r="D305" s="61"/>
      <c r="E305" s="6"/>
      <c r="F305" s="18"/>
      <c r="G305" s="18"/>
      <c r="H305" s="18">
        <f t="shared" si="87"/>
        <v>0</v>
      </c>
      <c r="I305" s="89"/>
      <c r="J305" s="89"/>
      <c r="K305" s="24"/>
      <c r="L305" s="24"/>
    </row>
    <row r="306" spans="1:12" ht="36" hidden="1" customHeight="1" x14ac:dyDescent="0.25">
      <c r="A306" s="29" t="str">
        <f t="shared" si="72"/>
        <v>b</v>
      </c>
      <c r="C306" s="46"/>
      <c r="D306" s="61"/>
      <c r="E306" s="6"/>
      <c r="F306" s="18"/>
      <c r="G306" s="18"/>
      <c r="H306" s="18">
        <f t="shared" si="87"/>
        <v>0</v>
      </c>
      <c r="I306" s="89"/>
      <c r="J306" s="89"/>
      <c r="K306" s="24"/>
      <c r="L306" s="24"/>
    </row>
    <row r="307" spans="1:12" ht="36" hidden="1" customHeight="1" x14ac:dyDescent="0.25">
      <c r="A307" s="29" t="str">
        <f t="shared" si="72"/>
        <v>b</v>
      </c>
      <c r="C307" s="46"/>
      <c r="D307" s="61"/>
      <c r="E307" s="6"/>
      <c r="F307" s="18"/>
      <c r="G307" s="18"/>
      <c r="H307" s="18">
        <f t="shared" si="87"/>
        <v>0</v>
      </c>
      <c r="I307" s="89"/>
      <c r="J307" s="89"/>
      <c r="K307" s="24"/>
      <c r="L307" s="24"/>
    </row>
    <row r="308" spans="1:12" ht="27" hidden="1" customHeight="1" x14ac:dyDescent="0.25">
      <c r="A308" s="29" t="str">
        <f t="shared" si="72"/>
        <v>b</v>
      </c>
      <c r="C308" s="46"/>
      <c r="D308" s="6"/>
      <c r="E308" s="6"/>
      <c r="F308" s="18"/>
      <c r="G308" s="18"/>
      <c r="H308" s="18">
        <f t="shared" si="87"/>
        <v>0</v>
      </c>
      <c r="I308" s="89"/>
      <c r="J308" s="89"/>
      <c r="K308" s="24"/>
      <c r="L308" s="24"/>
    </row>
    <row r="309" spans="1:12" ht="27" hidden="1" customHeight="1" x14ac:dyDescent="0.25">
      <c r="A309" s="29" t="str">
        <f t="shared" si="72"/>
        <v>b</v>
      </c>
      <c r="C309" s="46"/>
      <c r="D309" s="2"/>
      <c r="E309" s="1"/>
      <c r="F309" s="18"/>
      <c r="G309" s="18"/>
      <c r="H309" s="18">
        <f t="shared" si="87"/>
        <v>0</v>
      </c>
      <c r="I309" s="89"/>
      <c r="J309" s="89"/>
      <c r="K309" s="24"/>
      <c r="L309" s="24"/>
    </row>
    <row r="310" spans="1:12" ht="27" hidden="1" customHeight="1" x14ac:dyDescent="0.25">
      <c r="A310" s="29" t="str">
        <f t="shared" si="72"/>
        <v>b</v>
      </c>
      <c r="C310" s="46"/>
      <c r="D310" s="2"/>
      <c r="E310" s="1"/>
      <c r="F310" s="18"/>
      <c r="G310" s="18"/>
      <c r="H310" s="18">
        <f t="shared" si="87"/>
        <v>0</v>
      </c>
      <c r="I310" s="24"/>
      <c r="J310" s="72"/>
      <c r="K310" s="24"/>
      <c r="L310" s="24"/>
    </row>
    <row r="311" spans="1:12" ht="27" hidden="1" customHeight="1" x14ac:dyDescent="0.25">
      <c r="A311" s="29" t="str">
        <f t="shared" si="72"/>
        <v>b</v>
      </c>
      <c r="C311" s="46"/>
      <c r="D311" s="2"/>
      <c r="E311" s="1"/>
      <c r="F311" s="18"/>
      <c r="G311" s="18"/>
      <c r="H311" s="18">
        <f t="shared" si="87"/>
        <v>0</v>
      </c>
      <c r="I311" s="24"/>
      <c r="J311" s="72"/>
      <c r="K311" s="24"/>
      <c r="L311" s="24"/>
    </row>
    <row r="312" spans="1:12" ht="27.75" customHeight="1" x14ac:dyDescent="0.25">
      <c r="A312" s="29" t="str">
        <f t="shared" si="72"/>
        <v>a</v>
      </c>
      <c r="B312">
        <v>1</v>
      </c>
      <c r="C312" s="44" t="s">
        <v>135</v>
      </c>
      <c r="D312" s="4" t="s">
        <v>11</v>
      </c>
      <c r="E312" s="10"/>
      <c r="F312" s="15">
        <f t="shared" ref="F312:H312" si="90">F313+F321</f>
        <v>414000</v>
      </c>
      <c r="G312" s="15">
        <f t="shared" si="90"/>
        <v>369230</v>
      </c>
      <c r="H312" s="15">
        <f t="shared" si="90"/>
        <v>44770</v>
      </c>
      <c r="I312" s="15"/>
      <c r="J312" s="15"/>
      <c r="K312" s="17">
        <f t="shared" ref="K312:L312" si="91">K313+K321</f>
        <v>0</v>
      </c>
      <c r="L312" s="17">
        <f t="shared" si="91"/>
        <v>0</v>
      </c>
    </row>
    <row r="313" spans="1:12" ht="36" hidden="1" customHeight="1" x14ac:dyDescent="0.25">
      <c r="A313" s="29" t="str">
        <f t="shared" si="72"/>
        <v>b</v>
      </c>
      <c r="B313">
        <v>1</v>
      </c>
      <c r="C313" s="45" t="s">
        <v>136</v>
      </c>
      <c r="D313" s="3" t="s">
        <v>11</v>
      </c>
      <c r="E313" s="12"/>
      <c r="F313" s="17">
        <f t="shared" ref="F313:H313" si="92">SUM(F314:F320)</f>
        <v>0</v>
      </c>
      <c r="G313" s="17">
        <f t="shared" si="92"/>
        <v>0</v>
      </c>
      <c r="H313" s="17">
        <f t="shared" si="92"/>
        <v>0</v>
      </c>
      <c r="I313" s="17"/>
      <c r="J313" s="17"/>
      <c r="K313" s="17">
        <f t="shared" ref="K313:L313" si="93">SUM(K314:K320)</f>
        <v>0</v>
      </c>
      <c r="L313" s="17">
        <f t="shared" si="93"/>
        <v>0</v>
      </c>
    </row>
    <row r="314" spans="1:12" ht="27" hidden="1" customHeight="1" x14ac:dyDescent="0.25">
      <c r="A314" s="29" t="str">
        <f t="shared" si="72"/>
        <v>b</v>
      </c>
      <c r="C314" s="47"/>
      <c r="D314" s="61"/>
      <c r="E314" s="6"/>
      <c r="F314" s="18"/>
      <c r="G314" s="18"/>
      <c r="H314" s="18">
        <f t="shared" ref="H314:H325" si="94">F314-G314</f>
        <v>0</v>
      </c>
      <c r="I314" s="89"/>
      <c r="J314" s="89"/>
      <c r="K314" s="18"/>
      <c r="L314" s="24"/>
    </row>
    <row r="315" spans="1:12" ht="27" hidden="1" customHeight="1" x14ac:dyDescent="0.25">
      <c r="A315" s="29" t="str">
        <f t="shared" si="72"/>
        <v>b</v>
      </c>
      <c r="C315" s="47"/>
      <c r="D315" s="61"/>
      <c r="E315" s="6"/>
      <c r="F315" s="18"/>
      <c r="G315" s="18"/>
      <c r="H315" s="18">
        <f t="shared" si="94"/>
        <v>0</v>
      </c>
      <c r="I315" s="89"/>
      <c r="J315" s="89"/>
      <c r="K315" s="24"/>
      <c r="L315" s="24"/>
    </row>
    <row r="316" spans="1:12" ht="27" hidden="1" customHeight="1" x14ac:dyDescent="0.25">
      <c r="A316" s="29" t="str">
        <f t="shared" si="72"/>
        <v>b</v>
      </c>
      <c r="C316" s="47"/>
      <c r="D316" s="6"/>
      <c r="E316" s="6"/>
      <c r="F316" s="18"/>
      <c r="G316" s="18"/>
      <c r="H316" s="18">
        <f t="shared" si="94"/>
        <v>0</v>
      </c>
      <c r="I316" s="24"/>
      <c r="J316" s="72"/>
      <c r="K316" s="24"/>
      <c r="L316" s="24"/>
    </row>
    <row r="317" spans="1:12" ht="27" hidden="1" customHeight="1" x14ac:dyDescent="0.25">
      <c r="A317" s="29" t="str">
        <f t="shared" si="72"/>
        <v>b</v>
      </c>
      <c r="C317" s="47"/>
      <c r="D317" s="6"/>
      <c r="E317" s="5"/>
      <c r="F317" s="18"/>
      <c r="G317" s="18"/>
      <c r="H317" s="18">
        <f t="shared" si="94"/>
        <v>0</v>
      </c>
      <c r="I317" s="24"/>
      <c r="J317" s="72"/>
      <c r="K317" s="24"/>
      <c r="L317" s="24"/>
    </row>
    <row r="318" spans="1:12" ht="27" hidden="1" customHeight="1" x14ac:dyDescent="0.25">
      <c r="A318" s="29" t="str">
        <f t="shared" si="72"/>
        <v>b</v>
      </c>
      <c r="C318" s="47"/>
      <c r="D318" s="6"/>
      <c r="E318" s="5"/>
      <c r="F318" s="18"/>
      <c r="G318" s="18"/>
      <c r="H318" s="18">
        <f t="shared" si="94"/>
        <v>0</v>
      </c>
      <c r="I318" s="24"/>
      <c r="J318" s="72"/>
      <c r="K318" s="24"/>
      <c r="L318" s="24"/>
    </row>
    <row r="319" spans="1:12" ht="27" hidden="1" customHeight="1" x14ac:dyDescent="0.25">
      <c r="A319" s="29" t="str">
        <f t="shared" si="72"/>
        <v>b</v>
      </c>
      <c r="C319" s="47"/>
      <c r="D319" s="2"/>
      <c r="E319" s="1"/>
      <c r="F319" s="18"/>
      <c r="G319" s="18"/>
      <c r="H319" s="18">
        <f t="shared" si="94"/>
        <v>0</v>
      </c>
      <c r="I319" s="24"/>
      <c r="J319" s="72"/>
      <c r="K319" s="24"/>
      <c r="L319" s="24"/>
    </row>
    <row r="320" spans="1:12" ht="27" hidden="1" customHeight="1" x14ac:dyDescent="0.25">
      <c r="A320" s="29" t="str">
        <f t="shared" si="72"/>
        <v>b</v>
      </c>
      <c r="C320" s="47"/>
      <c r="D320" s="2"/>
      <c r="E320" s="2"/>
      <c r="F320" s="18"/>
      <c r="G320" s="18"/>
      <c r="H320" s="18">
        <f t="shared" si="94"/>
        <v>0</v>
      </c>
      <c r="I320" s="24"/>
      <c r="J320" s="72"/>
      <c r="K320" s="24"/>
      <c r="L320" s="24"/>
    </row>
    <row r="321" spans="1:12" ht="72" customHeight="1" x14ac:dyDescent="0.25">
      <c r="A321" s="29" t="str">
        <f t="shared" si="72"/>
        <v>a</v>
      </c>
      <c r="B321">
        <v>1</v>
      </c>
      <c r="C321" s="45" t="s">
        <v>137</v>
      </c>
      <c r="D321" s="3" t="s">
        <v>138</v>
      </c>
      <c r="E321" s="3"/>
      <c r="F321" s="17">
        <f t="shared" ref="F321:H321" si="95">SUM(F322:F325)</f>
        <v>414000</v>
      </c>
      <c r="G321" s="17">
        <f t="shared" si="95"/>
        <v>369230</v>
      </c>
      <c r="H321" s="17">
        <f t="shared" si="95"/>
        <v>44770</v>
      </c>
      <c r="I321" s="17"/>
      <c r="J321" s="17"/>
      <c r="K321" s="17">
        <f t="shared" ref="K321:L321" si="96">SUM(K322:K325)</f>
        <v>0</v>
      </c>
      <c r="L321" s="17">
        <f t="shared" si="96"/>
        <v>0</v>
      </c>
    </row>
    <row r="322" spans="1:12" ht="44.25" customHeight="1" x14ac:dyDescent="0.25">
      <c r="A322" s="29" t="str">
        <f t="shared" si="72"/>
        <v>a</v>
      </c>
      <c r="C322" s="47"/>
      <c r="D322" s="66" t="s">
        <v>244</v>
      </c>
      <c r="E322" s="2" t="s">
        <v>173</v>
      </c>
      <c r="F322" s="18">
        <v>264000</v>
      </c>
      <c r="G322" s="18">
        <v>240000</v>
      </c>
      <c r="H322" s="18">
        <f t="shared" si="94"/>
        <v>24000</v>
      </c>
      <c r="I322" s="89" t="s">
        <v>174</v>
      </c>
      <c r="J322" s="89" t="s">
        <v>175</v>
      </c>
      <c r="K322" s="24"/>
      <c r="L322" s="24"/>
    </row>
    <row r="323" spans="1:12" ht="34.5" customHeight="1" x14ac:dyDescent="0.25">
      <c r="A323" s="29" t="str">
        <f t="shared" si="72"/>
        <v>a</v>
      </c>
      <c r="C323" s="47"/>
      <c r="D323" s="66" t="s">
        <v>245</v>
      </c>
      <c r="E323" s="2" t="s">
        <v>173</v>
      </c>
      <c r="F323" s="18">
        <v>150000</v>
      </c>
      <c r="G323" s="18">
        <v>129230</v>
      </c>
      <c r="H323" s="18">
        <f t="shared" si="94"/>
        <v>20770</v>
      </c>
      <c r="I323" s="89" t="s">
        <v>174</v>
      </c>
      <c r="J323" s="89" t="s">
        <v>175</v>
      </c>
      <c r="K323" s="24"/>
      <c r="L323" s="24"/>
    </row>
    <row r="324" spans="1:12" ht="27" hidden="1" customHeight="1" x14ac:dyDescent="0.25">
      <c r="A324" s="29" t="str">
        <f t="shared" si="72"/>
        <v>b</v>
      </c>
      <c r="C324" s="47"/>
      <c r="D324" s="2"/>
      <c r="E324" s="2"/>
      <c r="F324" s="18"/>
      <c r="G324" s="18"/>
      <c r="H324" s="18">
        <f t="shared" si="94"/>
        <v>0</v>
      </c>
      <c r="I324" s="24"/>
      <c r="J324" s="72"/>
      <c r="K324" s="24"/>
      <c r="L324" s="24"/>
    </row>
    <row r="325" spans="1:12" ht="27" hidden="1" customHeight="1" x14ac:dyDescent="0.25">
      <c r="A325" s="29" t="str">
        <f t="shared" si="72"/>
        <v>b</v>
      </c>
      <c r="C325" s="47"/>
      <c r="D325" s="2"/>
      <c r="E325" s="2"/>
      <c r="F325" s="18"/>
      <c r="G325" s="18"/>
      <c r="H325" s="18">
        <f t="shared" si="94"/>
        <v>0</v>
      </c>
      <c r="I325" s="24"/>
      <c r="J325" s="72"/>
      <c r="K325" s="24"/>
      <c r="L325" s="24"/>
    </row>
    <row r="326" spans="1:12" ht="27" hidden="1" customHeight="1" x14ac:dyDescent="0.25">
      <c r="A326" s="29" t="str">
        <f t="shared" si="72"/>
        <v>b</v>
      </c>
      <c r="B326">
        <v>1</v>
      </c>
      <c r="C326" s="44" t="s">
        <v>139</v>
      </c>
      <c r="D326" s="4" t="s">
        <v>140</v>
      </c>
      <c r="E326" s="10"/>
      <c r="F326" s="15">
        <f>F327</f>
        <v>0</v>
      </c>
      <c r="G326" s="15">
        <f t="shared" ref="G326:H326" si="97">G327</f>
        <v>0</v>
      </c>
      <c r="H326" s="15">
        <f t="shared" si="97"/>
        <v>0</v>
      </c>
      <c r="I326" s="15"/>
      <c r="J326" s="15"/>
      <c r="K326" s="17">
        <f t="shared" ref="K326:L326" si="98">SUM(K327:K330)</f>
        <v>0</v>
      </c>
      <c r="L326" s="17">
        <f t="shared" si="98"/>
        <v>0</v>
      </c>
    </row>
    <row r="327" spans="1:12" ht="27" hidden="1" customHeight="1" x14ac:dyDescent="0.25">
      <c r="A327" s="29" t="str">
        <f t="shared" si="72"/>
        <v>b</v>
      </c>
      <c r="C327" s="47"/>
      <c r="D327" s="62"/>
      <c r="E327" s="2"/>
      <c r="F327" s="18"/>
      <c r="G327" s="18"/>
      <c r="H327" s="18">
        <f t="shared" ref="H327" si="99">F327-G327</f>
        <v>0</v>
      </c>
      <c r="I327" s="89"/>
      <c r="J327" s="89"/>
      <c r="K327" s="24"/>
      <c r="L327" s="24"/>
    </row>
    <row r="328" spans="1:12" ht="66.75" customHeight="1" x14ac:dyDescent="0.25">
      <c r="A328" s="29" t="str">
        <f t="shared" si="72"/>
        <v>a</v>
      </c>
      <c r="B328">
        <v>1</v>
      </c>
      <c r="C328" s="44" t="s">
        <v>23</v>
      </c>
      <c r="D328" s="4" t="s">
        <v>24</v>
      </c>
      <c r="E328" s="13"/>
      <c r="F328" s="15">
        <f>F329+F331+F334+F336+F346+F352+F368+F405+F408+F411+F414</f>
        <v>31628709</v>
      </c>
      <c r="G328" s="15">
        <f t="shared" ref="G328:H328" si="100">G329+G331+G334+G336+G346+G352+G368+G405+G408+G411+G414</f>
        <v>28997992.93</v>
      </c>
      <c r="H328" s="15">
        <f t="shared" si="100"/>
        <v>2630716.0699999989</v>
      </c>
      <c r="I328" s="15"/>
      <c r="J328" s="15"/>
      <c r="K328" s="15">
        <f t="shared" ref="K328:L328" si="101">K329+K331+K336+K346+K352+K368+K405</f>
        <v>0</v>
      </c>
      <c r="L328" s="15">
        <f t="shared" si="101"/>
        <v>0</v>
      </c>
    </row>
    <row r="329" spans="1:12" ht="27" hidden="1" customHeight="1" x14ac:dyDescent="0.25">
      <c r="A329" s="29" t="str">
        <f t="shared" si="72"/>
        <v>b</v>
      </c>
      <c r="B329">
        <v>1</v>
      </c>
      <c r="C329" s="45" t="s">
        <v>141</v>
      </c>
      <c r="D329" s="3" t="s">
        <v>12</v>
      </c>
      <c r="E329" s="3"/>
      <c r="F329" s="17">
        <f t="shared" ref="F329:H329" si="102">F330</f>
        <v>0</v>
      </c>
      <c r="G329" s="17">
        <f t="shared" si="102"/>
        <v>0</v>
      </c>
      <c r="H329" s="17">
        <f t="shared" si="102"/>
        <v>0</v>
      </c>
      <c r="I329" s="17"/>
      <c r="J329" s="71"/>
      <c r="K329" s="17">
        <f t="shared" ref="K329:L329" si="103">K330</f>
        <v>0</v>
      </c>
      <c r="L329" s="17">
        <f t="shared" si="103"/>
        <v>0</v>
      </c>
    </row>
    <row r="330" spans="1:12" ht="27" hidden="1" customHeight="1" x14ac:dyDescent="0.25">
      <c r="A330" s="29" t="str">
        <f t="shared" si="72"/>
        <v>b</v>
      </c>
      <c r="C330" s="47"/>
      <c r="D330" s="61"/>
      <c r="E330" s="5"/>
      <c r="F330" s="18"/>
      <c r="G330" s="18"/>
      <c r="H330" s="18">
        <f t="shared" ref="H330" si="104">F330-G330</f>
        <v>0</v>
      </c>
      <c r="I330" s="61"/>
      <c r="J330" s="74"/>
      <c r="K330" s="18"/>
      <c r="L330" s="18"/>
    </row>
    <row r="331" spans="1:12" ht="27.75" customHeight="1" x14ac:dyDescent="0.25">
      <c r="A331" s="29" t="str">
        <f t="shared" si="72"/>
        <v>a</v>
      </c>
      <c r="B331">
        <v>1</v>
      </c>
      <c r="C331" s="45" t="s">
        <v>142</v>
      </c>
      <c r="D331" s="3" t="s">
        <v>13</v>
      </c>
      <c r="E331" s="3"/>
      <c r="F331" s="17">
        <f>F332+F333</f>
        <v>9480185</v>
      </c>
      <c r="G331" s="17">
        <f t="shared" ref="G331:H331" si="105">G332+G333</f>
        <v>8924336</v>
      </c>
      <c r="H331" s="17">
        <f t="shared" si="105"/>
        <v>555849</v>
      </c>
      <c r="I331" s="17"/>
      <c r="J331" s="71"/>
      <c r="K331" s="17">
        <f t="shared" ref="K331:L331" si="106">K332</f>
        <v>0</v>
      </c>
      <c r="L331" s="17">
        <f t="shared" si="106"/>
        <v>0</v>
      </c>
    </row>
    <row r="332" spans="1:12" ht="53.25" customHeight="1" x14ac:dyDescent="0.25">
      <c r="A332" s="29" t="str">
        <f t="shared" si="72"/>
        <v>a</v>
      </c>
      <c r="C332" s="47"/>
      <c r="D332" s="61" t="s">
        <v>197</v>
      </c>
      <c r="E332" s="5" t="s">
        <v>178</v>
      </c>
      <c r="F332" s="18">
        <v>233772</v>
      </c>
      <c r="G332" s="18">
        <v>190696</v>
      </c>
      <c r="H332" s="18">
        <f t="shared" ref="H332:H335" si="107">F332-G332</f>
        <v>43076</v>
      </c>
      <c r="I332" s="89" t="s">
        <v>174</v>
      </c>
      <c r="J332" s="89" t="s">
        <v>175</v>
      </c>
      <c r="K332" s="18"/>
      <c r="L332" s="18"/>
    </row>
    <row r="333" spans="1:12" s="87" customFormat="1" ht="47.25" customHeight="1" x14ac:dyDescent="0.25">
      <c r="A333" s="29" t="str">
        <f t="shared" si="72"/>
        <v>a</v>
      </c>
      <c r="C333" s="47"/>
      <c r="D333" s="61" t="s">
        <v>198</v>
      </c>
      <c r="E333" s="5" t="s">
        <v>178</v>
      </c>
      <c r="F333" s="88">
        <v>9246413</v>
      </c>
      <c r="G333" s="88">
        <v>8733640</v>
      </c>
      <c r="H333" s="88">
        <f t="shared" si="107"/>
        <v>512773</v>
      </c>
      <c r="I333" s="89" t="s">
        <v>174</v>
      </c>
      <c r="J333" s="89" t="s">
        <v>175</v>
      </c>
      <c r="K333" s="18"/>
      <c r="L333" s="18"/>
    </row>
    <row r="334" spans="1:12" ht="36" hidden="1" x14ac:dyDescent="0.25">
      <c r="A334" s="29" t="str">
        <f t="shared" si="72"/>
        <v>b</v>
      </c>
      <c r="B334">
        <v>1</v>
      </c>
      <c r="C334" s="45" t="s">
        <v>143</v>
      </c>
      <c r="D334" s="3" t="s">
        <v>48</v>
      </c>
      <c r="E334" s="3"/>
      <c r="F334" s="17">
        <f>F335</f>
        <v>0</v>
      </c>
      <c r="G334" s="17">
        <f t="shared" ref="G334:H334" si="108">G335</f>
        <v>0</v>
      </c>
      <c r="H334" s="17">
        <f t="shared" si="108"/>
        <v>0</v>
      </c>
      <c r="I334" s="17"/>
      <c r="J334" s="71"/>
      <c r="K334" s="18"/>
      <c r="L334" s="18"/>
    </row>
    <row r="335" spans="1:12" ht="27.75" hidden="1" customHeight="1" x14ac:dyDescent="0.25">
      <c r="A335" s="29" t="str">
        <f t="shared" si="72"/>
        <v>b</v>
      </c>
      <c r="C335" s="47"/>
      <c r="D335" s="61"/>
      <c r="E335" s="5"/>
      <c r="F335" s="18"/>
      <c r="G335" s="18"/>
      <c r="H335" s="18">
        <f t="shared" si="107"/>
        <v>0</v>
      </c>
      <c r="I335" s="61"/>
      <c r="J335" s="74"/>
      <c r="K335" s="18"/>
      <c r="L335" s="18"/>
    </row>
    <row r="336" spans="1:12" ht="27.75" customHeight="1" x14ac:dyDescent="0.25">
      <c r="A336" s="29" t="str">
        <f t="shared" si="72"/>
        <v>a</v>
      </c>
      <c r="B336">
        <v>1</v>
      </c>
      <c r="C336" s="45" t="s">
        <v>144</v>
      </c>
      <c r="D336" s="3" t="s">
        <v>14</v>
      </c>
      <c r="E336" s="3"/>
      <c r="F336" s="17">
        <f t="shared" ref="F336:H336" si="109">SUM(F337:F345)</f>
        <v>17806138</v>
      </c>
      <c r="G336" s="17">
        <f t="shared" si="109"/>
        <v>16038688.48</v>
      </c>
      <c r="H336" s="17">
        <f t="shared" si="109"/>
        <v>1767449.5199999991</v>
      </c>
      <c r="I336" s="17"/>
      <c r="J336" s="71"/>
      <c r="K336" s="17">
        <f t="shared" ref="K336:L336" si="110">SUM(K337:K345)</f>
        <v>0</v>
      </c>
      <c r="L336" s="17">
        <f t="shared" si="110"/>
        <v>0</v>
      </c>
    </row>
    <row r="337" spans="1:12" ht="40.5" customHeight="1" x14ac:dyDescent="0.25">
      <c r="A337" s="29" t="str">
        <f t="shared" si="72"/>
        <v>a</v>
      </c>
      <c r="C337" s="47"/>
      <c r="D337" s="65" t="s">
        <v>204</v>
      </c>
      <c r="E337" s="5" t="s">
        <v>178</v>
      </c>
      <c r="F337" s="18">
        <v>192382</v>
      </c>
      <c r="G337" s="18">
        <v>190962.05</v>
      </c>
      <c r="H337" s="18">
        <f t="shared" ref="H337:H450" si="111">F337-G337</f>
        <v>1419.9500000000116</v>
      </c>
      <c r="I337" s="89" t="s">
        <v>174</v>
      </c>
      <c r="J337" s="89" t="s">
        <v>175</v>
      </c>
      <c r="K337" s="24"/>
      <c r="L337" s="24"/>
    </row>
    <row r="338" spans="1:12" ht="40.5" customHeight="1" x14ac:dyDescent="0.25">
      <c r="A338" s="29" t="str">
        <f t="shared" si="72"/>
        <v>a</v>
      </c>
      <c r="C338" s="47"/>
      <c r="D338" s="65" t="s">
        <v>203</v>
      </c>
      <c r="E338" s="5" t="s">
        <v>178</v>
      </c>
      <c r="F338" s="18">
        <v>246103</v>
      </c>
      <c r="G338" s="18">
        <v>246102.99</v>
      </c>
      <c r="H338" s="18">
        <f t="shared" si="111"/>
        <v>1.0000000009313226E-2</v>
      </c>
      <c r="I338" s="89" t="s">
        <v>174</v>
      </c>
      <c r="J338" s="89" t="s">
        <v>175</v>
      </c>
      <c r="K338" s="24"/>
      <c r="L338" s="24"/>
    </row>
    <row r="339" spans="1:12" ht="40.5" customHeight="1" x14ac:dyDescent="0.25">
      <c r="A339" s="29" t="str">
        <f t="shared" ref="A339:A408" si="112">IF(OR(F339&lt;&gt;0,G339&lt;&gt;0,H339&lt;&gt;0),"a","b")</f>
        <v>a</v>
      </c>
      <c r="C339" s="47"/>
      <c r="D339" s="65" t="s">
        <v>199</v>
      </c>
      <c r="E339" s="5" t="s">
        <v>178</v>
      </c>
      <c r="F339" s="63">
        <v>14127500</v>
      </c>
      <c r="G339" s="63">
        <v>12378498.800000001</v>
      </c>
      <c r="H339" s="18">
        <f t="shared" si="111"/>
        <v>1749001.1999999993</v>
      </c>
      <c r="I339" s="89" t="s">
        <v>174</v>
      </c>
      <c r="J339" s="89" t="s">
        <v>175</v>
      </c>
      <c r="K339" s="24"/>
      <c r="L339" s="24"/>
    </row>
    <row r="340" spans="1:12" ht="40.5" customHeight="1" x14ac:dyDescent="0.25">
      <c r="A340" s="29" t="str">
        <f t="shared" si="112"/>
        <v>a</v>
      </c>
      <c r="C340" s="47"/>
      <c r="D340" s="65" t="s">
        <v>200</v>
      </c>
      <c r="E340" s="5" t="s">
        <v>178</v>
      </c>
      <c r="F340" s="18">
        <v>2622000</v>
      </c>
      <c r="G340" s="18">
        <v>2611000</v>
      </c>
      <c r="H340" s="18">
        <f t="shared" si="111"/>
        <v>11000</v>
      </c>
      <c r="I340" s="89" t="s">
        <v>174</v>
      </c>
      <c r="J340" s="89" t="s">
        <v>175</v>
      </c>
      <c r="K340" s="24"/>
      <c r="L340" s="24"/>
    </row>
    <row r="341" spans="1:12" ht="40.5" customHeight="1" x14ac:dyDescent="0.25">
      <c r="A341" s="29" t="str">
        <f t="shared" si="112"/>
        <v>a</v>
      </c>
      <c r="C341" s="47"/>
      <c r="D341" s="65" t="s">
        <v>201</v>
      </c>
      <c r="E341" s="5" t="s">
        <v>178</v>
      </c>
      <c r="F341" s="18">
        <v>423482</v>
      </c>
      <c r="G341" s="18">
        <v>417459</v>
      </c>
      <c r="H341" s="18">
        <f t="shared" si="111"/>
        <v>6023</v>
      </c>
      <c r="I341" s="89" t="s">
        <v>174</v>
      </c>
      <c r="J341" s="89" t="s">
        <v>175</v>
      </c>
      <c r="K341" s="24"/>
      <c r="L341" s="24"/>
    </row>
    <row r="342" spans="1:12" ht="40.5" customHeight="1" x14ac:dyDescent="0.25">
      <c r="A342" s="29" t="str">
        <f t="shared" si="112"/>
        <v>a</v>
      </c>
      <c r="C342" s="47"/>
      <c r="D342" s="65" t="s">
        <v>202</v>
      </c>
      <c r="E342" s="5" t="s">
        <v>178</v>
      </c>
      <c r="F342" s="18">
        <v>194671</v>
      </c>
      <c r="G342" s="18">
        <v>194665.64</v>
      </c>
      <c r="H342" s="18">
        <f t="shared" si="111"/>
        <v>5.3599999999860302</v>
      </c>
      <c r="I342" s="89" t="s">
        <v>174</v>
      </c>
      <c r="J342" s="89" t="s">
        <v>175</v>
      </c>
      <c r="K342" s="24"/>
      <c r="L342" s="24"/>
    </row>
    <row r="343" spans="1:12" ht="27" hidden="1" customHeight="1" x14ac:dyDescent="0.25">
      <c r="A343" s="29" t="str">
        <f t="shared" si="112"/>
        <v>b</v>
      </c>
      <c r="C343" s="47"/>
      <c r="D343" s="65"/>
      <c r="E343" s="5"/>
      <c r="F343" s="18"/>
      <c r="G343" s="18"/>
      <c r="H343" s="18">
        <f t="shared" si="111"/>
        <v>0</v>
      </c>
      <c r="I343" s="61"/>
      <c r="J343" s="74"/>
      <c r="K343" s="24"/>
      <c r="L343" s="24"/>
    </row>
    <row r="344" spans="1:12" ht="27" hidden="1" customHeight="1" x14ac:dyDescent="0.25">
      <c r="A344" s="29" t="str">
        <f t="shared" si="112"/>
        <v>b</v>
      </c>
      <c r="C344" s="47"/>
      <c r="D344" s="66"/>
      <c r="E344" s="1"/>
      <c r="F344" s="18"/>
      <c r="G344" s="18"/>
      <c r="H344" s="18">
        <f t="shared" si="111"/>
        <v>0</v>
      </c>
      <c r="I344" s="61"/>
      <c r="J344" s="74"/>
      <c r="K344" s="24"/>
      <c r="L344" s="24"/>
    </row>
    <row r="345" spans="1:12" ht="27" hidden="1" customHeight="1" x14ac:dyDescent="0.25">
      <c r="A345" s="29" t="str">
        <f t="shared" si="112"/>
        <v>b</v>
      </c>
      <c r="C345" s="47"/>
      <c r="D345" s="6"/>
      <c r="E345" s="5"/>
      <c r="F345" s="18"/>
      <c r="G345" s="18"/>
      <c r="H345" s="18">
        <f t="shared" si="111"/>
        <v>0</v>
      </c>
      <c r="I345" s="24"/>
      <c r="J345" s="72"/>
      <c r="K345" s="24"/>
      <c r="L345" s="24"/>
    </row>
    <row r="346" spans="1:12" ht="45.75" customHeight="1" x14ac:dyDescent="0.25">
      <c r="A346" s="29" t="str">
        <f t="shared" si="112"/>
        <v>a</v>
      </c>
      <c r="B346">
        <v>1</v>
      </c>
      <c r="C346" s="45" t="s">
        <v>145</v>
      </c>
      <c r="D346" s="3" t="s">
        <v>15</v>
      </c>
      <c r="E346" s="3"/>
      <c r="F346" s="17">
        <f t="shared" ref="F346:H346" si="113">SUM(F347:F351)</f>
        <v>7897</v>
      </c>
      <c r="G346" s="17">
        <f t="shared" si="113"/>
        <v>6351.95</v>
      </c>
      <c r="H346" s="17">
        <f t="shared" si="113"/>
        <v>1545.0500000000002</v>
      </c>
      <c r="I346" s="17"/>
      <c r="J346" s="71"/>
      <c r="K346" s="17">
        <f t="shared" ref="K346:L346" si="114">SUM(K347:K351)</f>
        <v>0</v>
      </c>
      <c r="L346" s="17">
        <f t="shared" si="114"/>
        <v>0</v>
      </c>
    </row>
    <row r="347" spans="1:12" ht="49.5" customHeight="1" x14ac:dyDescent="0.25">
      <c r="A347" s="29" t="str">
        <f t="shared" si="112"/>
        <v>a</v>
      </c>
      <c r="C347" s="47"/>
      <c r="D347" s="62" t="s">
        <v>205</v>
      </c>
      <c r="E347" s="1" t="s">
        <v>178</v>
      </c>
      <c r="F347" s="18">
        <v>7897</v>
      </c>
      <c r="G347" s="18">
        <v>6351.95</v>
      </c>
      <c r="H347" s="18">
        <f t="shared" si="111"/>
        <v>1545.0500000000002</v>
      </c>
      <c r="I347" s="89" t="s">
        <v>174</v>
      </c>
      <c r="J347" s="89" t="s">
        <v>175</v>
      </c>
      <c r="K347" s="24"/>
      <c r="L347" s="24"/>
    </row>
    <row r="348" spans="1:12" ht="27" hidden="1" customHeight="1" x14ac:dyDescent="0.25">
      <c r="A348" s="29" t="str">
        <f t="shared" si="112"/>
        <v>b</v>
      </c>
      <c r="C348" s="47"/>
      <c r="D348" s="62"/>
      <c r="E348" s="1"/>
      <c r="F348" s="18"/>
      <c r="G348" s="18"/>
      <c r="H348" s="18">
        <f t="shared" si="111"/>
        <v>0</v>
      </c>
      <c r="I348" s="61"/>
      <c r="J348" s="74"/>
      <c r="K348" s="24"/>
      <c r="L348" s="24"/>
    </row>
    <row r="349" spans="1:12" ht="27" hidden="1" customHeight="1" x14ac:dyDescent="0.25">
      <c r="A349" s="29" t="str">
        <f t="shared" si="112"/>
        <v>b</v>
      </c>
      <c r="C349" s="47"/>
      <c r="D349" s="62"/>
      <c r="E349" s="1"/>
      <c r="F349" s="18"/>
      <c r="G349" s="18"/>
      <c r="H349" s="18">
        <f t="shared" si="111"/>
        <v>0</v>
      </c>
      <c r="I349" s="61"/>
      <c r="J349" s="74"/>
      <c r="K349" s="24"/>
      <c r="L349" s="24"/>
    </row>
    <row r="350" spans="1:12" ht="27" hidden="1" customHeight="1" x14ac:dyDescent="0.25">
      <c r="A350" s="29" t="str">
        <f t="shared" si="112"/>
        <v>b</v>
      </c>
      <c r="C350" s="47"/>
      <c r="D350" s="62"/>
      <c r="E350" s="1"/>
      <c r="F350" s="18"/>
      <c r="G350" s="18"/>
      <c r="H350" s="18">
        <f t="shared" si="111"/>
        <v>0</v>
      </c>
      <c r="I350" s="61"/>
      <c r="J350" s="74"/>
      <c r="K350" s="24"/>
      <c r="L350" s="24"/>
    </row>
    <row r="351" spans="1:12" ht="27" hidden="1" customHeight="1" x14ac:dyDescent="0.25">
      <c r="A351" s="29" t="str">
        <f t="shared" si="112"/>
        <v>b</v>
      </c>
      <c r="C351" s="47"/>
      <c r="D351" s="61"/>
      <c r="E351" s="5"/>
      <c r="F351" s="18"/>
      <c r="G351" s="18"/>
      <c r="H351" s="18">
        <f t="shared" si="111"/>
        <v>0</v>
      </c>
      <c r="I351" s="61"/>
      <c r="J351" s="74"/>
      <c r="K351" s="24"/>
      <c r="L351" s="24"/>
    </row>
    <row r="352" spans="1:12" ht="75" customHeight="1" x14ac:dyDescent="0.25">
      <c r="A352" s="29" t="str">
        <f t="shared" si="112"/>
        <v>a</v>
      </c>
      <c r="B352">
        <v>1</v>
      </c>
      <c r="C352" s="45" t="s">
        <v>146</v>
      </c>
      <c r="D352" s="3" t="s">
        <v>16</v>
      </c>
      <c r="E352" s="3"/>
      <c r="F352" s="17">
        <f t="shared" ref="F352:L352" si="115">SUM(F353:F367)</f>
        <v>3516166</v>
      </c>
      <c r="G352" s="17">
        <f t="shared" si="115"/>
        <v>3392495.53</v>
      </c>
      <c r="H352" s="17">
        <f t="shared" si="115"/>
        <v>123670.47000000002</v>
      </c>
      <c r="I352" s="17"/>
      <c r="J352" s="71"/>
      <c r="K352" s="17">
        <f t="shared" si="115"/>
        <v>0</v>
      </c>
      <c r="L352" s="17">
        <f t="shared" si="115"/>
        <v>0</v>
      </c>
    </row>
    <row r="353" spans="1:12" ht="58.5" customHeight="1" x14ac:dyDescent="0.25">
      <c r="A353" s="29" t="str">
        <f t="shared" si="112"/>
        <v>a</v>
      </c>
      <c r="C353" s="47"/>
      <c r="D353" s="61" t="s">
        <v>206</v>
      </c>
      <c r="E353" s="5" t="s">
        <v>178</v>
      </c>
      <c r="F353" s="18">
        <v>356256</v>
      </c>
      <c r="G353" s="18">
        <v>356255.1</v>
      </c>
      <c r="H353" s="18">
        <f t="shared" si="111"/>
        <v>0.90000000002328306</v>
      </c>
      <c r="I353" s="89" t="s">
        <v>174</v>
      </c>
      <c r="J353" s="89" t="s">
        <v>175</v>
      </c>
      <c r="K353" s="24"/>
      <c r="L353" s="24"/>
    </row>
    <row r="354" spans="1:12" ht="51.75" customHeight="1" x14ac:dyDescent="0.25">
      <c r="A354" s="29" t="str">
        <f t="shared" si="112"/>
        <v>a</v>
      </c>
      <c r="C354" s="47"/>
      <c r="D354" s="61" t="s">
        <v>207</v>
      </c>
      <c r="E354" s="5" t="s">
        <v>178</v>
      </c>
      <c r="F354" s="18">
        <v>140947</v>
      </c>
      <c r="G354" s="18">
        <v>130422.69</v>
      </c>
      <c r="H354" s="18">
        <f t="shared" si="111"/>
        <v>10524.309999999998</v>
      </c>
      <c r="I354" s="89" t="s">
        <v>174</v>
      </c>
      <c r="J354" s="89" t="s">
        <v>175</v>
      </c>
      <c r="K354" s="24"/>
      <c r="L354" s="24"/>
    </row>
    <row r="355" spans="1:12" ht="50.25" customHeight="1" x14ac:dyDescent="0.25">
      <c r="A355" s="29" t="str">
        <f t="shared" si="112"/>
        <v>a</v>
      </c>
      <c r="C355" s="47"/>
      <c r="D355" s="61" t="s">
        <v>208</v>
      </c>
      <c r="E355" s="5" t="s">
        <v>178</v>
      </c>
      <c r="F355" s="18">
        <v>108733</v>
      </c>
      <c r="G355" s="18">
        <v>101400</v>
      </c>
      <c r="H355" s="18">
        <f t="shared" si="111"/>
        <v>7333</v>
      </c>
      <c r="I355" s="89" t="s">
        <v>174</v>
      </c>
      <c r="J355" s="89" t="s">
        <v>175</v>
      </c>
      <c r="K355" s="24"/>
      <c r="L355" s="24"/>
    </row>
    <row r="356" spans="1:12" ht="42" customHeight="1" x14ac:dyDescent="0.25">
      <c r="A356" s="29" t="str">
        <f t="shared" si="112"/>
        <v>a</v>
      </c>
      <c r="C356" s="47"/>
      <c r="D356" s="61" t="s">
        <v>209</v>
      </c>
      <c r="E356" s="5" t="s">
        <v>178</v>
      </c>
      <c r="F356" s="18">
        <v>213814</v>
      </c>
      <c r="G356" s="18">
        <v>204000</v>
      </c>
      <c r="H356" s="18">
        <f t="shared" si="111"/>
        <v>9814</v>
      </c>
      <c r="I356" s="89" t="s">
        <v>174</v>
      </c>
      <c r="J356" s="89" t="s">
        <v>175</v>
      </c>
      <c r="K356" s="24"/>
      <c r="L356" s="24"/>
    </row>
    <row r="357" spans="1:12" ht="39" customHeight="1" x14ac:dyDescent="0.25">
      <c r="A357" s="29" t="str">
        <f t="shared" si="112"/>
        <v>a</v>
      </c>
      <c r="C357" s="47"/>
      <c r="D357" s="61" t="s">
        <v>210</v>
      </c>
      <c r="E357" s="5" t="s">
        <v>178</v>
      </c>
      <c r="F357" s="18">
        <v>233010</v>
      </c>
      <c r="G357" s="18">
        <v>231924</v>
      </c>
      <c r="H357" s="18">
        <f t="shared" si="111"/>
        <v>1086</v>
      </c>
      <c r="I357" s="89" t="s">
        <v>174</v>
      </c>
      <c r="J357" s="89" t="s">
        <v>175</v>
      </c>
      <c r="K357" s="24"/>
      <c r="L357" s="24"/>
    </row>
    <row r="358" spans="1:12" ht="45" customHeight="1" x14ac:dyDescent="0.25">
      <c r="A358" s="29" t="str">
        <f t="shared" si="112"/>
        <v>a</v>
      </c>
      <c r="C358" s="47"/>
      <c r="D358" s="61" t="s">
        <v>211</v>
      </c>
      <c r="E358" s="5" t="s">
        <v>178</v>
      </c>
      <c r="F358" s="18">
        <v>1486166</v>
      </c>
      <c r="G358" s="18">
        <v>1479166</v>
      </c>
      <c r="H358" s="18">
        <f t="shared" si="111"/>
        <v>7000</v>
      </c>
      <c r="I358" s="89" t="s">
        <v>174</v>
      </c>
      <c r="J358" s="89" t="s">
        <v>175</v>
      </c>
      <c r="K358" s="24"/>
      <c r="L358" s="24"/>
    </row>
    <row r="359" spans="1:12" ht="54.75" customHeight="1" x14ac:dyDescent="0.25">
      <c r="A359" s="29" t="str">
        <f t="shared" si="112"/>
        <v>a</v>
      </c>
      <c r="C359" s="47"/>
      <c r="D359" s="61" t="s">
        <v>212</v>
      </c>
      <c r="E359" s="5" t="s">
        <v>178</v>
      </c>
      <c r="F359" s="18">
        <v>333622</v>
      </c>
      <c r="G359" s="18">
        <v>279205.8</v>
      </c>
      <c r="H359" s="18">
        <f t="shared" si="111"/>
        <v>54416.200000000012</v>
      </c>
      <c r="I359" s="89" t="s">
        <v>174</v>
      </c>
      <c r="J359" s="89" t="s">
        <v>175</v>
      </c>
      <c r="K359" s="24"/>
      <c r="L359" s="24"/>
    </row>
    <row r="360" spans="1:12" ht="62.25" customHeight="1" x14ac:dyDescent="0.25">
      <c r="A360" s="29" t="str">
        <f t="shared" si="112"/>
        <v>a</v>
      </c>
      <c r="C360" s="47"/>
      <c r="D360" s="61" t="s">
        <v>213</v>
      </c>
      <c r="E360" s="5" t="s">
        <v>178</v>
      </c>
      <c r="F360" s="18">
        <v>355535</v>
      </c>
      <c r="G360" s="18">
        <v>355531.9</v>
      </c>
      <c r="H360" s="18">
        <f t="shared" si="111"/>
        <v>3.0999999999767169</v>
      </c>
      <c r="I360" s="89" t="s">
        <v>174</v>
      </c>
      <c r="J360" s="89" t="s">
        <v>175</v>
      </c>
      <c r="K360" s="24"/>
      <c r="L360" s="24"/>
    </row>
    <row r="361" spans="1:12" ht="48.75" customHeight="1" x14ac:dyDescent="0.25">
      <c r="A361" s="29" t="str">
        <f t="shared" si="112"/>
        <v>a</v>
      </c>
      <c r="C361" s="47"/>
      <c r="D361" s="62" t="s">
        <v>214</v>
      </c>
      <c r="E361" s="1" t="s">
        <v>178</v>
      </c>
      <c r="F361" s="18">
        <v>106216</v>
      </c>
      <c r="G361" s="18">
        <v>73349.119999999995</v>
      </c>
      <c r="H361" s="18">
        <f t="shared" si="111"/>
        <v>32866.880000000005</v>
      </c>
      <c r="I361" s="89" t="s">
        <v>174</v>
      </c>
      <c r="J361" s="89" t="s">
        <v>175</v>
      </c>
      <c r="K361" s="24"/>
      <c r="L361" s="24"/>
    </row>
    <row r="362" spans="1:12" ht="27.75" customHeight="1" x14ac:dyDescent="0.25">
      <c r="A362" s="29" t="str">
        <f t="shared" si="112"/>
        <v>a</v>
      </c>
      <c r="C362" s="47"/>
      <c r="D362" s="62" t="s">
        <v>215</v>
      </c>
      <c r="E362" s="1" t="s">
        <v>178</v>
      </c>
      <c r="F362" s="18">
        <v>109283</v>
      </c>
      <c r="G362" s="18">
        <v>109282.92</v>
      </c>
      <c r="H362" s="18">
        <f t="shared" si="111"/>
        <v>8.000000000174623E-2</v>
      </c>
      <c r="I362" s="89" t="s">
        <v>174</v>
      </c>
      <c r="J362" s="89" t="s">
        <v>175</v>
      </c>
      <c r="K362" s="24"/>
      <c r="L362" s="24"/>
    </row>
    <row r="363" spans="1:12" ht="48.75" customHeight="1" x14ac:dyDescent="0.25">
      <c r="A363" s="29" t="str">
        <f t="shared" si="112"/>
        <v>a</v>
      </c>
      <c r="C363" s="47"/>
      <c r="D363" s="62" t="s">
        <v>216</v>
      </c>
      <c r="E363" s="1" t="s">
        <v>178</v>
      </c>
      <c r="F363" s="18">
        <v>72584</v>
      </c>
      <c r="G363" s="18">
        <v>71958</v>
      </c>
      <c r="H363" s="18">
        <f t="shared" si="111"/>
        <v>626</v>
      </c>
      <c r="I363" s="89" t="s">
        <v>174</v>
      </c>
      <c r="J363" s="89" t="s">
        <v>175</v>
      </c>
      <c r="K363" s="24"/>
      <c r="L363" s="24"/>
    </row>
    <row r="364" spans="1:12" ht="27.75" hidden="1" customHeight="1" x14ac:dyDescent="0.25">
      <c r="A364" s="29" t="str">
        <f t="shared" si="112"/>
        <v>b</v>
      </c>
      <c r="C364" s="47"/>
      <c r="D364" s="61"/>
      <c r="E364" s="5"/>
      <c r="F364" s="18"/>
      <c r="G364" s="18"/>
      <c r="H364" s="18">
        <f t="shared" si="111"/>
        <v>0</v>
      </c>
      <c r="I364" s="61"/>
      <c r="J364" s="74"/>
      <c r="K364" s="24"/>
      <c r="L364" s="24"/>
    </row>
    <row r="365" spans="1:12" ht="27.75" hidden="1" customHeight="1" x14ac:dyDescent="0.25">
      <c r="A365" s="29" t="str">
        <f t="shared" si="112"/>
        <v>b</v>
      </c>
      <c r="C365" s="47"/>
      <c r="D365" s="62"/>
      <c r="E365" s="1"/>
      <c r="F365" s="18"/>
      <c r="G365" s="18"/>
      <c r="H365" s="18">
        <f t="shared" si="111"/>
        <v>0</v>
      </c>
      <c r="I365" s="61"/>
      <c r="J365" s="74"/>
      <c r="K365" s="24"/>
      <c r="L365" s="24"/>
    </row>
    <row r="366" spans="1:12" ht="27.75" hidden="1" customHeight="1" x14ac:dyDescent="0.25">
      <c r="A366" s="29" t="str">
        <f t="shared" si="112"/>
        <v>b</v>
      </c>
      <c r="C366" s="47"/>
      <c r="D366" s="62"/>
      <c r="E366" s="1"/>
      <c r="F366" s="18"/>
      <c r="G366" s="18"/>
      <c r="H366" s="18">
        <f t="shared" si="111"/>
        <v>0</v>
      </c>
      <c r="I366" s="61"/>
      <c r="J366" s="74"/>
      <c r="K366" s="24"/>
      <c r="L366" s="24"/>
    </row>
    <row r="367" spans="1:12" ht="27.75" hidden="1" customHeight="1" x14ac:dyDescent="0.25">
      <c r="A367" s="29" t="str">
        <f t="shared" si="112"/>
        <v>b</v>
      </c>
      <c r="C367" s="47"/>
      <c r="D367" s="62"/>
      <c r="E367" s="1"/>
      <c r="F367" s="18"/>
      <c r="G367" s="18"/>
      <c r="H367" s="18">
        <f t="shared" si="111"/>
        <v>0</v>
      </c>
      <c r="I367" s="61"/>
      <c r="J367" s="74"/>
      <c r="K367" s="24"/>
      <c r="L367" s="24"/>
    </row>
    <row r="368" spans="1:12" ht="66" customHeight="1" x14ac:dyDescent="0.25">
      <c r="A368" s="29" t="str">
        <f t="shared" si="112"/>
        <v>a</v>
      </c>
      <c r="B368">
        <v>1</v>
      </c>
      <c r="C368" s="44" t="s">
        <v>147</v>
      </c>
      <c r="D368" s="4" t="s">
        <v>267</v>
      </c>
      <c r="E368" s="13"/>
      <c r="F368" s="15">
        <f>F369+F384</f>
        <v>818323</v>
      </c>
      <c r="G368" s="15">
        <f t="shared" ref="G368:H368" si="116">G369+G384</f>
        <v>636120.97</v>
      </c>
      <c r="H368" s="15">
        <f t="shared" si="116"/>
        <v>182202.03</v>
      </c>
      <c r="I368" s="15"/>
      <c r="J368" s="15"/>
      <c r="K368" s="17">
        <f t="shared" ref="K368:L368" si="117">SUM(K369:K404)</f>
        <v>0</v>
      </c>
      <c r="L368" s="17">
        <f t="shared" si="117"/>
        <v>0</v>
      </c>
    </row>
    <row r="369" spans="1:12" ht="54" customHeight="1" x14ac:dyDescent="0.25">
      <c r="A369" s="29" t="str">
        <f t="shared" si="112"/>
        <v>a</v>
      </c>
      <c r="B369">
        <v>1</v>
      </c>
      <c r="C369" s="45" t="s">
        <v>148</v>
      </c>
      <c r="D369" s="3" t="s">
        <v>268</v>
      </c>
      <c r="E369" s="3"/>
      <c r="F369" s="17">
        <f>SUM(F370:F383)</f>
        <v>818323</v>
      </c>
      <c r="G369" s="17">
        <f t="shared" ref="G369:H369" si="118">SUM(G370:G383)</f>
        <v>636120.97</v>
      </c>
      <c r="H369" s="17">
        <f t="shared" si="118"/>
        <v>182202.03</v>
      </c>
      <c r="I369" s="17"/>
      <c r="J369" s="71"/>
      <c r="K369" s="24"/>
      <c r="L369" s="24"/>
    </row>
    <row r="370" spans="1:12" ht="44.25" customHeight="1" x14ac:dyDescent="0.25">
      <c r="A370" s="29" t="str">
        <f t="shared" si="112"/>
        <v>a</v>
      </c>
      <c r="C370" s="54"/>
      <c r="D370" s="64" t="s">
        <v>219</v>
      </c>
      <c r="E370" s="14" t="s">
        <v>173</v>
      </c>
      <c r="F370" s="18">
        <v>12700</v>
      </c>
      <c r="G370" s="18">
        <v>12550</v>
      </c>
      <c r="H370" s="18">
        <f t="shared" si="111"/>
        <v>150</v>
      </c>
      <c r="I370" s="89" t="s">
        <v>174</v>
      </c>
      <c r="J370" s="89" t="s">
        <v>175</v>
      </c>
      <c r="K370" s="24"/>
      <c r="L370" s="24"/>
    </row>
    <row r="371" spans="1:12" ht="44.25" customHeight="1" x14ac:dyDescent="0.25">
      <c r="A371" s="29" t="str">
        <f t="shared" si="112"/>
        <v>a</v>
      </c>
      <c r="C371" s="54"/>
      <c r="D371" s="64" t="s">
        <v>220</v>
      </c>
      <c r="E371" s="14" t="s">
        <v>173</v>
      </c>
      <c r="F371" s="18">
        <v>130485</v>
      </c>
      <c r="G371" s="18">
        <v>115000</v>
      </c>
      <c r="H371" s="18">
        <f t="shared" si="111"/>
        <v>15485</v>
      </c>
      <c r="I371" s="89" t="s">
        <v>174</v>
      </c>
      <c r="J371" s="89" t="s">
        <v>175</v>
      </c>
      <c r="K371" s="24"/>
      <c r="L371" s="24"/>
    </row>
    <row r="372" spans="1:12" ht="44.25" customHeight="1" x14ac:dyDescent="0.25">
      <c r="A372" s="29" t="str">
        <f t="shared" si="112"/>
        <v>a</v>
      </c>
      <c r="C372" s="54"/>
      <c r="D372" s="64" t="s">
        <v>221</v>
      </c>
      <c r="E372" s="14" t="s">
        <v>173</v>
      </c>
      <c r="F372" s="18">
        <v>264660</v>
      </c>
      <c r="G372" s="18">
        <v>197000</v>
      </c>
      <c r="H372" s="18">
        <f t="shared" si="111"/>
        <v>67660</v>
      </c>
      <c r="I372" s="89" t="s">
        <v>174</v>
      </c>
      <c r="J372" s="89" t="s">
        <v>175</v>
      </c>
      <c r="K372" s="24"/>
      <c r="L372" s="24"/>
    </row>
    <row r="373" spans="1:12" ht="44.25" customHeight="1" x14ac:dyDescent="0.25">
      <c r="A373" s="29" t="str">
        <f t="shared" si="112"/>
        <v>a</v>
      </c>
      <c r="C373" s="54"/>
      <c r="D373" s="64" t="s">
        <v>222</v>
      </c>
      <c r="E373" s="14" t="s">
        <v>173</v>
      </c>
      <c r="F373" s="18">
        <v>139425</v>
      </c>
      <c r="G373" s="18">
        <v>124215</v>
      </c>
      <c r="H373" s="18">
        <f t="shared" si="111"/>
        <v>15210</v>
      </c>
      <c r="I373" s="89" t="s">
        <v>174</v>
      </c>
      <c r="J373" s="89" t="s">
        <v>175</v>
      </c>
      <c r="K373" s="24"/>
      <c r="L373" s="24"/>
    </row>
    <row r="374" spans="1:12" ht="44.25" customHeight="1" x14ac:dyDescent="0.25">
      <c r="A374" s="29" t="str">
        <f t="shared" si="112"/>
        <v>a</v>
      </c>
      <c r="C374" s="54"/>
      <c r="D374" s="60" t="s">
        <v>223</v>
      </c>
      <c r="E374" s="5" t="s">
        <v>173</v>
      </c>
      <c r="F374" s="86">
        <v>28350</v>
      </c>
      <c r="G374" s="86">
        <v>23813</v>
      </c>
      <c r="H374" s="18">
        <f t="shared" si="111"/>
        <v>4537</v>
      </c>
      <c r="I374" s="89" t="s">
        <v>174</v>
      </c>
      <c r="J374" s="89" t="s">
        <v>175</v>
      </c>
      <c r="K374" s="24"/>
      <c r="L374" s="24"/>
    </row>
    <row r="375" spans="1:12" ht="44.25" customHeight="1" x14ac:dyDescent="0.25">
      <c r="A375" s="29" t="str">
        <f t="shared" si="112"/>
        <v>a</v>
      </c>
      <c r="C375" s="54"/>
      <c r="D375" s="60" t="s">
        <v>224</v>
      </c>
      <c r="E375" s="5" t="s">
        <v>173</v>
      </c>
      <c r="F375" s="86">
        <v>17287</v>
      </c>
      <c r="G375" s="86">
        <v>16164.97</v>
      </c>
      <c r="H375" s="18">
        <f t="shared" si="111"/>
        <v>1122.0300000000007</v>
      </c>
      <c r="I375" s="89" t="s">
        <v>174</v>
      </c>
      <c r="J375" s="89" t="s">
        <v>175</v>
      </c>
      <c r="K375" s="24"/>
      <c r="L375" s="24"/>
    </row>
    <row r="376" spans="1:12" ht="44.25" customHeight="1" x14ac:dyDescent="0.25">
      <c r="A376" s="29" t="str">
        <f t="shared" si="112"/>
        <v>a</v>
      </c>
      <c r="C376" s="54"/>
      <c r="D376" s="62" t="s">
        <v>225</v>
      </c>
      <c r="E376" s="1" t="s">
        <v>173</v>
      </c>
      <c r="F376" s="18">
        <v>36273</v>
      </c>
      <c r="G376" s="18">
        <v>34411</v>
      </c>
      <c r="H376" s="18">
        <f t="shared" si="111"/>
        <v>1862</v>
      </c>
      <c r="I376" s="89" t="s">
        <v>174</v>
      </c>
      <c r="J376" s="89" t="s">
        <v>175</v>
      </c>
      <c r="K376" s="24"/>
      <c r="L376" s="24"/>
    </row>
    <row r="377" spans="1:12" ht="44.25" customHeight="1" x14ac:dyDescent="0.25">
      <c r="A377" s="29" t="str">
        <f t="shared" ref="A377:A382" si="119">IF(OR(F377&lt;&gt;0,G377&lt;&gt;0,H377&lt;&gt;0),"a","b")</f>
        <v>a</v>
      </c>
      <c r="C377" s="54"/>
      <c r="D377" s="62" t="s">
        <v>226</v>
      </c>
      <c r="E377" s="1" t="s">
        <v>173</v>
      </c>
      <c r="F377" s="18">
        <v>6125</v>
      </c>
      <c r="G377" s="18">
        <v>3099</v>
      </c>
      <c r="H377" s="18">
        <f t="shared" ref="H377:H382" si="120">F377-G377</f>
        <v>3026</v>
      </c>
      <c r="I377" s="89" t="s">
        <v>174</v>
      </c>
      <c r="J377" s="89" t="s">
        <v>175</v>
      </c>
      <c r="K377" s="24"/>
      <c r="L377" s="24"/>
    </row>
    <row r="378" spans="1:12" ht="44.25" customHeight="1" x14ac:dyDescent="0.25">
      <c r="A378" s="29" t="str">
        <f t="shared" si="119"/>
        <v>a</v>
      </c>
      <c r="C378" s="54"/>
      <c r="D378" s="62" t="s">
        <v>227</v>
      </c>
      <c r="E378" s="1" t="s">
        <v>173</v>
      </c>
      <c r="F378" s="18">
        <v>74081</v>
      </c>
      <c r="G378" s="18">
        <v>48258</v>
      </c>
      <c r="H378" s="18">
        <f t="shared" si="120"/>
        <v>25823</v>
      </c>
      <c r="I378" s="89" t="s">
        <v>174</v>
      </c>
      <c r="J378" s="89" t="s">
        <v>175</v>
      </c>
      <c r="K378" s="24"/>
      <c r="L378" s="24"/>
    </row>
    <row r="379" spans="1:12" ht="44.25" customHeight="1" x14ac:dyDescent="0.25">
      <c r="A379" s="29" t="str">
        <f t="shared" si="119"/>
        <v>a</v>
      </c>
      <c r="C379" s="54"/>
      <c r="D379" s="62" t="s">
        <v>228</v>
      </c>
      <c r="E379" s="1" t="s">
        <v>173</v>
      </c>
      <c r="F379" s="18">
        <v>7812</v>
      </c>
      <c r="G379" s="18">
        <v>6000</v>
      </c>
      <c r="H379" s="18">
        <f t="shared" si="120"/>
        <v>1812</v>
      </c>
      <c r="I379" s="89" t="s">
        <v>174</v>
      </c>
      <c r="J379" s="89" t="s">
        <v>175</v>
      </c>
      <c r="K379" s="24"/>
      <c r="L379" s="24"/>
    </row>
    <row r="380" spans="1:12" ht="44.25" customHeight="1" x14ac:dyDescent="0.25">
      <c r="A380" s="29" t="str">
        <f t="shared" si="119"/>
        <v>a</v>
      </c>
      <c r="C380" s="54"/>
      <c r="D380" s="62" t="s">
        <v>229</v>
      </c>
      <c r="E380" s="1" t="s">
        <v>173</v>
      </c>
      <c r="F380" s="18">
        <v>34995</v>
      </c>
      <c r="G380" s="18">
        <v>23551</v>
      </c>
      <c r="H380" s="18">
        <f t="shared" si="120"/>
        <v>11444</v>
      </c>
      <c r="I380" s="89" t="s">
        <v>174</v>
      </c>
      <c r="J380" s="89" t="s">
        <v>175</v>
      </c>
      <c r="K380" s="24"/>
      <c r="L380" s="24"/>
    </row>
    <row r="381" spans="1:12" ht="44.25" customHeight="1" x14ac:dyDescent="0.25">
      <c r="A381" s="29" t="str">
        <f t="shared" si="119"/>
        <v>a</v>
      </c>
      <c r="C381" s="54"/>
      <c r="D381" s="62" t="s">
        <v>230</v>
      </c>
      <c r="E381" s="1" t="s">
        <v>173</v>
      </c>
      <c r="F381" s="18">
        <v>2580</v>
      </c>
      <c r="G381" s="18">
        <v>1719</v>
      </c>
      <c r="H381" s="18">
        <f t="shared" si="120"/>
        <v>861</v>
      </c>
      <c r="I381" s="89" t="s">
        <v>174</v>
      </c>
      <c r="J381" s="89" t="s">
        <v>175</v>
      </c>
      <c r="K381" s="24"/>
      <c r="L381" s="24"/>
    </row>
    <row r="382" spans="1:12" ht="44.25" customHeight="1" x14ac:dyDescent="0.25">
      <c r="A382" s="29" t="str">
        <f t="shared" si="119"/>
        <v>a</v>
      </c>
      <c r="C382" s="54"/>
      <c r="D382" s="62" t="s">
        <v>231</v>
      </c>
      <c r="E382" s="1" t="s">
        <v>173</v>
      </c>
      <c r="F382" s="18">
        <v>63550</v>
      </c>
      <c r="G382" s="18">
        <v>30340</v>
      </c>
      <c r="H382" s="18">
        <f t="shared" si="120"/>
        <v>33210</v>
      </c>
      <c r="I382" s="89" t="s">
        <v>174</v>
      </c>
      <c r="J382" s="89" t="s">
        <v>175</v>
      </c>
      <c r="K382" s="24"/>
      <c r="L382" s="24"/>
    </row>
    <row r="383" spans="1:12" ht="27.75" hidden="1" customHeight="1" x14ac:dyDescent="0.25">
      <c r="A383" s="29" t="str">
        <f t="shared" si="112"/>
        <v>b</v>
      </c>
      <c r="C383" s="54"/>
      <c r="D383" s="64"/>
      <c r="E383" s="14"/>
      <c r="F383" s="18"/>
      <c r="G383" s="18"/>
      <c r="H383" s="18">
        <f t="shared" si="111"/>
        <v>0</v>
      </c>
      <c r="I383" s="67"/>
      <c r="J383" s="79"/>
      <c r="K383" s="24"/>
      <c r="L383" s="24"/>
    </row>
    <row r="384" spans="1:12" ht="98.25" hidden="1" customHeight="1" x14ac:dyDescent="0.25">
      <c r="A384" s="29" t="str">
        <f t="shared" si="112"/>
        <v>b</v>
      </c>
      <c r="B384">
        <v>1</v>
      </c>
      <c r="C384" s="101" t="s">
        <v>149</v>
      </c>
      <c r="D384" s="3" t="s">
        <v>269</v>
      </c>
      <c r="E384" s="3"/>
      <c r="F384" s="17">
        <f>SUM(F385:F404)</f>
        <v>0</v>
      </c>
      <c r="G384" s="17">
        <f t="shared" ref="G384:H384" si="121">SUM(G385:G404)</f>
        <v>0</v>
      </c>
      <c r="H384" s="17">
        <f t="shared" si="121"/>
        <v>0</v>
      </c>
      <c r="I384" s="17"/>
      <c r="J384" s="71"/>
      <c r="K384" s="24"/>
      <c r="L384" s="24"/>
    </row>
    <row r="385" spans="1:12" ht="46.5" hidden="1" customHeight="1" x14ac:dyDescent="0.25">
      <c r="A385" s="29" t="str">
        <f t="shared" si="112"/>
        <v>b</v>
      </c>
      <c r="C385" s="54"/>
      <c r="D385" s="64"/>
      <c r="E385" s="14"/>
      <c r="F385" s="18"/>
      <c r="G385" s="18"/>
      <c r="H385" s="18">
        <f t="shared" si="111"/>
        <v>0</v>
      </c>
      <c r="I385" s="89"/>
      <c r="J385" s="89"/>
      <c r="K385" s="24"/>
      <c r="L385" s="24"/>
    </row>
    <row r="386" spans="1:12" ht="46.5" hidden="1" customHeight="1" x14ac:dyDescent="0.25">
      <c r="A386" s="29" t="str">
        <f t="shared" si="112"/>
        <v>b</v>
      </c>
      <c r="C386" s="54"/>
      <c r="D386" s="64"/>
      <c r="E386" s="14"/>
      <c r="F386" s="18"/>
      <c r="G386" s="18"/>
      <c r="H386" s="18">
        <f t="shared" si="111"/>
        <v>0</v>
      </c>
      <c r="I386" s="89"/>
      <c r="J386" s="89"/>
      <c r="K386" s="24"/>
      <c r="L386" s="24"/>
    </row>
    <row r="387" spans="1:12" ht="46.5" hidden="1" customHeight="1" x14ac:dyDescent="0.25">
      <c r="A387" s="29" t="str">
        <f t="shared" si="112"/>
        <v>b</v>
      </c>
      <c r="C387" s="54"/>
      <c r="D387" s="64"/>
      <c r="E387" s="14"/>
      <c r="F387" s="18"/>
      <c r="G387" s="18"/>
      <c r="H387" s="18">
        <f t="shared" si="111"/>
        <v>0</v>
      </c>
      <c r="I387" s="89"/>
      <c r="J387" s="89"/>
      <c r="K387" s="24"/>
      <c r="L387" s="24"/>
    </row>
    <row r="388" spans="1:12" ht="46.5" hidden="1" customHeight="1" x14ac:dyDescent="0.25">
      <c r="A388" s="29" t="str">
        <f t="shared" si="112"/>
        <v>b</v>
      </c>
      <c r="C388" s="54"/>
      <c r="D388" s="64"/>
      <c r="E388" s="14"/>
      <c r="F388" s="18"/>
      <c r="G388" s="18"/>
      <c r="H388" s="18">
        <f t="shared" si="111"/>
        <v>0</v>
      </c>
      <c r="I388" s="89"/>
      <c r="J388" s="89"/>
      <c r="K388" s="24"/>
      <c r="L388" s="24"/>
    </row>
    <row r="389" spans="1:12" ht="46.5" hidden="1" customHeight="1" x14ac:dyDescent="0.25">
      <c r="A389" s="29" t="str">
        <f t="shared" si="112"/>
        <v>b</v>
      </c>
      <c r="C389" s="85"/>
      <c r="D389" s="60"/>
      <c r="E389" s="5"/>
      <c r="F389" s="86"/>
      <c r="G389" s="86"/>
      <c r="H389" s="86">
        <f t="shared" si="111"/>
        <v>0</v>
      </c>
      <c r="I389" s="89"/>
      <c r="J389" s="89"/>
      <c r="K389" s="24"/>
      <c r="L389" s="24"/>
    </row>
    <row r="390" spans="1:12" ht="46.5" hidden="1" customHeight="1" x14ac:dyDescent="0.25">
      <c r="A390" s="29" t="str">
        <f t="shared" si="112"/>
        <v>b</v>
      </c>
      <c r="C390" s="85"/>
      <c r="D390" s="60"/>
      <c r="E390" s="5"/>
      <c r="F390" s="86"/>
      <c r="G390" s="86"/>
      <c r="H390" s="86">
        <f t="shared" si="111"/>
        <v>0</v>
      </c>
      <c r="I390" s="89"/>
      <c r="J390" s="89"/>
      <c r="K390" s="24"/>
      <c r="L390" s="24"/>
    </row>
    <row r="391" spans="1:12" ht="46.5" hidden="1" customHeight="1" x14ac:dyDescent="0.25">
      <c r="A391" s="29" t="str">
        <f t="shared" si="112"/>
        <v>b</v>
      </c>
      <c r="C391" s="54"/>
      <c r="D391" s="62"/>
      <c r="E391" s="1"/>
      <c r="F391" s="18"/>
      <c r="G391" s="18"/>
      <c r="H391" s="18">
        <f t="shared" si="111"/>
        <v>0</v>
      </c>
      <c r="I391" s="89"/>
      <c r="J391" s="89"/>
      <c r="K391" s="24"/>
      <c r="L391" s="24"/>
    </row>
    <row r="392" spans="1:12" ht="46.5" hidden="1" customHeight="1" x14ac:dyDescent="0.25">
      <c r="A392" s="29" t="str">
        <f t="shared" si="112"/>
        <v>b</v>
      </c>
      <c r="C392" s="54"/>
      <c r="D392" s="62"/>
      <c r="E392" s="1"/>
      <c r="F392" s="18"/>
      <c r="G392" s="18"/>
      <c r="H392" s="18">
        <f t="shared" si="111"/>
        <v>0</v>
      </c>
      <c r="I392" s="89"/>
      <c r="J392" s="89"/>
      <c r="K392" s="24"/>
      <c r="L392" s="24"/>
    </row>
    <row r="393" spans="1:12" ht="46.5" hidden="1" customHeight="1" x14ac:dyDescent="0.25">
      <c r="A393" s="29" t="str">
        <f t="shared" si="112"/>
        <v>b</v>
      </c>
      <c r="C393" s="54"/>
      <c r="D393" s="62"/>
      <c r="E393" s="1"/>
      <c r="F393" s="18"/>
      <c r="G393" s="18"/>
      <c r="H393" s="18">
        <f t="shared" si="111"/>
        <v>0</v>
      </c>
      <c r="I393" s="89"/>
      <c r="J393" s="89"/>
      <c r="K393" s="24"/>
      <c r="L393" s="24"/>
    </row>
    <row r="394" spans="1:12" ht="46.5" hidden="1" customHeight="1" x14ac:dyDescent="0.25">
      <c r="A394" s="29" t="str">
        <f t="shared" si="112"/>
        <v>b</v>
      </c>
      <c r="C394" s="54"/>
      <c r="D394" s="62"/>
      <c r="E394" s="1"/>
      <c r="F394" s="18"/>
      <c r="G394" s="18"/>
      <c r="H394" s="18">
        <f t="shared" si="111"/>
        <v>0</v>
      </c>
      <c r="I394" s="89"/>
      <c r="J394" s="89"/>
      <c r="K394" s="24"/>
      <c r="L394" s="24"/>
    </row>
    <row r="395" spans="1:12" ht="46.5" hidden="1" customHeight="1" x14ac:dyDescent="0.25">
      <c r="A395" s="29" t="str">
        <f t="shared" si="112"/>
        <v>b</v>
      </c>
      <c r="C395" s="54"/>
      <c r="D395" s="62"/>
      <c r="E395" s="1"/>
      <c r="F395" s="18"/>
      <c r="G395" s="18"/>
      <c r="H395" s="18">
        <f t="shared" si="111"/>
        <v>0</v>
      </c>
      <c r="I395" s="89"/>
      <c r="J395" s="89"/>
      <c r="K395" s="24"/>
      <c r="L395" s="24"/>
    </row>
    <row r="396" spans="1:12" ht="46.5" hidden="1" customHeight="1" x14ac:dyDescent="0.25">
      <c r="A396" s="29" t="str">
        <f t="shared" si="112"/>
        <v>b</v>
      </c>
      <c r="C396" s="54"/>
      <c r="D396" s="62"/>
      <c r="E396" s="1"/>
      <c r="F396" s="18"/>
      <c r="G396" s="18"/>
      <c r="H396" s="18">
        <f t="shared" si="111"/>
        <v>0</v>
      </c>
      <c r="I396" s="89"/>
      <c r="J396" s="89"/>
      <c r="K396" s="24"/>
      <c r="L396" s="24"/>
    </row>
    <row r="397" spans="1:12" ht="46.5" hidden="1" customHeight="1" x14ac:dyDescent="0.25">
      <c r="A397" s="29" t="str">
        <f t="shared" si="112"/>
        <v>b</v>
      </c>
      <c r="C397" s="54"/>
      <c r="D397" s="62"/>
      <c r="E397" s="1"/>
      <c r="F397" s="18"/>
      <c r="G397" s="18"/>
      <c r="H397" s="18">
        <f t="shared" si="111"/>
        <v>0</v>
      </c>
      <c r="I397" s="89"/>
      <c r="J397" s="89"/>
      <c r="K397" s="24"/>
      <c r="L397" s="24"/>
    </row>
    <row r="398" spans="1:12" ht="27.75" hidden="1" customHeight="1" x14ac:dyDescent="0.25">
      <c r="A398" s="29" t="str">
        <f t="shared" si="112"/>
        <v>b</v>
      </c>
      <c r="C398" s="54"/>
      <c r="D398" s="2"/>
      <c r="E398" s="1"/>
      <c r="F398" s="18"/>
      <c r="G398" s="18"/>
      <c r="H398" s="18">
        <f t="shared" si="111"/>
        <v>0</v>
      </c>
      <c r="I398" s="24"/>
      <c r="J398" s="72"/>
      <c r="K398" s="24"/>
      <c r="L398" s="24"/>
    </row>
    <row r="399" spans="1:12" ht="27.75" hidden="1" customHeight="1" x14ac:dyDescent="0.25">
      <c r="A399" s="29" t="str">
        <f t="shared" si="112"/>
        <v>b</v>
      </c>
      <c r="C399" s="54"/>
      <c r="D399" s="2"/>
      <c r="E399" s="1"/>
      <c r="F399" s="18"/>
      <c r="G399" s="18"/>
      <c r="H399" s="18">
        <f t="shared" si="111"/>
        <v>0</v>
      </c>
      <c r="I399" s="24"/>
      <c r="J399" s="72"/>
      <c r="K399" s="24"/>
      <c r="L399" s="24"/>
    </row>
    <row r="400" spans="1:12" ht="27.75" hidden="1" customHeight="1" x14ac:dyDescent="0.25">
      <c r="A400" s="29" t="str">
        <f t="shared" si="112"/>
        <v>b</v>
      </c>
      <c r="C400" s="54"/>
      <c r="D400" s="2"/>
      <c r="E400" s="1"/>
      <c r="F400" s="18"/>
      <c r="G400" s="18"/>
      <c r="H400" s="18">
        <f t="shared" si="111"/>
        <v>0</v>
      </c>
      <c r="I400" s="24"/>
      <c r="J400" s="72"/>
      <c r="K400" s="24"/>
      <c r="L400" s="24"/>
    </row>
    <row r="401" spans="1:12" ht="27.75" hidden="1" customHeight="1" x14ac:dyDescent="0.25">
      <c r="A401" s="29" t="str">
        <f t="shared" si="112"/>
        <v>b</v>
      </c>
      <c r="C401" s="54"/>
      <c r="D401" s="14"/>
      <c r="E401" s="14"/>
      <c r="F401" s="18"/>
      <c r="G401" s="18"/>
      <c r="H401" s="18">
        <f t="shared" si="111"/>
        <v>0</v>
      </c>
      <c r="I401" s="24"/>
      <c r="J401" s="72"/>
      <c r="K401" s="24"/>
      <c r="L401" s="24"/>
    </row>
    <row r="402" spans="1:12" ht="27.75" hidden="1" customHeight="1" x14ac:dyDescent="0.25">
      <c r="A402" s="29" t="str">
        <f t="shared" si="112"/>
        <v>b</v>
      </c>
      <c r="C402" s="54"/>
      <c r="D402" s="2"/>
      <c r="E402" s="1"/>
      <c r="F402" s="18"/>
      <c r="G402" s="18"/>
      <c r="H402" s="18">
        <f t="shared" si="111"/>
        <v>0</v>
      </c>
      <c r="I402" s="24"/>
      <c r="J402" s="72"/>
      <c r="K402" s="24"/>
      <c r="L402" s="24"/>
    </row>
    <row r="403" spans="1:12" ht="27.75" hidden="1" customHeight="1" x14ac:dyDescent="0.25">
      <c r="A403" s="29" t="str">
        <f t="shared" si="112"/>
        <v>b</v>
      </c>
      <c r="C403" s="54"/>
      <c r="D403" s="2"/>
      <c r="E403" s="1"/>
      <c r="F403" s="18"/>
      <c r="G403" s="18"/>
      <c r="H403" s="18">
        <f t="shared" si="111"/>
        <v>0</v>
      </c>
      <c r="I403" s="24"/>
      <c r="J403" s="72"/>
      <c r="K403" s="24"/>
      <c r="L403" s="24"/>
    </row>
    <row r="404" spans="1:12" ht="27.75" hidden="1" customHeight="1" x14ac:dyDescent="0.25">
      <c r="A404" s="29" t="str">
        <f t="shared" si="112"/>
        <v>b</v>
      </c>
      <c r="C404" s="54"/>
      <c r="D404" s="14"/>
      <c r="E404" s="14"/>
      <c r="F404" s="18"/>
      <c r="G404" s="18"/>
      <c r="H404" s="18">
        <f t="shared" si="111"/>
        <v>0</v>
      </c>
      <c r="I404" s="24"/>
      <c r="J404" s="72"/>
      <c r="K404" s="24"/>
      <c r="L404" s="24"/>
    </row>
    <row r="405" spans="1:12" ht="27" hidden="1" customHeight="1" x14ac:dyDescent="0.25">
      <c r="A405" s="29" t="str">
        <f t="shared" si="112"/>
        <v>b</v>
      </c>
      <c r="B405">
        <v>1</v>
      </c>
      <c r="C405" s="44" t="s">
        <v>150</v>
      </c>
      <c r="D405" s="4" t="s">
        <v>27</v>
      </c>
      <c r="E405" s="4"/>
      <c r="F405" s="15">
        <f>SUM(F406:F407)</f>
        <v>0</v>
      </c>
      <c r="G405" s="15">
        <f t="shared" ref="G405:H405" si="122">SUM(G406:G407)</f>
        <v>0</v>
      </c>
      <c r="H405" s="15">
        <f t="shared" si="122"/>
        <v>0</v>
      </c>
      <c r="I405" s="15"/>
      <c r="J405" s="15"/>
      <c r="K405" s="15">
        <f t="shared" ref="K405:L405" si="123">K406</f>
        <v>0</v>
      </c>
      <c r="L405" s="15">
        <f t="shared" si="123"/>
        <v>0</v>
      </c>
    </row>
    <row r="406" spans="1:12" ht="44.25" hidden="1" customHeight="1" x14ac:dyDescent="0.25">
      <c r="A406" s="29" t="str">
        <f t="shared" si="112"/>
        <v>b</v>
      </c>
      <c r="C406" s="54"/>
      <c r="D406" s="14"/>
      <c r="E406" s="14"/>
      <c r="F406" s="18"/>
      <c r="G406" s="18"/>
      <c r="H406" s="18">
        <f t="shared" si="111"/>
        <v>0</v>
      </c>
      <c r="I406" s="89" t="s">
        <v>174</v>
      </c>
      <c r="J406" s="89" t="s">
        <v>175</v>
      </c>
      <c r="K406" s="24"/>
      <c r="L406" s="24"/>
    </row>
    <row r="407" spans="1:12" ht="27" hidden="1" customHeight="1" x14ac:dyDescent="0.25">
      <c r="A407" s="29" t="str">
        <f t="shared" si="112"/>
        <v>b</v>
      </c>
      <c r="C407" s="54"/>
      <c r="D407" s="14"/>
      <c r="E407" s="14"/>
      <c r="F407" s="18"/>
      <c r="G407" s="18"/>
      <c r="H407" s="18">
        <f t="shared" si="111"/>
        <v>0</v>
      </c>
      <c r="I407" s="24"/>
      <c r="J407" s="72"/>
      <c r="K407" s="24"/>
      <c r="L407" s="24"/>
    </row>
    <row r="408" spans="1:12" ht="27" hidden="1" customHeight="1" x14ac:dyDescent="0.25">
      <c r="A408" s="29" t="str">
        <f t="shared" si="112"/>
        <v>b</v>
      </c>
      <c r="B408">
        <v>1</v>
      </c>
      <c r="C408" s="44" t="s">
        <v>151</v>
      </c>
      <c r="D408" s="4" t="s">
        <v>152</v>
      </c>
      <c r="E408" s="4"/>
      <c r="F408" s="15">
        <f>SUM(F409:F410)</f>
        <v>0</v>
      </c>
      <c r="G408" s="15">
        <f t="shared" ref="G408:H408" si="124">SUM(G409:G410)</f>
        <v>0</v>
      </c>
      <c r="H408" s="15">
        <f t="shared" si="124"/>
        <v>0</v>
      </c>
      <c r="I408" s="15"/>
      <c r="J408" s="15"/>
      <c r="K408" s="15">
        <f t="shared" ref="K408:L408" si="125">K409</f>
        <v>0</v>
      </c>
      <c r="L408" s="15">
        <f t="shared" si="125"/>
        <v>0</v>
      </c>
    </row>
    <row r="409" spans="1:12" ht="27" hidden="1" customHeight="1" x14ac:dyDescent="0.25">
      <c r="A409" s="29" t="str">
        <f t="shared" ref="A409:A472" si="126">IF(OR(F409&lt;&gt;0,G409&lt;&gt;0,H409&lt;&gt;0),"a","b")</f>
        <v>b</v>
      </c>
      <c r="C409" s="54"/>
      <c r="D409" s="14"/>
      <c r="E409" s="14"/>
      <c r="F409" s="18"/>
      <c r="G409" s="18"/>
      <c r="H409" s="18">
        <f t="shared" ref="H409:H410" si="127">F409-G409</f>
        <v>0</v>
      </c>
      <c r="I409" s="24"/>
      <c r="J409" s="72"/>
      <c r="K409" s="24"/>
      <c r="L409" s="24"/>
    </row>
    <row r="410" spans="1:12" ht="27" hidden="1" customHeight="1" x14ac:dyDescent="0.25">
      <c r="A410" s="29" t="str">
        <f t="shared" si="126"/>
        <v>b</v>
      </c>
      <c r="C410" s="54"/>
      <c r="D410" s="14"/>
      <c r="E410" s="14"/>
      <c r="F410" s="18"/>
      <c r="G410" s="18"/>
      <c r="H410" s="18">
        <f t="shared" si="127"/>
        <v>0</v>
      </c>
      <c r="I410" s="24"/>
      <c r="J410" s="72"/>
      <c r="K410" s="24"/>
      <c r="L410" s="24"/>
    </row>
    <row r="411" spans="1:12" ht="44.25" hidden="1" customHeight="1" x14ac:dyDescent="0.25">
      <c r="A411" s="29" t="str">
        <f t="shared" si="126"/>
        <v>b</v>
      </c>
      <c r="B411">
        <v>1</v>
      </c>
      <c r="C411" s="44" t="s">
        <v>153</v>
      </c>
      <c r="D411" s="4" t="s">
        <v>154</v>
      </c>
      <c r="E411" s="4"/>
      <c r="F411" s="15">
        <f>SUM(F412:F413)</f>
        <v>0</v>
      </c>
      <c r="G411" s="15">
        <f t="shared" ref="G411:H411" si="128">SUM(G412:G413)</f>
        <v>0</v>
      </c>
      <c r="H411" s="15">
        <f t="shared" si="128"/>
        <v>0</v>
      </c>
      <c r="I411" s="15"/>
      <c r="J411" s="15"/>
      <c r="K411" s="15">
        <f t="shared" ref="K411:L411" si="129">K412</f>
        <v>0</v>
      </c>
      <c r="L411" s="15">
        <f t="shared" si="129"/>
        <v>0</v>
      </c>
    </row>
    <row r="412" spans="1:12" ht="27" hidden="1" customHeight="1" x14ac:dyDescent="0.25">
      <c r="A412" s="29" t="str">
        <f t="shared" si="126"/>
        <v>b</v>
      </c>
      <c r="C412" s="54"/>
      <c r="D412" s="14"/>
      <c r="E412" s="14"/>
      <c r="F412" s="18"/>
      <c r="G412" s="18"/>
      <c r="H412" s="18">
        <f t="shared" ref="H412:H413" si="130">F412-G412</f>
        <v>0</v>
      </c>
      <c r="I412" s="24"/>
      <c r="J412" s="72"/>
      <c r="K412" s="24"/>
      <c r="L412" s="24"/>
    </row>
    <row r="413" spans="1:12" ht="27" hidden="1" customHeight="1" x14ac:dyDescent="0.25">
      <c r="A413" s="29" t="str">
        <f t="shared" si="126"/>
        <v>b</v>
      </c>
      <c r="C413" s="54"/>
      <c r="D413" s="14"/>
      <c r="E413" s="14"/>
      <c r="F413" s="18"/>
      <c r="G413" s="18"/>
      <c r="H413" s="18">
        <f t="shared" si="130"/>
        <v>0</v>
      </c>
      <c r="I413" s="24"/>
      <c r="J413" s="72"/>
      <c r="K413" s="24"/>
      <c r="L413" s="24"/>
    </row>
    <row r="414" spans="1:12" ht="56.25" hidden="1" customHeight="1" x14ac:dyDescent="0.25">
      <c r="A414" s="29" t="str">
        <f t="shared" si="126"/>
        <v>b</v>
      </c>
      <c r="B414">
        <v>1</v>
      </c>
      <c r="C414" s="44" t="s">
        <v>155</v>
      </c>
      <c r="D414" s="4" t="s">
        <v>52</v>
      </c>
      <c r="E414" s="4"/>
      <c r="F414" s="15">
        <f>SUM(F415:F439)</f>
        <v>0</v>
      </c>
      <c r="G414" s="15">
        <f t="shared" ref="G414:H414" si="131">SUM(G415:G439)</f>
        <v>0</v>
      </c>
      <c r="H414" s="15">
        <f t="shared" si="131"/>
        <v>0</v>
      </c>
      <c r="I414" s="15"/>
      <c r="J414" s="15"/>
      <c r="K414" s="24"/>
      <c r="L414" s="24"/>
    </row>
    <row r="415" spans="1:12" ht="42" hidden="1" customHeight="1" x14ac:dyDescent="0.25">
      <c r="A415" s="29" t="str">
        <f t="shared" si="126"/>
        <v>b</v>
      </c>
      <c r="C415" s="54"/>
      <c r="D415" s="14"/>
      <c r="E415" s="14"/>
      <c r="F415" s="18"/>
      <c r="G415" s="18"/>
      <c r="H415" s="18">
        <f t="shared" si="111"/>
        <v>0</v>
      </c>
      <c r="I415" s="89" t="s">
        <v>174</v>
      </c>
      <c r="J415" s="89" t="s">
        <v>175</v>
      </c>
      <c r="K415" s="24"/>
      <c r="L415" s="24"/>
    </row>
    <row r="416" spans="1:12" ht="27.75" hidden="1" customHeight="1" x14ac:dyDescent="0.25">
      <c r="A416" s="29" t="str">
        <f t="shared" si="126"/>
        <v>b</v>
      </c>
      <c r="C416" s="54"/>
      <c r="D416" s="14"/>
      <c r="E416" s="14"/>
      <c r="F416" s="18"/>
      <c r="G416" s="18"/>
      <c r="H416" s="18">
        <f t="shared" si="111"/>
        <v>0</v>
      </c>
      <c r="I416" s="89"/>
      <c r="J416" s="89"/>
      <c r="K416" s="24"/>
      <c r="L416" s="24"/>
    </row>
    <row r="417" spans="1:12" ht="27.75" hidden="1" customHeight="1" x14ac:dyDescent="0.25">
      <c r="A417" s="29" t="str">
        <f t="shared" si="126"/>
        <v>b</v>
      </c>
      <c r="C417" s="54"/>
      <c r="D417" s="14"/>
      <c r="E417" s="14"/>
      <c r="F417" s="18"/>
      <c r="G417" s="18"/>
      <c r="H417" s="18">
        <f t="shared" si="111"/>
        <v>0</v>
      </c>
      <c r="I417" s="89"/>
      <c r="J417" s="89"/>
      <c r="K417" s="24"/>
      <c r="L417" s="24"/>
    </row>
    <row r="418" spans="1:12" ht="27.75" hidden="1" customHeight="1" x14ac:dyDescent="0.25">
      <c r="A418" s="29" t="str">
        <f t="shared" si="126"/>
        <v>b</v>
      </c>
      <c r="C418" s="54"/>
      <c r="D418" s="14"/>
      <c r="E418" s="14"/>
      <c r="F418" s="18"/>
      <c r="G418" s="18"/>
      <c r="H418" s="18">
        <f t="shared" si="111"/>
        <v>0</v>
      </c>
      <c r="I418" s="89"/>
      <c r="J418" s="89"/>
      <c r="K418" s="24"/>
      <c r="L418" s="24"/>
    </row>
    <row r="419" spans="1:12" ht="27.75" hidden="1" customHeight="1" x14ac:dyDescent="0.25">
      <c r="A419" s="29" t="str">
        <f t="shared" si="126"/>
        <v>b</v>
      </c>
      <c r="C419" s="54"/>
      <c r="D419" s="14"/>
      <c r="E419" s="14"/>
      <c r="F419" s="18"/>
      <c r="G419" s="18"/>
      <c r="H419" s="18">
        <f t="shared" si="111"/>
        <v>0</v>
      </c>
      <c r="I419" s="89"/>
      <c r="J419" s="89"/>
      <c r="K419" s="24"/>
      <c r="L419" s="24"/>
    </row>
    <row r="420" spans="1:12" ht="27.75" hidden="1" customHeight="1" x14ac:dyDescent="0.25">
      <c r="A420" s="29" t="str">
        <f t="shared" si="126"/>
        <v>b</v>
      </c>
      <c r="C420" s="54"/>
      <c r="D420" s="14"/>
      <c r="E420" s="14"/>
      <c r="F420" s="18"/>
      <c r="G420" s="18"/>
      <c r="H420" s="18">
        <f t="shared" si="111"/>
        <v>0</v>
      </c>
      <c r="I420" s="89"/>
      <c r="J420" s="89"/>
      <c r="K420" s="24"/>
      <c r="L420" s="24"/>
    </row>
    <row r="421" spans="1:12" ht="27.75" hidden="1" customHeight="1" x14ac:dyDescent="0.25">
      <c r="A421" s="29" t="str">
        <f t="shared" si="126"/>
        <v>b</v>
      </c>
      <c r="C421" s="54"/>
      <c r="D421" s="14"/>
      <c r="E421" s="14"/>
      <c r="F421" s="18"/>
      <c r="G421" s="18"/>
      <c r="H421" s="18">
        <f t="shared" si="111"/>
        <v>0</v>
      </c>
      <c r="I421" s="89"/>
      <c r="J421" s="89"/>
      <c r="K421" s="24"/>
      <c r="L421" s="24"/>
    </row>
    <row r="422" spans="1:12" ht="27.75" hidden="1" customHeight="1" x14ac:dyDescent="0.25">
      <c r="A422" s="29" t="str">
        <f t="shared" si="126"/>
        <v>b</v>
      </c>
      <c r="C422" s="54"/>
      <c r="D422" s="14"/>
      <c r="E422" s="14"/>
      <c r="F422" s="18"/>
      <c r="G422" s="18"/>
      <c r="H422" s="18">
        <f t="shared" si="111"/>
        <v>0</v>
      </c>
      <c r="I422" s="89"/>
      <c r="J422" s="89"/>
      <c r="K422" s="24"/>
      <c r="L422" s="24"/>
    </row>
    <row r="423" spans="1:12" ht="27.75" hidden="1" customHeight="1" x14ac:dyDescent="0.25">
      <c r="A423" s="29" t="str">
        <f t="shared" si="126"/>
        <v>b</v>
      </c>
      <c r="C423" s="54"/>
      <c r="D423" s="14"/>
      <c r="E423" s="14"/>
      <c r="F423" s="18"/>
      <c r="G423" s="18"/>
      <c r="H423" s="18">
        <f t="shared" si="111"/>
        <v>0</v>
      </c>
      <c r="I423" s="89"/>
      <c r="J423" s="89"/>
      <c r="K423" s="24"/>
      <c r="L423" s="24"/>
    </row>
    <row r="424" spans="1:12" ht="27.75" hidden="1" customHeight="1" x14ac:dyDescent="0.25">
      <c r="A424" s="29" t="str">
        <f t="shared" si="126"/>
        <v>b</v>
      </c>
      <c r="C424" s="54"/>
      <c r="D424" s="14"/>
      <c r="E424" s="14"/>
      <c r="F424" s="18"/>
      <c r="G424" s="18"/>
      <c r="H424" s="18">
        <f t="shared" si="111"/>
        <v>0</v>
      </c>
      <c r="I424" s="24"/>
      <c r="J424" s="72"/>
      <c r="K424" s="24"/>
      <c r="L424" s="24"/>
    </row>
    <row r="425" spans="1:12" ht="27.75" hidden="1" customHeight="1" x14ac:dyDescent="0.25">
      <c r="A425" s="29" t="str">
        <f t="shared" si="126"/>
        <v>b</v>
      </c>
      <c r="C425" s="54"/>
      <c r="D425" s="14"/>
      <c r="E425" s="14"/>
      <c r="F425" s="18"/>
      <c r="G425" s="18"/>
      <c r="H425" s="18">
        <f t="shared" si="111"/>
        <v>0</v>
      </c>
      <c r="I425" s="24"/>
      <c r="J425" s="72"/>
      <c r="K425" s="24"/>
      <c r="L425" s="24"/>
    </row>
    <row r="426" spans="1:12" ht="27.75" hidden="1" customHeight="1" x14ac:dyDescent="0.25">
      <c r="A426" s="29" t="str">
        <f t="shared" si="126"/>
        <v>b</v>
      </c>
      <c r="C426" s="54"/>
      <c r="D426" s="14"/>
      <c r="E426" s="14"/>
      <c r="F426" s="18"/>
      <c r="G426" s="18"/>
      <c r="H426" s="18">
        <f t="shared" si="111"/>
        <v>0</v>
      </c>
      <c r="I426" s="24"/>
      <c r="J426" s="72"/>
      <c r="K426" s="24"/>
      <c r="L426" s="24"/>
    </row>
    <row r="427" spans="1:12" ht="27.75" hidden="1" customHeight="1" x14ac:dyDescent="0.25">
      <c r="A427" s="29" t="str">
        <f t="shared" si="126"/>
        <v>b</v>
      </c>
      <c r="C427" s="54"/>
      <c r="D427" s="14"/>
      <c r="E427" s="14"/>
      <c r="F427" s="18"/>
      <c r="G427" s="18"/>
      <c r="H427" s="18">
        <f t="shared" si="111"/>
        <v>0</v>
      </c>
      <c r="I427" s="24"/>
      <c r="J427" s="72"/>
      <c r="K427" s="24"/>
      <c r="L427" s="24"/>
    </row>
    <row r="428" spans="1:12" ht="27.75" hidden="1" customHeight="1" x14ac:dyDescent="0.25">
      <c r="A428" s="29" t="str">
        <f t="shared" si="126"/>
        <v>b</v>
      </c>
      <c r="C428" s="54"/>
      <c r="D428" s="14"/>
      <c r="E428" s="14"/>
      <c r="F428" s="18"/>
      <c r="G428" s="18"/>
      <c r="H428" s="18">
        <f t="shared" si="111"/>
        <v>0</v>
      </c>
      <c r="I428" s="24"/>
      <c r="J428" s="72"/>
      <c r="K428" s="24"/>
      <c r="L428" s="24"/>
    </row>
    <row r="429" spans="1:12" ht="27.75" hidden="1" customHeight="1" x14ac:dyDescent="0.25">
      <c r="A429" s="29" t="str">
        <f t="shared" si="126"/>
        <v>b</v>
      </c>
      <c r="C429" s="54"/>
      <c r="D429" s="14"/>
      <c r="E429" s="14"/>
      <c r="F429" s="18"/>
      <c r="G429" s="18"/>
      <c r="H429" s="18">
        <f t="shared" si="111"/>
        <v>0</v>
      </c>
      <c r="I429" s="24"/>
      <c r="J429" s="72"/>
      <c r="K429" s="24"/>
      <c r="L429" s="24"/>
    </row>
    <row r="430" spans="1:12" ht="27.75" hidden="1" customHeight="1" x14ac:dyDescent="0.25">
      <c r="A430" s="29" t="str">
        <f t="shared" si="126"/>
        <v>b</v>
      </c>
      <c r="C430" s="54"/>
      <c r="D430" s="14"/>
      <c r="E430" s="14"/>
      <c r="F430" s="18"/>
      <c r="G430" s="18"/>
      <c r="H430" s="18">
        <f t="shared" si="111"/>
        <v>0</v>
      </c>
      <c r="I430" s="24"/>
      <c r="J430" s="72"/>
      <c r="K430" s="24"/>
      <c r="L430" s="24"/>
    </row>
    <row r="431" spans="1:12" ht="27.75" hidden="1" customHeight="1" x14ac:dyDescent="0.25">
      <c r="A431" s="29" t="str">
        <f t="shared" si="126"/>
        <v>b</v>
      </c>
      <c r="C431" s="54"/>
      <c r="D431" s="14"/>
      <c r="E431" s="14"/>
      <c r="F431" s="18"/>
      <c r="G431" s="18"/>
      <c r="H431" s="18">
        <f t="shared" si="111"/>
        <v>0</v>
      </c>
      <c r="I431" s="24"/>
      <c r="J431" s="72"/>
      <c r="K431" s="24"/>
      <c r="L431" s="24"/>
    </row>
    <row r="432" spans="1:12" ht="27.75" hidden="1" customHeight="1" x14ac:dyDescent="0.25">
      <c r="A432" s="29" t="str">
        <f t="shared" si="126"/>
        <v>b</v>
      </c>
      <c r="C432" s="54"/>
      <c r="D432" s="14"/>
      <c r="E432" s="14"/>
      <c r="F432" s="18"/>
      <c r="G432" s="18"/>
      <c r="H432" s="18">
        <f t="shared" si="111"/>
        <v>0</v>
      </c>
      <c r="I432" s="24"/>
      <c r="J432" s="72"/>
      <c r="K432" s="24"/>
      <c r="L432" s="24"/>
    </row>
    <row r="433" spans="1:12" ht="27.75" hidden="1" customHeight="1" x14ac:dyDescent="0.25">
      <c r="A433" s="29" t="str">
        <f t="shared" si="126"/>
        <v>b</v>
      </c>
      <c r="C433" s="54"/>
      <c r="D433" s="14"/>
      <c r="E433" s="14"/>
      <c r="F433" s="18"/>
      <c r="G433" s="18"/>
      <c r="H433" s="18">
        <f t="shared" si="111"/>
        <v>0</v>
      </c>
      <c r="I433" s="24"/>
      <c r="J433" s="72"/>
      <c r="K433" s="24"/>
      <c r="L433" s="24"/>
    </row>
    <row r="434" spans="1:12" ht="27.75" hidden="1" customHeight="1" x14ac:dyDescent="0.25">
      <c r="A434" s="29" t="str">
        <f t="shared" si="126"/>
        <v>b</v>
      </c>
      <c r="C434" s="54"/>
      <c r="D434" s="14"/>
      <c r="E434" s="14"/>
      <c r="F434" s="18"/>
      <c r="G434" s="18"/>
      <c r="H434" s="18">
        <f t="shared" si="111"/>
        <v>0</v>
      </c>
      <c r="I434" s="24"/>
      <c r="J434" s="72"/>
      <c r="K434" s="24"/>
      <c r="L434" s="24"/>
    </row>
    <row r="435" spans="1:12" ht="27.75" hidden="1" customHeight="1" x14ac:dyDescent="0.25">
      <c r="A435" s="29" t="str">
        <f t="shared" si="126"/>
        <v>b</v>
      </c>
      <c r="C435" s="54"/>
      <c r="D435" s="14"/>
      <c r="E435" s="14"/>
      <c r="F435" s="18"/>
      <c r="G435" s="18"/>
      <c r="H435" s="18">
        <f t="shared" si="111"/>
        <v>0</v>
      </c>
      <c r="I435" s="24"/>
      <c r="J435" s="72"/>
      <c r="K435" s="24"/>
      <c r="L435" s="24"/>
    </row>
    <row r="436" spans="1:12" ht="27.75" hidden="1" customHeight="1" x14ac:dyDescent="0.25">
      <c r="A436" s="29" t="str">
        <f t="shared" si="126"/>
        <v>b</v>
      </c>
      <c r="C436" s="54"/>
      <c r="D436" s="14"/>
      <c r="E436" s="14"/>
      <c r="F436" s="18"/>
      <c r="G436" s="18"/>
      <c r="H436" s="18">
        <f t="shared" si="111"/>
        <v>0</v>
      </c>
      <c r="I436" s="24"/>
      <c r="J436" s="72"/>
      <c r="K436" s="24"/>
      <c r="L436" s="24"/>
    </row>
    <row r="437" spans="1:12" ht="27.75" hidden="1" customHeight="1" x14ac:dyDescent="0.25">
      <c r="A437" s="29" t="str">
        <f t="shared" si="126"/>
        <v>b</v>
      </c>
      <c r="C437" s="54"/>
      <c r="D437" s="14"/>
      <c r="E437" s="14"/>
      <c r="F437" s="18"/>
      <c r="G437" s="18"/>
      <c r="H437" s="18">
        <f t="shared" si="111"/>
        <v>0</v>
      </c>
      <c r="I437" s="24"/>
      <c r="J437" s="72"/>
      <c r="K437" s="24"/>
      <c r="L437" s="24"/>
    </row>
    <row r="438" spans="1:12" ht="27.75" hidden="1" customHeight="1" x14ac:dyDescent="0.25">
      <c r="A438" s="29" t="str">
        <f t="shared" si="126"/>
        <v>b</v>
      </c>
      <c r="C438" s="54"/>
      <c r="D438" s="14"/>
      <c r="E438" s="14"/>
      <c r="F438" s="18"/>
      <c r="G438" s="18"/>
      <c r="H438" s="18">
        <f t="shared" si="111"/>
        <v>0</v>
      </c>
      <c r="I438" s="24"/>
      <c r="J438" s="72"/>
      <c r="K438" s="24"/>
      <c r="L438" s="24"/>
    </row>
    <row r="439" spans="1:12" ht="27.75" hidden="1" customHeight="1" x14ac:dyDescent="0.25">
      <c r="A439" s="29" t="str">
        <f t="shared" si="126"/>
        <v>b</v>
      </c>
      <c r="C439" s="54"/>
      <c r="D439" s="14"/>
      <c r="E439" s="14"/>
      <c r="F439" s="18"/>
      <c r="G439" s="18"/>
      <c r="H439" s="18">
        <f t="shared" si="111"/>
        <v>0</v>
      </c>
      <c r="I439" s="24"/>
      <c r="J439" s="72"/>
      <c r="K439" s="24"/>
      <c r="L439" s="24"/>
    </row>
    <row r="440" spans="1:12" ht="42" hidden="1" customHeight="1" x14ac:dyDescent="0.25">
      <c r="A440" s="29" t="str">
        <f t="shared" si="126"/>
        <v>b</v>
      </c>
      <c r="B440">
        <v>1</v>
      </c>
      <c r="C440" s="44" t="s">
        <v>156</v>
      </c>
      <c r="D440" s="4" t="s">
        <v>157</v>
      </c>
      <c r="E440" s="4"/>
      <c r="F440" s="15">
        <f>SUM(F441:F473)</f>
        <v>0</v>
      </c>
      <c r="G440" s="15">
        <f>SUM(G441:G473)</f>
        <v>0</v>
      </c>
      <c r="H440" s="15">
        <f>SUM(H441:H473)</f>
        <v>0</v>
      </c>
      <c r="I440" s="15"/>
      <c r="J440" s="80"/>
      <c r="K440" s="24"/>
      <c r="L440" s="24"/>
    </row>
    <row r="441" spans="1:12" ht="48" hidden="1" customHeight="1" x14ac:dyDescent="0.25">
      <c r="A441" s="29" t="str">
        <f t="shared" si="126"/>
        <v>b</v>
      </c>
      <c r="C441" s="55"/>
      <c r="D441" s="60"/>
      <c r="E441" s="1" t="s">
        <v>173</v>
      </c>
      <c r="F441" s="18"/>
      <c r="G441" s="18"/>
      <c r="H441" s="98">
        <f t="shared" si="111"/>
        <v>0</v>
      </c>
      <c r="I441" s="89" t="s">
        <v>174</v>
      </c>
      <c r="J441" s="89" t="s">
        <v>175</v>
      </c>
      <c r="K441" s="24"/>
      <c r="L441" s="24"/>
    </row>
    <row r="442" spans="1:12" ht="37.5" hidden="1" customHeight="1" x14ac:dyDescent="0.25">
      <c r="A442" s="29" t="str">
        <f t="shared" si="126"/>
        <v>b</v>
      </c>
      <c r="C442" s="55"/>
      <c r="D442" s="60"/>
      <c r="E442" s="1" t="s">
        <v>177</v>
      </c>
      <c r="F442" s="18"/>
      <c r="G442" s="18"/>
      <c r="H442" s="98">
        <f t="shared" si="111"/>
        <v>0</v>
      </c>
      <c r="I442" s="89" t="s">
        <v>174</v>
      </c>
      <c r="J442" s="89" t="s">
        <v>175</v>
      </c>
      <c r="K442" s="24"/>
      <c r="L442" s="24"/>
    </row>
    <row r="443" spans="1:12" ht="37.5" hidden="1" customHeight="1" x14ac:dyDescent="0.25">
      <c r="A443" s="29" t="str">
        <f t="shared" si="126"/>
        <v>b</v>
      </c>
      <c r="C443" s="55"/>
      <c r="D443" s="60"/>
      <c r="E443" s="1" t="s">
        <v>177</v>
      </c>
      <c r="F443" s="18"/>
      <c r="G443" s="18"/>
      <c r="H443" s="98">
        <f t="shared" si="111"/>
        <v>0</v>
      </c>
      <c r="I443" s="89" t="s">
        <v>174</v>
      </c>
      <c r="J443" s="89" t="s">
        <v>175</v>
      </c>
      <c r="K443" s="24"/>
      <c r="L443" s="24"/>
    </row>
    <row r="444" spans="1:12" ht="37.5" hidden="1" customHeight="1" x14ac:dyDescent="0.25">
      <c r="A444" s="29" t="str">
        <f t="shared" si="126"/>
        <v>b</v>
      </c>
      <c r="C444" s="55"/>
      <c r="D444" s="60"/>
      <c r="E444" s="1" t="s">
        <v>177</v>
      </c>
      <c r="F444" s="18"/>
      <c r="G444" s="18"/>
      <c r="H444" s="98">
        <f t="shared" si="111"/>
        <v>0</v>
      </c>
      <c r="I444" s="89" t="s">
        <v>174</v>
      </c>
      <c r="J444" s="89" t="s">
        <v>175</v>
      </c>
      <c r="K444" s="24"/>
      <c r="L444" s="24"/>
    </row>
    <row r="445" spans="1:12" ht="37.5" hidden="1" customHeight="1" x14ac:dyDescent="0.25">
      <c r="A445" s="29" t="str">
        <f t="shared" si="126"/>
        <v>b</v>
      </c>
      <c r="C445" s="55"/>
      <c r="D445" s="60"/>
      <c r="E445" s="1" t="s">
        <v>177</v>
      </c>
      <c r="F445" s="18"/>
      <c r="G445" s="18"/>
      <c r="H445" s="98">
        <f t="shared" si="111"/>
        <v>0</v>
      </c>
      <c r="I445" s="89" t="s">
        <v>174</v>
      </c>
      <c r="J445" s="89" t="s">
        <v>175</v>
      </c>
      <c r="K445" s="24"/>
      <c r="L445" s="24"/>
    </row>
    <row r="446" spans="1:12" ht="46.5" hidden="1" customHeight="1" x14ac:dyDescent="0.25">
      <c r="A446" s="29" t="str">
        <f t="shared" si="126"/>
        <v>b</v>
      </c>
      <c r="C446" s="55"/>
      <c r="D446" s="60"/>
      <c r="E446" s="1" t="s">
        <v>177</v>
      </c>
      <c r="F446" s="18"/>
      <c r="G446" s="18"/>
      <c r="H446" s="18">
        <f t="shared" si="111"/>
        <v>0</v>
      </c>
      <c r="I446" s="89" t="s">
        <v>174</v>
      </c>
      <c r="J446" s="89" t="s">
        <v>175</v>
      </c>
      <c r="K446" s="24"/>
      <c r="L446" s="24"/>
    </row>
    <row r="447" spans="1:12" ht="60" hidden="1" customHeight="1" x14ac:dyDescent="0.25">
      <c r="A447" s="29" t="str">
        <f t="shared" si="126"/>
        <v>b</v>
      </c>
      <c r="C447" s="55"/>
      <c r="D447" s="60"/>
      <c r="E447" s="1" t="s">
        <v>177</v>
      </c>
      <c r="F447" s="18"/>
      <c r="G447" s="18"/>
      <c r="H447" s="18">
        <f t="shared" si="111"/>
        <v>0</v>
      </c>
      <c r="I447" s="89" t="s">
        <v>174</v>
      </c>
      <c r="J447" s="89" t="s">
        <v>175</v>
      </c>
      <c r="K447" s="24"/>
      <c r="L447" s="24"/>
    </row>
    <row r="448" spans="1:12" ht="27" hidden="1" customHeight="1" x14ac:dyDescent="0.25">
      <c r="A448" s="29" t="str">
        <f t="shared" si="126"/>
        <v>b</v>
      </c>
      <c r="C448" s="55"/>
      <c r="D448" s="96"/>
      <c r="E448" s="14"/>
      <c r="F448" s="18"/>
      <c r="G448" s="18"/>
      <c r="H448" s="18">
        <f t="shared" si="111"/>
        <v>0</v>
      </c>
      <c r="I448" s="89"/>
      <c r="J448" s="89"/>
      <c r="K448" s="24"/>
      <c r="L448" s="24"/>
    </row>
    <row r="449" spans="1:12" ht="27" hidden="1" customHeight="1" x14ac:dyDescent="0.25">
      <c r="A449" s="29" t="str">
        <f t="shared" si="126"/>
        <v>b</v>
      </c>
      <c r="C449" s="55"/>
      <c r="D449" s="97"/>
      <c r="E449" s="14"/>
      <c r="F449" s="18"/>
      <c r="G449" s="18"/>
      <c r="H449" s="18">
        <f t="shared" si="111"/>
        <v>0</v>
      </c>
      <c r="I449" s="24"/>
      <c r="J449" s="72"/>
      <c r="K449" s="24"/>
      <c r="L449" s="24"/>
    </row>
    <row r="450" spans="1:12" ht="27" hidden="1" customHeight="1" x14ac:dyDescent="0.25">
      <c r="A450" s="29" t="str">
        <f t="shared" si="126"/>
        <v>b</v>
      </c>
      <c r="C450" s="55"/>
      <c r="D450" s="1"/>
      <c r="E450" s="14"/>
      <c r="F450" s="18"/>
      <c r="G450" s="18"/>
      <c r="H450" s="18">
        <f t="shared" si="111"/>
        <v>0</v>
      </c>
      <c r="I450" s="24"/>
      <c r="J450" s="72"/>
      <c r="K450" s="24"/>
      <c r="L450" s="24"/>
    </row>
    <row r="451" spans="1:12" ht="27" hidden="1" customHeight="1" x14ac:dyDescent="0.25">
      <c r="A451" s="29" t="str">
        <f t="shared" si="126"/>
        <v>b</v>
      </c>
      <c r="C451" s="55"/>
      <c r="D451" s="1"/>
      <c r="E451" s="14"/>
      <c r="F451" s="18"/>
      <c r="G451" s="18"/>
      <c r="H451" s="18">
        <f t="shared" ref="H451:H473" si="132">F451-G451</f>
        <v>0</v>
      </c>
      <c r="I451" s="24"/>
      <c r="J451" s="72"/>
      <c r="K451" s="24"/>
      <c r="L451" s="24"/>
    </row>
    <row r="452" spans="1:12" ht="27" hidden="1" customHeight="1" x14ac:dyDescent="0.25">
      <c r="A452" s="29" t="str">
        <f t="shared" si="126"/>
        <v>b</v>
      </c>
      <c r="C452" s="55"/>
      <c r="D452" s="1"/>
      <c r="E452" s="14"/>
      <c r="F452" s="18"/>
      <c r="G452" s="18"/>
      <c r="H452" s="18">
        <f t="shared" si="132"/>
        <v>0</v>
      </c>
      <c r="I452" s="24"/>
      <c r="J452" s="72"/>
      <c r="K452" s="24"/>
      <c r="L452" s="24"/>
    </row>
    <row r="453" spans="1:12" ht="27" hidden="1" customHeight="1" x14ac:dyDescent="0.25">
      <c r="A453" s="29" t="str">
        <f t="shared" si="126"/>
        <v>b</v>
      </c>
      <c r="C453" s="55"/>
      <c r="D453" s="1"/>
      <c r="E453" s="14"/>
      <c r="F453" s="18"/>
      <c r="G453" s="18"/>
      <c r="H453" s="18">
        <f t="shared" si="132"/>
        <v>0</v>
      </c>
      <c r="I453" s="24"/>
      <c r="J453" s="72"/>
      <c r="K453" s="24"/>
      <c r="L453" s="24"/>
    </row>
    <row r="454" spans="1:12" ht="27" hidden="1" customHeight="1" x14ac:dyDescent="0.25">
      <c r="A454" s="29" t="str">
        <f t="shared" si="126"/>
        <v>b</v>
      </c>
      <c r="C454" s="55"/>
      <c r="D454" s="1"/>
      <c r="E454" s="14"/>
      <c r="F454" s="18"/>
      <c r="G454" s="18"/>
      <c r="H454" s="18">
        <f t="shared" si="132"/>
        <v>0</v>
      </c>
      <c r="I454" s="24"/>
      <c r="J454" s="72"/>
      <c r="K454" s="24"/>
      <c r="L454" s="24"/>
    </row>
    <row r="455" spans="1:12" ht="27" hidden="1" customHeight="1" x14ac:dyDescent="0.25">
      <c r="A455" s="29" t="str">
        <f t="shared" si="126"/>
        <v>b</v>
      </c>
      <c r="C455" s="55"/>
      <c r="D455" s="1"/>
      <c r="E455" s="14"/>
      <c r="F455" s="18"/>
      <c r="G455" s="18"/>
      <c r="H455" s="18">
        <f t="shared" si="132"/>
        <v>0</v>
      </c>
      <c r="I455" s="24"/>
      <c r="J455" s="72"/>
      <c r="K455" s="24"/>
      <c r="L455" s="24"/>
    </row>
    <row r="456" spans="1:12" ht="27" hidden="1" customHeight="1" x14ac:dyDescent="0.25">
      <c r="A456" s="29" t="str">
        <f t="shared" si="126"/>
        <v>b</v>
      </c>
      <c r="C456" s="55"/>
      <c r="D456" s="1"/>
      <c r="E456" s="14"/>
      <c r="F456" s="18"/>
      <c r="G456" s="18"/>
      <c r="H456" s="18">
        <f t="shared" si="132"/>
        <v>0</v>
      </c>
      <c r="I456" s="24"/>
      <c r="J456" s="72"/>
      <c r="K456" s="24"/>
      <c r="L456" s="24"/>
    </row>
    <row r="457" spans="1:12" ht="27" hidden="1" customHeight="1" x14ac:dyDescent="0.25">
      <c r="A457" s="29" t="str">
        <f t="shared" si="126"/>
        <v>b</v>
      </c>
      <c r="C457" s="55"/>
      <c r="D457" s="1"/>
      <c r="E457" s="14"/>
      <c r="F457" s="18"/>
      <c r="G457" s="18"/>
      <c r="H457" s="18">
        <f t="shared" si="132"/>
        <v>0</v>
      </c>
      <c r="I457" s="24"/>
      <c r="J457" s="72"/>
      <c r="K457" s="24"/>
      <c r="L457" s="24"/>
    </row>
    <row r="458" spans="1:12" ht="27" hidden="1" customHeight="1" x14ac:dyDescent="0.25">
      <c r="A458" s="29" t="str">
        <f t="shared" si="126"/>
        <v>b</v>
      </c>
      <c r="C458" s="55"/>
      <c r="D458" s="1"/>
      <c r="E458" s="14"/>
      <c r="F458" s="18"/>
      <c r="G458" s="18"/>
      <c r="H458" s="18">
        <f t="shared" si="132"/>
        <v>0</v>
      </c>
      <c r="I458" s="24"/>
      <c r="J458" s="72"/>
      <c r="K458" s="24"/>
      <c r="L458" s="24"/>
    </row>
    <row r="459" spans="1:12" ht="27" hidden="1" customHeight="1" x14ac:dyDescent="0.25">
      <c r="A459" s="29" t="str">
        <f t="shared" si="126"/>
        <v>b</v>
      </c>
      <c r="C459" s="55"/>
      <c r="D459" s="1"/>
      <c r="E459" s="14"/>
      <c r="F459" s="18"/>
      <c r="G459" s="18"/>
      <c r="H459" s="18">
        <f t="shared" si="132"/>
        <v>0</v>
      </c>
      <c r="I459" s="24"/>
      <c r="J459" s="72"/>
      <c r="K459" s="24"/>
      <c r="L459" s="24"/>
    </row>
    <row r="460" spans="1:12" ht="27" hidden="1" customHeight="1" x14ac:dyDescent="0.25">
      <c r="A460" s="29" t="str">
        <f t="shared" si="126"/>
        <v>b</v>
      </c>
      <c r="C460" s="55"/>
      <c r="D460" s="1"/>
      <c r="E460" s="14"/>
      <c r="F460" s="18"/>
      <c r="G460" s="18"/>
      <c r="H460" s="18">
        <f t="shared" si="132"/>
        <v>0</v>
      </c>
      <c r="I460" s="24"/>
      <c r="J460" s="72"/>
      <c r="K460" s="24"/>
      <c r="L460" s="24"/>
    </row>
    <row r="461" spans="1:12" ht="27" hidden="1" customHeight="1" x14ac:dyDescent="0.25">
      <c r="A461" s="29" t="str">
        <f t="shared" si="126"/>
        <v>b</v>
      </c>
      <c r="C461" s="55"/>
      <c r="D461" s="14"/>
      <c r="E461" s="14"/>
      <c r="F461" s="18"/>
      <c r="G461" s="18"/>
      <c r="H461" s="18">
        <f t="shared" si="132"/>
        <v>0</v>
      </c>
      <c r="I461" s="24"/>
      <c r="J461" s="72"/>
      <c r="K461" s="24"/>
      <c r="L461" s="24"/>
    </row>
    <row r="462" spans="1:12" ht="27" hidden="1" customHeight="1" x14ac:dyDescent="0.25">
      <c r="A462" s="29" t="str">
        <f t="shared" si="126"/>
        <v>b</v>
      </c>
      <c r="C462" s="55"/>
      <c r="D462" s="14"/>
      <c r="E462" s="14"/>
      <c r="F462" s="18"/>
      <c r="G462" s="18"/>
      <c r="H462" s="18">
        <f t="shared" si="132"/>
        <v>0</v>
      </c>
      <c r="I462" s="24"/>
      <c r="J462" s="72"/>
      <c r="K462" s="24"/>
      <c r="L462" s="24"/>
    </row>
    <row r="463" spans="1:12" ht="27" hidden="1" customHeight="1" x14ac:dyDescent="0.25">
      <c r="A463" s="29" t="str">
        <f t="shared" si="126"/>
        <v>b</v>
      </c>
      <c r="C463" s="55"/>
      <c r="D463" s="14"/>
      <c r="E463" s="14"/>
      <c r="F463" s="18"/>
      <c r="G463" s="18"/>
      <c r="H463" s="18">
        <f t="shared" si="132"/>
        <v>0</v>
      </c>
      <c r="I463" s="24"/>
      <c r="J463" s="72"/>
      <c r="K463" s="24"/>
      <c r="L463" s="24"/>
    </row>
    <row r="464" spans="1:12" ht="27" hidden="1" customHeight="1" x14ac:dyDescent="0.25">
      <c r="A464" s="29" t="str">
        <f t="shared" si="126"/>
        <v>b</v>
      </c>
      <c r="C464" s="55"/>
      <c r="D464" s="14"/>
      <c r="E464" s="14"/>
      <c r="F464" s="18"/>
      <c r="G464" s="18"/>
      <c r="H464" s="18">
        <f t="shared" si="132"/>
        <v>0</v>
      </c>
      <c r="I464" s="24"/>
      <c r="J464" s="72"/>
      <c r="K464" s="24"/>
      <c r="L464" s="24"/>
    </row>
    <row r="465" spans="1:12" ht="27" hidden="1" customHeight="1" x14ac:dyDescent="0.25">
      <c r="A465" s="29" t="str">
        <f t="shared" si="126"/>
        <v>b</v>
      </c>
      <c r="C465" s="55"/>
      <c r="D465" s="14"/>
      <c r="E465" s="14"/>
      <c r="F465" s="18"/>
      <c r="G465" s="18"/>
      <c r="H465" s="18">
        <f t="shared" si="132"/>
        <v>0</v>
      </c>
      <c r="I465" s="24"/>
      <c r="J465" s="72"/>
      <c r="K465" s="24"/>
      <c r="L465" s="24"/>
    </row>
    <row r="466" spans="1:12" ht="27" hidden="1" customHeight="1" x14ac:dyDescent="0.25">
      <c r="A466" s="29" t="str">
        <f t="shared" si="126"/>
        <v>b</v>
      </c>
      <c r="C466" s="55"/>
      <c r="D466" s="14"/>
      <c r="E466" s="14"/>
      <c r="F466" s="18"/>
      <c r="G466" s="18"/>
      <c r="H466" s="18">
        <f t="shared" si="132"/>
        <v>0</v>
      </c>
      <c r="I466" s="24"/>
      <c r="J466" s="72"/>
      <c r="K466" s="24"/>
      <c r="L466" s="24"/>
    </row>
    <row r="467" spans="1:12" ht="27" hidden="1" customHeight="1" x14ac:dyDescent="0.25">
      <c r="A467" s="29" t="str">
        <f t="shared" si="126"/>
        <v>b</v>
      </c>
      <c r="C467" s="55"/>
      <c r="D467" s="2"/>
      <c r="E467" s="14"/>
      <c r="F467" s="18"/>
      <c r="G467" s="18"/>
      <c r="H467" s="18">
        <f t="shared" si="132"/>
        <v>0</v>
      </c>
      <c r="I467" s="24"/>
      <c r="J467" s="72"/>
      <c r="K467" s="24"/>
      <c r="L467" s="24"/>
    </row>
    <row r="468" spans="1:12" ht="27" hidden="1" customHeight="1" x14ac:dyDescent="0.25">
      <c r="A468" s="29" t="str">
        <f t="shared" si="126"/>
        <v>b</v>
      </c>
      <c r="C468" s="55"/>
      <c r="D468" s="2"/>
      <c r="E468" s="14"/>
      <c r="F468" s="18"/>
      <c r="G468" s="18"/>
      <c r="H468" s="18">
        <f t="shared" si="132"/>
        <v>0</v>
      </c>
      <c r="I468" s="24"/>
      <c r="J468" s="72"/>
      <c r="K468" s="24"/>
      <c r="L468" s="24"/>
    </row>
    <row r="469" spans="1:12" ht="27" hidden="1" customHeight="1" x14ac:dyDescent="0.25">
      <c r="A469" s="29" t="str">
        <f t="shared" si="126"/>
        <v>b</v>
      </c>
      <c r="C469" s="55"/>
      <c r="D469" s="2"/>
      <c r="E469" s="14"/>
      <c r="F469" s="18"/>
      <c r="G469" s="18"/>
      <c r="H469" s="18">
        <f t="shared" si="132"/>
        <v>0</v>
      </c>
      <c r="I469" s="24"/>
      <c r="J469" s="72"/>
      <c r="K469" s="24"/>
      <c r="L469" s="24"/>
    </row>
    <row r="470" spans="1:12" ht="27" hidden="1" customHeight="1" x14ac:dyDescent="0.25">
      <c r="A470" s="29" t="str">
        <f t="shared" si="126"/>
        <v>b</v>
      </c>
      <c r="C470" s="55"/>
      <c r="D470" s="2"/>
      <c r="E470" s="14"/>
      <c r="F470" s="18"/>
      <c r="G470" s="18"/>
      <c r="H470" s="18">
        <f t="shared" si="132"/>
        <v>0</v>
      </c>
      <c r="I470" s="24"/>
      <c r="J470" s="72"/>
      <c r="K470" s="24"/>
      <c r="L470" s="24"/>
    </row>
    <row r="471" spans="1:12" ht="27" hidden="1" customHeight="1" x14ac:dyDescent="0.25">
      <c r="A471" s="29" t="str">
        <f t="shared" si="126"/>
        <v>b</v>
      </c>
      <c r="C471" s="55"/>
      <c r="D471" s="2"/>
      <c r="E471" s="14"/>
      <c r="F471" s="18"/>
      <c r="G471" s="18"/>
      <c r="H471" s="18">
        <f t="shared" si="132"/>
        <v>0</v>
      </c>
      <c r="I471" s="24"/>
      <c r="J471" s="72"/>
      <c r="K471" s="24"/>
      <c r="L471" s="24"/>
    </row>
    <row r="472" spans="1:12" ht="27" hidden="1" customHeight="1" x14ac:dyDescent="0.25">
      <c r="A472" s="29" t="str">
        <f t="shared" si="126"/>
        <v>b</v>
      </c>
      <c r="C472" s="55"/>
      <c r="D472" s="14"/>
      <c r="E472" s="14"/>
      <c r="F472" s="18"/>
      <c r="G472" s="18"/>
      <c r="H472" s="18">
        <f t="shared" si="132"/>
        <v>0</v>
      </c>
      <c r="I472" s="24"/>
      <c r="J472" s="72"/>
      <c r="K472" s="24"/>
      <c r="L472" s="24"/>
    </row>
    <row r="473" spans="1:12" ht="27" hidden="1" customHeight="1" x14ac:dyDescent="0.25">
      <c r="A473" s="29" t="str">
        <f t="shared" ref="A473:A499" si="133">IF(OR(F473&lt;&gt;0,G473&lt;&gt;0,H473&lt;&gt;0),"a","b")</f>
        <v>b</v>
      </c>
      <c r="C473" s="55"/>
      <c r="D473" s="14"/>
      <c r="E473" s="14"/>
      <c r="F473" s="18"/>
      <c r="G473" s="18"/>
      <c r="H473" s="18">
        <f t="shared" si="132"/>
        <v>0</v>
      </c>
      <c r="I473" s="24"/>
      <c r="J473" s="72"/>
      <c r="K473" s="24"/>
      <c r="L473" s="24"/>
    </row>
    <row r="474" spans="1:12" ht="43.5" hidden="1" customHeight="1" x14ac:dyDescent="0.25">
      <c r="A474" s="29" t="str">
        <f t="shared" si="133"/>
        <v>b</v>
      </c>
      <c r="B474">
        <v>1</v>
      </c>
      <c r="C474" s="44" t="s">
        <v>158</v>
      </c>
      <c r="D474" s="4" t="s">
        <v>25</v>
      </c>
      <c r="E474" s="4"/>
      <c r="F474" s="15">
        <f>F475+F479+F483</f>
        <v>0</v>
      </c>
      <c r="G474" s="15">
        <f t="shared" ref="G474:H474" si="134">G475+G479+G483</f>
        <v>0</v>
      </c>
      <c r="H474" s="15">
        <f t="shared" si="134"/>
        <v>0</v>
      </c>
      <c r="I474" s="15"/>
      <c r="J474" s="70"/>
      <c r="K474" s="24"/>
      <c r="L474" s="24"/>
    </row>
    <row r="475" spans="1:12" ht="75" hidden="1" customHeight="1" x14ac:dyDescent="0.25">
      <c r="A475" s="29" t="str">
        <f t="shared" si="133"/>
        <v>b</v>
      </c>
      <c r="B475">
        <v>1</v>
      </c>
      <c r="C475" s="45" t="s">
        <v>159</v>
      </c>
      <c r="D475" s="3" t="s">
        <v>160</v>
      </c>
      <c r="E475" s="3"/>
      <c r="F475" s="17">
        <f t="shared" ref="F475" si="135">SUM(F476:F478)</f>
        <v>0</v>
      </c>
      <c r="G475" s="17">
        <f t="shared" ref="G475:H475" si="136">SUM(G476:G478)</f>
        <v>0</v>
      </c>
      <c r="H475" s="17">
        <f t="shared" si="136"/>
        <v>0</v>
      </c>
      <c r="I475" s="17"/>
      <c r="J475" s="81"/>
      <c r="K475" s="24"/>
      <c r="L475" s="24"/>
    </row>
    <row r="476" spans="1:12" ht="27" hidden="1" customHeight="1" x14ac:dyDescent="0.25">
      <c r="A476" s="29" t="str">
        <f t="shared" si="133"/>
        <v>b</v>
      </c>
      <c r="C476" s="56"/>
      <c r="D476" s="62"/>
      <c r="E476" s="1" t="s">
        <v>179</v>
      </c>
      <c r="F476" s="18"/>
      <c r="G476" s="18"/>
      <c r="H476" s="18">
        <f t="shared" ref="H476:H499" si="137">F476-G476</f>
        <v>0</v>
      </c>
      <c r="I476" s="24"/>
      <c r="J476" s="72"/>
      <c r="K476" s="24"/>
      <c r="L476" s="24"/>
    </row>
    <row r="477" spans="1:12" ht="27" hidden="1" customHeight="1" x14ac:dyDescent="0.25">
      <c r="A477" s="29" t="str">
        <f t="shared" si="133"/>
        <v>b</v>
      </c>
      <c r="C477" s="56"/>
      <c r="D477" s="2"/>
      <c r="E477" s="1"/>
      <c r="F477" s="18"/>
      <c r="G477" s="18"/>
      <c r="H477" s="18">
        <f t="shared" si="137"/>
        <v>0</v>
      </c>
      <c r="I477" s="24"/>
      <c r="J477" s="72"/>
      <c r="K477" s="24"/>
      <c r="L477" s="24"/>
    </row>
    <row r="478" spans="1:12" ht="27" hidden="1" customHeight="1" x14ac:dyDescent="0.25">
      <c r="A478" s="29" t="str">
        <f t="shared" si="133"/>
        <v>b</v>
      </c>
      <c r="C478" s="56"/>
      <c r="D478" s="2"/>
      <c r="E478" s="14"/>
      <c r="F478" s="18"/>
      <c r="G478" s="18"/>
      <c r="H478" s="18">
        <f t="shared" si="137"/>
        <v>0</v>
      </c>
      <c r="I478" s="24"/>
      <c r="J478" s="72"/>
      <c r="K478" s="24"/>
      <c r="L478" s="24"/>
    </row>
    <row r="479" spans="1:12" ht="75" hidden="1" customHeight="1" x14ac:dyDescent="0.25">
      <c r="A479" s="29" t="str">
        <f t="shared" si="133"/>
        <v>b</v>
      </c>
      <c r="B479">
        <v>1</v>
      </c>
      <c r="C479" s="45" t="s">
        <v>161</v>
      </c>
      <c r="D479" s="3" t="s">
        <v>28</v>
      </c>
      <c r="E479" s="3"/>
      <c r="F479" s="17">
        <f>SUM(F480:F482)</f>
        <v>0</v>
      </c>
      <c r="G479" s="17">
        <f t="shared" ref="G479:H479" si="138">SUM(G480:G482)</f>
        <v>0</v>
      </c>
      <c r="H479" s="17">
        <f t="shared" si="138"/>
        <v>0</v>
      </c>
      <c r="I479" s="17"/>
      <c r="J479" s="81"/>
      <c r="K479" s="24"/>
      <c r="L479" s="24"/>
    </row>
    <row r="480" spans="1:12" ht="27" hidden="1" customHeight="1" x14ac:dyDescent="0.25">
      <c r="A480" s="29" t="str">
        <f t="shared" si="133"/>
        <v>b</v>
      </c>
      <c r="C480" s="56"/>
      <c r="D480" s="2"/>
      <c r="E480" s="1"/>
      <c r="F480" s="18"/>
      <c r="G480" s="18"/>
      <c r="H480" s="18">
        <f t="shared" ref="H480:H482" si="139">F480-G480</f>
        <v>0</v>
      </c>
      <c r="I480" s="24"/>
      <c r="J480" s="72"/>
      <c r="K480" s="24"/>
      <c r="L480" s="24"/>
    </row>
    <row r="481" spans="1:12" ht="27" hidden="1" customHeight="1" x14ac:dyDescent="0.25">
      <c r="A481" s="29" t="str">
        <f t="shared" si="133"/>
        <v>b</v>
      </c>
      <c r="C481" s="56"/>
      <c r="D481" s="2"/>
      <c r="E481" s="1"/>
      <c r="F481" s="18"/>
      <c r="G481" s="18"/>
      <c r="H481" s="18">
        <f t="shared" si="139"/>
        <v>0</v>
      </c>
      <c r="I481" s="24"/>
      <c r="J481" s="72"/>
      <c r="K481" s="24"/>
      <c r="L481" s="24"/>
    </row>
    <row r="482" spans="1:12" ht="27" hidden="1" customHeight="1" x14ac:dyDescent="0.25">
      <c r="A482" s="29" t="str">
        <f t="shared" si="133"/>
        <v>b</v>
      </c>
      <c r="C482" s="56"/>
      <c r="D482" s="2"/>
      <c r="E482" s="14"/>
      <c r="F482" s="18"/>
      <c r="G482" s="18"/>
      <c r="H482" s="18">
        <f t="shared" si="139"/>
        <v>0</v>
      </c>
      <c r="I482" s="24"/>
      <c r="J482" s="72"/>
      <c r="K482" s="24"/>
      <c r="L482" s="24"/>
    </row>
    <row r="483" spans="1:12" ht="75" hidden="1" customHeight="1" x14ac:dyDescent="0.25">
      <c r="A483" s="29" t="str">
        <f t="shared" si="133"/>
        <v>b</v>
      </c>
      <c r="B483">
        <v>1</v>
      </c>
      <c r="C483" s="45" t="s">
        <v>162</v>
      </c>
      <c r="D483" s="3" t="s">
        <v>163</v>
      </c>
      <c r="E483" s="3"/>
      <c r="F483" s="17">
        <f t="shared" ref="F483:H483" si="140">SUM(F484:F486)</f>
        <v>0</v>
      </c>
      <c r="G483" s="17">
        <f t="shared" si="140"/>
        <v>0</v>
      </c>
      <c r="H483" s="17">
        <f t="shared" si="140"/>
        <v>0</v>
      </c>
      <c r="I483" s="17"/>
      <c r="J483" s="81"/>
      <c r="K483" s="24"/>
      <c r="L483" s="24"/>
    </row>
    <row r="484" spans="1:12" ht="27" hidden="1" customHeight="1" x14ac:dyDescent="0.25">
      <c r="A484" s="29" t="str">
        <f t="shared" si="133"/>
        <v>b</v>
      </c>
      <c r="C484" s="56"/>
      <c r="D484" s="2"/>
      <c r="E484" s="1"/>
      <c r="F484" s="18"/>
      <c r="G484" s="18"/>
      <c r="H484" s="18">
        <f t="shared" ref="H484:H486" si="141">F484-G484</f>
        <v>0</v>
      </c>
      <c r="I484" s="24"/>
      <c r="J484" s="72"/>
      <c r="K484" s="24"/>
      <c r="L484" s="24"/>
    </row>
    <row r="485" spans="1:12" ht="27" hidden="1" customHeight="1" x14ac:dyDescent="0.25">
      <c r="A485" s="29" t="str">
        <f t="shared" si="133"/>
        <v>b</v>
      </c>
      <c r="C485" s="56"/>
      <c r="D485" s="2"/>
      <c r="E485" s="1"/>
      <c r="F485" s="18"/>
      <c r="G485" s="18"/>
      <c r="H485" s="18">
        <f t="shared" si="141"/>
        <v>0</v>
      </c>
      <c r="I485" s="24"/>
      <c r="J485" s="72"/>
      <c r="K485" s="24"/>
      <c r="L485" s="24"/>
    </row>
    <row r="486" spans="1:12" ht="27" hidden="1" customHeight="1" x14ac:dyDescent="0.25">
      <c r="A486" s="29" t="str">
        <f t="shared" si="133"/>
        <v>b</v>
      </c>
      <c r="C486" s="56"/>
      <c r="D486" s="2"/>
      <c r="E486" s="14"/>
      <c r="F486" s="18"/>
      <c r="G486" s="18"/>
      <c r="H486" s="18">
        <f t="shared" si="141"/>
        <v>0</v>
      </c>
      <c r="I486" s="24"/>
      <c r="J486" s="72"/>
      <c r="K486" s="24"/>
      <c r="L486" s="24"/>
    </row>
    <row r="487" spans="1:12" ht="75" customHeight="1" x14ac:dyDescent="0.25">
      <c r="A487" s="29" t="str">
        <f t="shared" si="133"/>
        <v>a</v>
      </c>
      <c r="B487">
        <v>1</v>
      </c>
      <c r="C487" s="44" t="s">
        <v>164</v>
      </c>
      <c r="D487" s="4" t="s">
        <v>165</v>
      </c>
      <c r="E487" s="4"/>
      <c r="F487" s="15">
        <f>F488+F492+F496</f>
        <v>53814</v>
      </c>
      <c r="G487" s="15">
        <f>G488+G492+G496</f>
        <v>52830</v>
      </c>
      <c r="H487" s="15">
        <f>H488+H492+H496</f>
        <v>984</v>
      </c>
      <c r="I487" s="15"/>
      <c r="J487" s="70"/>
      <c r="K487" s="24"/>
      <c r="L487" s="24"/>
    </row>
    <row r="488" spans="1:12" ht="75" hidden="1" customHeight="1" x14ac:dyDescent="0.25">
      <c r="A488" s="29" t="str">
        <f t="shared" si="133"/>
        <v>b</v>
      </c>
      <c r="B488">
        <v>1</v>
      </c>
      <c r="C488" s="45" t="s">
        <v>166</v>
      </c>
      <c r="D488" s="3" t="s">
        <v>167</v>
      </c>
      <c r="E488" s="3"/>
      <c r="F488" s="17">
        <f t="shared" ref="F488" si="142">SUM(F489:F491)</f>
        <v>0</v>
      </c>
      <c r="G488" s="17">
        <f t="shared" ref="G488:H488" si="143">SUM(G489:G491)</f>
        <v>0</v>
      </c>
      <c r="H488" s="17">
        <f t="shared" si="143"/>
        <v>0</v>
      </c>
      <c r="I488" s="17"/>
      <c r="J488" s="81"/>
      <c r="K488" s="24"/>
      <c r="L488" s="24"/>
    </row>
    <row r="489" spans="1:12" ht="27" hidden="1" customHeight="1" x14ac:dyDescent="0.25">
      <c r="A489" s="29" t="str">
        <f t="shared" si="133"/>
        <v>b</v>
      </c>
      <c r="C489" s="56"/>
      <c r="D489" s="2"/>
      <c r="E489" s="1"/>
      <c r="F489" s="18"/>
      <c r="G489" s="18"/>
      <c r="H489" s="18">
        <f t="shared" ref="H489:H491" si="144">F489-G489</f>
        <v>0</v>
      </c>
      <c r="I489" s="24"/>
      <c r="J489" s="72"/>
      <c r="K489" s="24"/>
      <c r="L489" s="24"/>
    </row>
    <row r="490" spans="1:12" ht="27" hidden="1" customHeight="1" x14ac:dyDescent="0.25">
      <c r="A490" s="29" t="str">
        <f t="shared" si="133"/>
        <v>b</v>
      </c>
      <c r="C490" s="56"/>
      <c r="D490" s="2"/>
      <c r="E490" s="1"/>
      <c r="F490" s="18"/>
      <c r="G490" s="18"/>
      <c r="H490" s="18">
        <f t="shared" si="144"/>
        <v>0</v>
      </c>
      <c r="I490" s="24"/>
      <c r="J490" s="72"/>
      <c r="K490" s="24"/>
      <c r="L490" s="24"/>
    </row>
    <row r="491" spans="1:12" ht="27" hidden="1" customHeight="1" x14ac:dyDescent="0.25">
      <c r="A491" s="29" t="str">
        <f t="shared" si="133"/>
        <v>b</v>
      </c>
      <c r="C491" s="56"/>
      <c r="D491" s="2"/>
      <c r="E491" s="14"/>
      <c r="F491" s="18"/>
      <c r="G491" s="18"/>
      <c r="H491" s="18">
        <f t="shared" si="144"/>
        <v>0</v>
      </c>
      <c r="I491" s="24"/>
      <c r="J491" s="72"/>
      <c r="K491" s="24"/>
      <c r="L491" s="24"/>
    </row>
    <row r="492" spans="1:12" ht="75" hidden="1" customHeight="1" x14ac:dyDescent="0.25">
      <c r="A492" s="29" t="str">
        <f t="shared" si="133"/>
        <v>b</v>
      </c>
      <c r="B492">
        <v>1</v>
      </c>
      <c r="C492" s="45" t="s">
        <v>168</v>
      </c>
      <c r="D492" s="3" t="s">
        <v>169</v>
      </c>
      <c r="E492" s="3"/>
      <c r="F492" s="17">
        <f>F493</f>
        <v>0</v>
      </c>
      <c r="G492" s="17">
        <f t="shared" ref="G492:H492" si="145">G493</f>
        <v>0</v>
      </c>
      <c r="H492" s="17">
        <f t="shared" si="145"/>
        <v>0</v>
      </c>
      <c r="I492" s="17"/>
      <c r="J492" s="81"/>
      <c r="K492" s="24"/>
      <c r="L492" s="24"/>
    </row>
    <row r="493" spans="1:12" ht="53.25" hidden="1" customHeight="1" x14ac:dyDescent="0.25">
      <c r="A493" s="29" t="str">
        <f t="shared" si="133"/>
        <v>b</v>
      </c>
      <c r="C493" s="56" t="s">
        <v>176</v>
      </c>
      <c r="D493" s="2"/>
      <c r="E493" s="1"/>
      <c r="F493" s="18"/>
      <c r="G493" s="18"/>
      <c r="H493" s="18">
        <f t="shared" ref="H493:H495" si="146">F493-G493</f>
        <v>0</v>
      </c>
      <c r="I493" s="89" t="s">
        <v>174</v>
      </c>
      <c r="J493" s="89" t="s">
        <v>175</v>
      </c>
      <c r="K493" s="24"/>
      <c r="L493" s="24"/>
    </row>
    <row r="494" spans="1:12" ht="27" hidden="1" customHeight="1" x14ac:dyDescent="0.25">
      <c r="A494" s="29" t="str">
        <f t="shared" si="133"/>
        <v>b</v>
      </c>
      <c r="C494" s="56"/>
      <c r="D494" s="2"/>
      <c r="E494" s="1"/>
      <c r="F494" s="18"/>
      <c r="G494" s="18"/>
      <c r="H494" s="18">
        <f t="shared" si="146"/>
        <v>0</v>
      </c>
      <c r="I494" s="24"/>
      <c r="J494" s="72"/>
      <c r="K494" s="24"/>
      <c r="L494" s="24"/>
    </row>
    <row r="495" spans="1:12" ht="27" hidden="1" customHeight="1" x14ac:dyDescent="0.25">
      <c r="A495" s="29" t="str">
        <f t="shared" si="133"/>
        <v>b</v>
      </c>
      <c r="C495" s="56"/>
      <c r="D495" s="2"/>
      <c r="E495" s="14"/>
      <c r="F495" s="18"/>
      <c r="G495" s="18"/>
      <c r="H495" s="18">
        <f t="shared" si="146"/>
        <v>0</v>
      </c>
      <c r="I495" s="24"/>
      <c r="J495" s="72"/>
      <c r="K495" s="24"/>
      <c r="L495" s="24"/>
    </row>
    <row r="496" spans="1:12" ht="45.75" customHeight="1" x14ac:dyDescent="0.25">
      <c r="A496" s="29" t="str">
        <f t="shared" si="133"/>
        <v>a</v>
      </c>
      <c r="B496">
        <v>1</v>
      </c>
      <c r="C496" s="45" t="s">
        <v>170</v>
      </c>
      <c r="D496" s="94" t="s">
        <v>187</v>
      </c>
      <c r="E496" s="3"/>
      <c r="F496" s="17">
        <f>SUM(F497:F499)</f>
        <v>53814</v>
      </c>
      <c r="G496" s="17">
        <f t="shared" ref="G496:H496" si="147">SUM(G497:G499)</f>
        <v>52830</v>
      </c>
      <c r="H496" s="17">
        <f t="shared" si="147"/>
        <v>984</v>
      </c>
      <c r="I496" s="17"/>
      <c r="J496" s="81"/>
      <c r="K496" s="24"/>
      <c r="L496" s="24"/>
    </row>
    <row r="497" spans="1:12" ht="27" customHeight="1" thickBot="1" x14ac:dyDescent="0.3">
      <c r="A497" s="29" t="str">
        <f t="shared" si="133"/>
        <v>a</v>
      </c>
      <c r="C497" s="93"/>
      <c r="D497" s="99" t="s">
        <v>188</v>
      </c>
      <c r="E497" s="58" t="s">
        <v>186</v>
      </c>
      <c r="F497" s="59">
        <v>34415</v>
      </c>
      <c r="G497" s="59">
        <v>33770</v>
      </c>
      <c r="H497" s="18">
        <f t="shared" si="137"/>
        <v>645</v>
      </c>
      <c r="I497" s="89" t="s">
        <v>174</v>
      </c>
      <c r="J497" s="89" t="s">
        <v>175</v>
      </c>
      <c r="K497" s="24"/>
      <c r="L497" s="24"/>
    </row>
    <row r="498" spans="1:12" ht="33.75" customHeight="1" thickBot="1" x14ac:dyDescent="0.3">
      <c r="A498" s="29" t="str">
        <f t="shared" si="133"/>
        <v>a</v>
      </c>
      <c r="C498" s="93"/>
      <c r="D498" s="62" t="s">
        <v>189</v>
      </c>
      <c r="E498" s="58" t="s">
        <v>186</v>
      </c>
      <c r="F498" s="59">
        <v>18680</v>
      </c>
      <c r="G498" s="59">
        <v>18480</v>
      </c>
      <c r="H498" s="18">
        <f t="shared" si="137"/>
        <v>200</v>
      </c>
      <c r="I498" s="89" t="s">
        <v>174</v>
      </c>
      <c r="J498" s="89" t="s">
        <v>175</v>
      </c>
      <c r="K498" s="24"/>
      <c r="L498" s="24"/>
    </row>
    <row r="499" spans="1:12" ht="27" customHeight="1" thickBot="1" x14ac:dyDescent="0.3">
      <c r="A499" s="29" t="str">
        <f t="shared" si="133"/>
        <v>a</v>
      </c>
      <c r="C499" s="57"/>
      <c r="D499" s="100" t="s">
        <v>190</v>
      </c>
      <c r="E499" s="58" t="s">
        <v>186</v>
      </c>
      <c r="F499" s="59">
        <v>719</v>
      </c>
      <c r="G499" s="59">
        <v>580</v>
      </c>
      <c r="H499" s="18">
        <f t="shared" si="137"/>
        <v>139</v>
      </c>
      <c r="I499" s="89" t="s">
        <v>174</v>
      </c>
      <c r="J499" s="89" t="s">
        <v>175</v>
      </c>
      <c r="K499" s="24"/>
      <c r="L499" s="24"/>
    </row>
  </sheetData>
  <autoFilter ref="A1:J499">
    <filterColumn colId="0">
      <filters>
        <filter val="a"/>
      </filters>
    </filterColumn>
  </autoFilter>
  <mergeCells count="6">
    <mergeCell ref="K212:K213"/>
    <mergeCell ref="L212:L213"/>
    <mergeCell ref="K196:K206"/>
    <mergeCell ref="L196:L206"/>
    <mergeCell ref="K207:K211"/>
    <mergeCell ref="L207:L211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D4" sqref="D4:F4"/>
    </sheetView>
  </sheetViews>
  <sheetFormatPr defaultRowHeight="12.75" x14ac:dyDescent="0.2"/>
  <cols>
    <col min="1" max="1" width="3.42578125" style="26" customWidth="1"/>
    <col min="2" max="2" width="16.85546875" style="26" customWidth="1"/>
    <col min="3" max="3" width="45.7109375" style="26" customWidth="1"/>
    <col min="4" max="4" width="21.140625" style="26" customWidth="1"/>
    <col min="5" max="5" width="25.7109375" style="38" customWidth="1"/>
    <col min="6" max="6" width="24.42578125" style="39" customWidth="1"/>
    <col min="7" max="7" width="17.5703125" style="26" customWidth="1"/>
    <col min="8" max="8" width="13.28515625" style="26" customWidth="1"/>
    <col min="9" max="9" width="12.28515625" style="26" bestFit="1" customWidth="1"/>
    <col min="10" max="10" width="11.5703125" style="26" bestFit="1" customWidth="1"/>
    <col min="11" max="256" width="9.140625" style="26"/>
    <col min="257" max="257" width="3.42578125" style="26" customWidth="1"/>
    <col min="258" max="258" width="16.85546875" style="26" customWidth="1"/>
    <col min="259" max="259" width="45.7109375" style="26" customWidth="1"/>
    <col min="260" max="260" width="21.140625" style="26" customWidth="1"/>
    <col min="261" max="261" width="25.7109375" style="26" customWidth="1"/>
    <col min="262" max="262" width="24.42578125" style="26" customWidth="1"/>
    <col min="263" max="264" width="11.7109375" style="26" customWidth="1"/>
    <col min="265" max="265" width="12.28515625" style="26" bestFit="1" customWidth="1"/>
    <col min="266" max="266" width="11.5703125" style="26" bestFit="1" customWidth="1"/>
    <col min="267" max="512" width="9.140625" style="26"/>
    <col min="513" max="513" width="3.42578125" style="26" customWidth="1"/>
    <col min="514" max="514" width="16.85546875" style="26" customWidth="1"/>
    <col min="515" max="515" width="45.7109375" style="26" customWidth="1"/>
    <col min="516" max="516" width="21.140625" style="26" customWidth="1"/>
    <col min="517" max="517" width="25.7109375" style="26" customWidth="1"/>
    <col min="518" max="518" width="24.42578125" style="26" customWidth="1"/>
    <col min="519" max="520" width="11.7109375" style="26" customWidth="1"/>
    <col min="521" max="521" width="12.28515625" style="26" bestFit="1" customWidth="1"/>
    <col min="522" max="522" width="11.5703125" style="26" bestFit="1" customWidth="1"/>
    <col min="523" max="768" width="9.140625" style="26"/>
    <col min="769" max="769" width="3.42578125" style="26" customWidth="1"/>
    <col min="770" max="770" width="16.85546875" style="26" customWidth="1"/>
    <col min="771" max="771" width="45.7109375" style="26" customWidth="1"/>
    <col min="772" max="772" width="21.140625" style="26" customWidth="1"/>
    <col min="773" max="773" width="25.7109375" style="26" customWidth="1"/>
    <col min="774" max="774" width="24.42578125" style="26" customWidth="1"/>
    <col min="775" max="776" width="11.7109375" style="26" customWidth="1"/>
    <col min="777" max="777" width="12.28515625" style="26" bestFit="1" customWidth="1"/>
    <col min="778" max="778" width="11.5703125" style="26" bestFit="1" customWidth="1"/>
    <col min="779" max="1024" width="9.140625" style="26"/>
    <col min="1025" max="1025" width="3.42578125" style="26" customWidth="1"/>
    <col min="1026" max="1026" width="16.85546875" style="26" customWidth="1"/>
    <col min="1027" max="1027" width="45.7109375" style="26" customWidth="1"/>
    <col min="1028" max="1028" width="21.140625" style="26" customWidth="1"/>
    <col min="1029" max="1029" width="25.7109375" style="26" customWidth="1"/>
    <col min="1030" max="1030" width="24.42578125" style="26" customWidth="1"/>
    <col min="1031" max="1032" width="11.7109375" style="26" customWidth="1"/>
    <col min="1033" max="1033" width="12.28515625" style="26" bestFit="1" customWidth="1"/>
    <col min="1034" max="1034" width="11.5703125" style="26" bestFit="1" customWidth="1"/>
    <col min="1035" max="1280" width="9.140625" style="26"/>
    <col min="1281" max="1281" width="3.42578125" style="26" customWidth="1"/>
    <col min="1282" max="1282" width="16.85546875" style="26" customWidth="1"/>
    <col min="1283" max="1283" width="45.7109375" style="26" customWidth="1"/>
    <col min="1284" max="1284" width="21.140625" style="26" customWidth="1"/>
    <col min="1285" max="1285" width="25.7109375" style="26" customWidth="1"/>
    <col min="1286" max="1286" width="24.42578125" style="26" customWidth="1"/>
    <col min="1287" max="1288" width="11.7109375" style="26" customWidth="1"/>
    <col min="1289" max="1289" width="12.28515625" style="26" bestFit="1" customWidth="1"/>
    <col min="1290" max="1290" width="11.5703125" style="26" bestFit="1" customWidth="1"/>
    <col min="1291" max="1536" width="9.140625" style="26"/>
    <col min="1537" max="1537" width="3.42578125" style="26" customWidth="1"/>
    <col min="1538" max="1538" width="16.85546875" style="26" customWidth="1"/>
    <col min="1539" max="1539" width="45.7109375" style="26" customWidth="1"/>
    <col min="1540" max="1540" width="21.140625" style="26" customWidth="1"/>
    <col min="1541" max="1541" width="25.7109375" style="26" customWidth="1"/>
    <col min="1542" max="1542" width="24.42578125" style="26" customWidth="1"/>
    <col min="1543" max="1544" width="11.7109375" style="26" customWidth="1"/>
    <col min="1545" max="1545" width="12.28515625" style="26" bestFit="1" customWidth="1"/>
    <col min="1546" max="1546" width="11.5703125" style="26" bestFit="1" customWidth="1"/>
    <col min="1547" max="1792" width="9.140625" style="26"/>
    <col min="1793" max="1793" width="3.42578125" style="26" customWidth="1"/>
    <col min="1794" max="1794" width="16.85546875" style="26" customWidth="1"/>
    <col min="1795" max="1795" width="45.7109375" style="26" customWidth="1"/>
    <col min="1796" max="1796" width="21.140625" style="26" customWidth="1"/>
    <col min="1797" max="1797" width="25.7109375" style="26" customWidth="1"/>
    <col min="1798" max="1798" width="24.42578125" style="26" customWidth="1"/>
    <col min="1799" max="1800" width="11.7109375" style="26" customWidth="1"/>
    <col min="1801" max="1801" width="12.28515625" style="26" bestFit="1" customWidth="1"/>
    <col min="1802" max="1802" width="11.5703125" style="26" bestFit="1" customWidth="1"/>
    <col min="1803" max="2048" width="9.140625" style="26"/>
    <col min="2049" max="2049" width="3.42578125" style="26" customWidth="1"/>
    <col min="2050" max="2050" width="16.85546875" style="26" customWidth="1"/>
    <col min="2051" max="2051" width="45.7109375" style="26" customWidth="1"/>
    <col min="2052" max="2052" width="21.140625" style="26" customWidth="1"/>
    <col min="2053" max="2053" width="25.7109375" style="26" customWidth="1"/>
    <col min="2054" max="2054" width="24.42578125" style="26" customWidth="1"/>
    <col min="2055" max="2056" width="11.7109375" style="26" customWidth="1"/>
    <col min="2057" max="2057" width="12.28515625" style="26" bestFit="1" customWidth="1"/>
    <col min="2058" max="2058" width="11.5703125" style="26" bestFit="1" customWidth="1"/>
    <col min="2059" max="2304" width="9.140625" style="26"/>
    <col min="2305" max="2305" width="3.42578125" style="26" customWidth="1"/>
    <col min="2306" max="2306" width="16.85546875" style="26" customWidth="1"/>
    <col min="2307" max="2307" width="45.7109375" style="26" customWidth="1"/>
    <col min="2308" max="2308" width="21.140625" style="26" customWidth="1"/>
    <col min="2309" max="2309" width="25.7109375" style="26" customWidth="1"/>
    <col min="2310" max="2310" width="24.42578125" style="26" customWidth="1"/>
    <col min="2311" max="2312" width="11.7109375" style="26" customWidth="1"/>
    <col min="2313" max="2313" width="12.28515625" style="26" bestFit="1" customWidth="1"/>
    <col min="2314" max="2314" width="11.5703125" style="26" bestFit="1" customWidth="1"/>
    <col min="2315" max="2560" width="9.140625" style="26"/>
    <col min="2561" max="2561" width="3.42578125" style="26" customWidth="1"/>
    <col min="2562" max="2562" width="16.85546875" style="26" customWidth="1"/>
    <col min="2563" max="2563" width="45.7109375" style="26" customWidth="1"/>
    <col min="2564" max="2564" width="21.140625" style="26" customWidth="1"/>
    <col min="2565" max="2565" width="25.7109375" style="26" customWidth="1"/>
    <col min="2566" max="2566" width="24.42578125" style="26" customWidth="1"/>
    <col min="2567" max="2568" width="11.7109375" style="26" customWidth="1"/>
    <col min="2569" max="2569" width="12.28515625" style="26" bestFit="1" customWidth="1"/>
    <col min="2570" max="2570" width="11.5703125" style="26" bestFit="1" customWidth="1"/>
    <col min="2571" max="2816" width="9.140625" style="26"/>
    <col min="2817" max="2817" width="3.42578125" style="26" customWidth="1"/>
    <col min="2818" max="2818" width="16.85546875" style="26" customWidth="1"/>
    <col min="2819" max="2819" width="45.7109375" style="26" customWidth="1"/>
    <col min="2820" max="2820" width="21.140625" style="26" customWidth="1"/>
    <col min="2821" max="2821" width="25.7109375" style="26" customWidth="1"/>
    <col min="2822" max="2822" width="24.42578125" style="26" customWidth="1"/>
    <col min="2823" max="2824" width="11.7109375" style="26" customWidth="1"/>
    <col min="2825" max="2825" width="12.28515625" style="26" bestFit="1" customWidth="1"/>
    <col min="2826" max="2826" width="11.5703125" style="26" bestFit="1" customWidth="1"/>
    <col min="2827" max="3072" width="9.140625" style="26"/>
    <col min="3073" max="3073" width="3.42578125" style="26" customWidth="1"/>
    <col min="3074" max="3074" width="16.85546875" style="26" customWidth="1"/>
    <col min="3075" max="3075" width="45.7109375" style="26" customWidth="1"/>
    <col min="3076" max="3076" width="21.140625" style="26" customWidth="1"/>
    <col min="3077" max="3077" width="25.7109375" style="26" customWidth="1"/>
    <col min="3078" max="3078" width="24.42578125" style="26" customWidth="1"/>
    <col min="3079" max="3080" width="11.7109375" style="26" customWidth="1"/>
    <col min="3081" max="3081" width="12.28515625" style="26" bestFit="1" customWidth="1"/>
    <col min="3082" max="3082" width="11.5703125" style="26" bestFit="1" customWidth="1"/>
    <col min="3083" max="3328" width="9.140625" style="26"/>
    <col min="3329" max="3329" width="3.42578125" style="26" customWidth="1"/>
    <col min="3330" max="3330" width="16.85546875" style="26" customWidth="1"/>
    <col min="3331" max="3331" width="45.7109375" style="26" customWidth="1"/>
    <col min="3332" max="3332" width="21.140625" style="26" customWidth="1"/>
    <col min="3333" max="3333" width="25.7109375" style="26" customWidth="1"/>
    <col min="3334" max="3334" width="24.42578125" style="26" customWidth="1"/>
    <col min="3335" max="3336" width="11.7109375" style="26" customWidth="1"/>
    <col min="3337" max="3337" width="12.28515625" style="26" bestFit="1" customWidth="1"/>
    <col min="3338" max="3338" width="11.5703125" style="26" bestFit="1" customWidth="1"/>
    <col min="3339" max="3584" width="9.140625" style="26"/>
    <col min="3585" max="3585" width="3.42578125" style="26" customWidth="1"/>
    <col min="3586" max="3586" width="16.85546875" style="26" customWidth="1"/>
    <col min="3587" max="3587" width="45.7109375" style="26" customWidth="1"/>
    <col min="3588" max="3588" width="21.140625" style="26" customWidth="1"/>
    <col min="3589" max="3589" width="25.7109375" style="26" customWidth="1"/>
    <col min="3590" max="3590" width="24.42578125" style="26" customWidth="1"/>
    <col min="3591" max="3592" width="11.7109375" style="26" customWidth="1"/>
    <col min="3593" max="3593" width="12.28515625" style="26" bestFit="1" customWidth="1"/>
    <col min="3594" max="3594" width="11.5703125" style="26" bestFit="1" customWidth="1"/>
    <col min="3595" max="3840" width="9.140625" style="26"/>
    <col min="3841" max="3841" width="3.42578125" style="26" customWidth="1"/>
    <col min="3842" max="3842" width="16.85546875" style="26" customWidth="1"/>
    <col min="3843" max="3843" width="45.7109375" style="26" customWidth="1"/>
    <col min="3844" max="3844" width="21.140625" style="26" customWidth="1"/>
    <col min="3845" max="3845" width="25.7109375" style="26" customWidth="1"/>
    <col min="3846" max="3846" width="24.42578125" style="26" customWidth="1"/>
    <col min="3847" max="3848" width="11.7109375" style="26" customWidth="1"/>
    <col min="3849" max="3849" width="12.28515625" style="26" bestFit="1" customWidth="1"/>
    <col min="3850" max="3850" width="11.5703125" style="26" bestFit="1" customWidth="1"/>
    <col min="3851" max="4096" width="9.140625" style="26"/>
    <col min="4097" max="4097" width="3.42578125" style="26" customWidth="1"/>
    <col min="4098" max="4098" width="16.85546875" style="26" customWidth="1"/>
    <col min="4099" max="4099" width="45.7109375" style="26" customWidth="1"/>
    <col min="4100" max="4100" width="21.140625" style="26" customWidth="1"/>
    <col min="4101" max="4101" width="25.7109375" style="26" customWidth="1"/>
    <col min="4102" max="4102" width="24.42578125" style="26" customWidth="1"/>
    <col min="4103" max="4104" width="11.7109375" style="26" customWidth="1"/>
    <col min="4105" max="4105" width="12.28515625" style="26" bestFit="1" customWidth="1"/>
    <col min="4106" max="4106" width="11.5703125" style="26" bestFit="1" customWidth="1"/>
    <col min="4107" max="4352" width="9.140625" style="26"/>
    <col min="4353" max="4353" width="3.42578125" style="26" customWidth="1"/>
    <col min="4354" max="4354" width="16.85546875" style="26" customWidth="1"/>
    <col min="4355" max="4355" width="45.7109375" style="26" customWidth="1"/>
    <col min="4356" max="4356" width="21.140625" style="26" customWidth="1"/>
    <col min="4357" max="4357" width="25.7109375" style="26" customWidth="1"/>
    <col min="4358" max="4358" width="24.42578125" style="26" customWidth="1"/>
    <col min="4359" max="4360" width="11.7109375" style="26" customWidth="1"/>
    <col min="4361" max="4361" width="12.28515625" style="26" bestFit="1" customWidth="1"/>
    <col min="4362" max="4362" width="11.5703125" style="26" bestFit="1" customWidth="1"/>
    <col min="4363" max="4608" width="9.140625" style="26"/>
    <col min="4609" max="4609" width="3.42578125" style="26" customWidth="1"/>
    <col min="4610" max="4610" width="16.85546875" style="26" customWidth="1"/>
    <col min="4611" max="4611" width="45.7109375" style="26" customWidth="1"/>
    <col min="4612" max="4612" width="21.140625" style="26" customWidth="1"/>
    <col min="4613" max="4613" width="25.7109375" style="26" customWidth="1"/>
    <col min="4614" max="4614" width="24.42578125" style="26" customWidth="1"/>
    <col min="4615" max="4616" width="11.7109375" style="26" customWidth="1"/>
    <col min="4617" max="4617" width="12.28515625" style="26" bestFit="1" customWidth="1"/>
    <col min="4618" max="4618" width="11.5703125" style="26" bestFit="1" customWidth="1"/>
    <col min="4619" max="4864" width="9.140625" style="26"/>
    <col min="4865" max="4865" width="3.42578125" style="26" customWidth="1"/>
    <col min="4866" max="4866" width="16.85546875" style="26" customWidth="1"/>
    <col min="4867" max="4867" width="45.7109375" style="26" customWidth="1"/>
    <col min="4868" max="4868" width="21.140625" style="26" customWidth="1"/>
    <col min="4869" max="4869" width="25.7109375" style="26" customWidth="1"/>
    <col min="4870" max="4870" width="24.42578125" style="26" customWidth="1"/>
    <col min="4871" max="4872" width="11.7109375" style="26" customWidth="1"/>
    <col min="4873" max="4873" width="12.28515625" style="26" bestFit="1" customWidth="1"/>
    <col min="4874" max="4874" width="11.5703125" style="26" bestFit="1" customWidth="1"/>
    <col min="4875" max="5120" width="9.140625" style="26"/>
    <col min="5121" max="5121" width="3.42578125" style="26" customWidth="1"/>
    <col min="5122" max="5122" width="16.85546875" style="26" customWidth="1"/>
    <col min="5123" max="5123" width="45.7109375" style="26" customWidth="1"/>
    <col min="5124" max="5124" width="21.140625" style="26" customWidth="1"/>
    <col min="5125" max="5125" width="25.7109375" style="26" customWidth="1"/>
    <col min="5126" max="5126" width="24.42578125" style="26" customWidth="1"/>
    <col min="5127" max="5128" width="11.7109375" style="26" customWidth="1"/>
    <col min="5129" max="5129" width="12.28515625" style="26" bestFit="1" customWidth="1"/>
    <col min="5130" max="5130" width="11.5703125" style="26" bestFit="1" customWidth="1"/>
    <col min="5131" max="5376" width="9.140625" style="26"/>
    <col min="5377" max="5377" width="3.42578125" style="26" customWidth="1"/>
    <col min="5378" max="5378" width="16.85546875" style="26" customWidth="1"/>
    <col min="5379" max="5379" width="45.7109375" style="26" customWidth="1"/>
    <col min="5380" max="5380" width="21.140625" style="26" customWidth="1"/>
    <col min="5381" max="5381" width="25.7109375" style="26" customWidth="1"/>
    <col min="5382" max="5382" width="24.42578125" style="26" customWidth="1"/>
    <col min="5383" max="5384" width="11.7109375" style="26" customWidth="1"/>
    <col min="5385" max="5385" width="12.28515625" style="26" bestFit="1" customWidth="1"/>
    <col min="5386" max="5386" width="11.5703125" style="26" bestFit="1" customWidth="1"/>
    <col min="5387" max="5632" width="9.140625" style="26"/>
    <col min="5633" max="5633" width="3.42578125" style="26" customWidth="1"/>
    <col min="5634" max="5634" width="16.85546875" style="26" customWidth="1"/>
    <col min="5635" max="5635" width="45.7109375" style="26" customWidth="1"/>
    <col min="5636" max="5636" width="21.140625" style="26" customWidth="1"/>
    <col min="5637" max="5637" width="25.7109375" style="26" customWidth="1"/>
    <col min="5638" max="5638" width="24.42578125" style="26" customWidth="1"/>
    <col min="5639" max="5640" width="11.7109375" style="26" customWidth="1"/>
    <col min="5641" max="5641" width="12.28515625" style="26" bestFit="1" customWidth="1"/>
    <col min="5642" max="5642" width="11.5703125" style="26" bestFit="1" customWidth="1"/>
    <col min="5643" max="5888" width="9.140625" style="26"/>
    <col min="5889" max="5889" width="3.42578125" style="26" customWidth="1"/>
    <col min="5890" max="5890" width="16.85546875" style="26" customWidth="1"/>
    <col min="5891" max="5891" width="45.7109375" style="26" customWidth="1"/>
    <col min="5892" max="5892" width="21.140625" style="26" customWidth="1"/>
    <col min="5893" max="5893" width="25.7109375" style="26" customWidth="1"/>
    <col min="5894" max="5894" width="24.42578125" style="26" customWidth="1"/>
    <col min="5895" max="5896" width="11.7109375" style="26" customWidth="1"/>
    <col min="5897" max="5897" width="12.28515625" style="26" bestFit="1" customWidth="1"/>
    <col min="5898" max="5898" width="11.5703125" style="26" bestFit="1" customWidth="1"/>
    <col min="5899" max="6144" width="9.140625" style="26"/>
    <col min="6145" max="6145" width="3.42578125" style="26" customWidth="1"/>
    <col min="6146" max="6146" width="16.85546875" style="26" customWidth="1"/>
    <col min="6147" max="6147" width="45.7109375" style="26" customWidth="1"/>
    <col min="6148" max="6148" width="21.140625" style="26" customWidth="1"/>
    <col min="6149" max="6149" width="25.7109375" style="26" customWidth="1"/>
    <col min="6150" max="6150" width="24.42578125" style="26" customWidth="1"/>
    <col min="6151" max="6152" width="11.7109375" style="26" customWidth="1"/>
    <col min="6153" max="6153" width="12.28515625" style="26" bestFit="1" customWidth="1"/>
    <col min="6154" max="6154" width="11.5703125" style="26" bestFit="1" customWidth="1"/>
    <col min="6155" max="6400" width="9.140625" style="26"/>
    <col min="6401" max="6401" width="3.42578125" style="26" customWidth="1"/>
    <col min="6402" max="6402" width="16.85546875" style="26" customWidth="1"/>
    <col min="6403" max="6403" width="45.7109375" style="26" customWidth="1"/>
    <col min="6404" max="6404" width="21.140625" style="26" customWidth="1"/>
    <col min="6405" max="6405" width="25.7109375" style="26" customWidth="1"/>
    <col min="6406" max="6406" width="24.42578125" style="26" customWidth="1"/>
    <col min="6407" max="6408" width="11.7109375" style="26" customWidth="1"/>
    <col min="6409" max="6409" width="12.28515625" style="26" bestFit="1" customWidth="1"/>
    <col min="6410" max="6410" width="11.5703125" style="26" bestFit="1" customWidth="1"/>
    <col min="6411" max="6656" width="9.140625" style="26"/>
    <col min="6657" max="6657" width="3.42578125" style="26" customWidth="1"/>
    <col min="6658" max="6658" width="16.85546875" style="26" customWidth="1"/>
    <col min="6659" max="6659" width="45.7109375" style="26" customWidth="1"/>
    <col min="6660" max="6660" width="21.140625" style="26" customWidth="1"/>
    <col min="6661" max="6661" width="25.7109375" style="26" customWidth="1"/>
    <col min="6662" max="6662" width="24.42578125" style="26" customWidth="1"/>
    <col min="6663" max="6664" width="11.7109375" style="26" customWidth="1"/>
    <col min="6665" max="6665" width="12.28515625" style="26" bestFit="1" customWidth="1"/>
    <col min="6666" max="6666" width="11.5703125" style="26" bestFit="1" customWidth="1"/>
    <col min="6667" max="6912" width="9.140625" style="26"/>
    <col min="6913" max="6913" width="3.42578125" style="26" customWidth="1"/>
    <col min="6914" max="6914" width="16.85546875" style="26" customWidth="1"/>
    <col min="6915" max="6915" width="45.7109375" style="26" customWidth="1"/>
    <col min="6916" max="6916" width="21.140625" style="26" customWidth="1"/>
    <col min="6917" max="6917" width="25.7109375" style="26" customWidth="1"/>
    <col min="6918" max="6918" width="24.42578125" style="26" customWidth="1"/>
    <col min="6919" max="6920" width="11.7109375" style="26" customWidth="1"/>
    <col min="6921" max="6921" width="12.28515625" style="26" bestFit="1" customWidth="1"/>
    <col min="6922" max="6922" width="11.5703125" style="26" bestFit="1" customWidth="1"/>
    <col min="6923" max="7168" width="9.140625" style="26"/>
    <col min="7169" max="7169" width="3.42578125" style="26" customWidth="1"/>
    <col min="7170" max="7170" width="16.85546875" style="26" customWidth="1"/>
    <col min="7171" max="7171" width="45.7109375" style="26" customWidth="1"/>
    <col min="7172" max="7172" width="21.140625" style="26" customWidth="1"/>
    <col min="7173" max="7173" width="25.7109375" style="26" customWidth="1"/>
    <col min="7174" max="7174" width="24.42578125" style="26" customWidth="1"/>
    <col min="7175" max="7176" width="11.7109375" style="26" customWidth="1"/>
    <col min="7177" max="7177" width="12.28515625" style="26" bestFit="1" customWidth="1"/>
    <col min="7178" max="7178" width="11.5703125" style="26" bestFit="1" customWidth="1"/>
    <col min="7179" max="7424" width="9.140625" style="26"/>
    <col min="7425" max="7425" width="3.42578125" style="26" customWidth="1"/>
    <col min="7426" max="7426" width="16.85546875" style="26" customWidth="1"/>
    <col min="7427" max="7427" width="45.7109375" style="26" customWidth="1"/>
    <col min="7428" max="7428" width="21.140625" style="26" customWidth="1"/>
    <col min="7429" max="7429" width="25.7109375" style="26" customWidth="1"/>
    <col min="7430" max="7430" width="24.42578125" style="26" customWidth="1"/>
    <col min="7431" max="7432" width="11.7109375" style="26" customWidth="1"/>
    <col min="7433" max="7433" width="12.28515625" style="26" bestFit="1" customWidth="1"/>
    <col min="7434" max="7434" width="11.5703125" style="26" bestFit="1" customWidth="1"/>
    <col min="7435" max="7680" width="9.140625" style="26"/>
    <col min="7681" max="7681" width="3.42578125" style="26" customWidth="1"/>
    <col min="7682" max="7682" width="16.85546875" style="26" customWidth="1"/>
    <col min="7683" max="7683" width="45.7109375" style="26" customWidth="1"/>
    <col min="7684" max="7684" width="21.140625" style="26" customWidth="1"/>
    <col min="7685" max="7685" width="25.7109375" style="26" customWidth="1"/>
    <col min="7686" max="7686" width="24.42578125" style="26" customWidth="1"/>
    <col min="7687" max="7688" width="11.7109375" style="26" customWidth="1"/>
    <col min="7689" max="7689" width="12.28515625" style="26" bestFit="1" customWidth="1"/>
    <col min="7690" max="7690" width="11.5703125" style="26" bestFit="1" customWidth="1"/>
    <col min="7691" max="7936" width="9.140625" style="26"/>
    <col min="7937" max="7937" width="3.42578125" style="26" customWidth="1"/>
    <col min="7938" max="7938" width="16.85546875" style="26" customWidth="1"/>
    <col min="7939" max="7939" width="45.7109375" style="26" customWidth="1"/>
    <col min="7940" max="7940" width="21.140625" style="26" customWidth="1"/>
    <col min="7941" max="7941" width="25.7109375" style="26" customWidth="1"/>
    <col min="7942" max="7942" width="24.42578125" style="26" customWidth="1"/>
    <col min="7943" max="7944" width="11.7109375" style="26" customWidth="1"/>
    <col min="7945" max="7945" width="12.28515625" style="26" bestFit="1" customWidth="1"/>
    <col min="7946" max="7946" width="11.5703125" style="26" bestFit="1" customWidth="1"/>
    <col min="7947" max="8192" width="9.140625" style="26"/>
    <col min="8193" max="8193" width="3.42578125" style="26" customWidth="1"/>
    <col min="8194" max="8194" width="16.85546875" style="26" customWidth="1"/>
    <col min="8195" max="8195" width="45.7109375" style="26" customWidth="1"/>
    <col min="8196" max="8196" width="21.140625" style="26" customWidth="1"/>
    <col min="8197" max="8197" width="25.7109375" style="26" customWidth="1"/>
    <col min="8198" max="8198" width="24.42578125" style="26" customWidth="1"/>
    <col min="8199" max="8200" width="11.7109375" style="26" customWidth="1"/>
    <col min="8201" max="8201" width="12.28515625" style="26" bestFit="1" customWidth="1"/>
    <col min="8202" max="8202" width="11.5703125" style="26" bestFit="1" customWidth="1"/>
    <col min="8203" max="8448" width="9.140625" style="26"/>
    <col min="8449" max="8449" width="3.42578125" style="26" customWidth="1"/>
    <col min="8450" max="8450" width="16.85546875" style="26" customWidth="1"/>
    <col min="8451" max="8451" width="45.7109375" style="26" customWidth="1"/>
    <col min="8452" max="8452" width="21.140625" style="26" customWidth="1"/>
    <col min="8453" max="8453" width="25.7109375" style="26" customWidth="1"/>
    <col min="8454" max="8454" width="24.42578125" style="26" customWidth="1"/>
    <col min="8455" max="8456" width="11.7109375" style="26" customWidth="1"/>
    <col min="8457" max="8457" width="12.28515625" style="26" bestFit="1" customWidth="1"/>
    <col min="8458" max="8458" width="11.5703125" style="26" bestFit="1" customWidth="1"/>
    <col min="8459" max="8704" width="9.140625" style="26"/>
    <col min="8705" max="8705" width="3.42578125" style="26" customWidth="1"/>
    <col min="8706" max="8706" width="16.85546875" style="26" customWidth="1"/>
    <col min="8707" max="8707" width="45.7109375" style="26" customWidth="1"/>
    <col min="8708" max="8708" width="21.140625" style="26" customWidth="1"/>
    <col min="8709" max="8709" width="25.7109375" style="26" customWidth="1"/>
    <col min="8710" max="8710" width="24.42578125" style="26" customWidth="1"/>
    <col min="8711" max="8712" width="11.7109375" style="26" customWidth="1"/>
    <col min="8713" max="8713" width="12.28515625" style="26" bestFit="1" customWidth="1"/>
    <col min="8714" max="8714" width="11.5703125" style="26" bestFit="1" customWidth="1"/>
    <col min="8715" max="8960" width="9.140625" style="26"/>
    <col min="8961" max="8961" width="3.42578125" style="26" customWidth="1"/>
    <col min="8962" max="8962" width="16.85546875" style="26" customWidth="1"/>
    <col min="8963" max="8963" width="45.7109375" style="26" customWidth="1"/>
    <col min="8964" max="8964" width="21.140625" style="26" customWidth="1"/>
    <col min="8965" max="8965" width="25.7109375" style="26" customWidth="1"/>
    <col min="8966" max="8966" width="24.42578125" style="26" customWidth="1"/>
    <col min="8967" max="8968" width="11.7109375" style="26" customWidth="1"/>
    <col min="8969" max="8969" width="12.28515625" style="26" bestFit="1" customWidth="1"/>
    <col min="8970" max="8970" width="11.5703125" style="26" bestFit="1" customWidth="1"/>
    <col min="8971" max="9216" width="9.140625" style="26"/>
    <col min="9217" max="9217" width="3.42578125" style="26" customWidth="1"/>
    <col min="9218" max="9218" width="16.85546875" style="26" customWidth="1"/>
    <col min="9219" max="9219" width="45.7109375" style="26" customWidth="1"/>
    <col min="9220" max="9220" width="21.140625" style="26" customWidth="1"/>
    <col min="9221" max="9221" width="25.7109375" style="26" customWidth="1"/>
    <col min="9222" max="9222" width="24.42578125" style="26" customWidth="1"/>
    <col min="9223" max="9224" width="11.7109375" style="26" customWidth="1"/>
    <col min="9225" max="9225" width="12.28515625" style="26" bestFit="1" customWidth="1"/>
    <col min="9226" max="9226" width="11.5703125" style="26" bestFit="1" customWidth="1"/>
    <col min="9227" max="9472" width="9.140625" style="26"/>
    <col min="9473" max="9473" width="3.42578125" style="26" customWidth="1"/>
    <col min="9474" max="9474" width="16.85546875" style="26" customWidth="1"/>
    <col min="9475" max="9475" width="45.7109375" style="26" customWidth="1"/>
    <col min="9476" max="9476" width="21.140625" style="26" customWidth="1"/>
    <col min="9477" max="9477" width="25.7109375" style="26" customWidth="1"/>
    <col min="9478" max="9478" width="24.42578125" style="26" customWidth="1"/>
    <col min="9479" max="9480" width="11.7109375" style="26" customWidth="1"/>
    <col min="9481" max="9481" width="12.28515625" style="26" bestFit="1" customWidth="1"/>
    <col min="9482" max="9482" width="11.5703125" style="26" bestFit="1" customWidth="1"/>
    <col min="9483" max="9728" width="9.140625" style="26"/>
    <col min="9729" max="9729" width="3.42578125" style="26" customWidth="1"/>
    <col min="9730" max="9730" width="16.85546875" style="26" customWidth="1"/>
    <col min="9731" max="9731" width="45.7109375" style="26" customWidth="1"/>
    <col min="9732" max="9732" width="21.140625" style="26" customWidth="1"/>
    <col min="9733" max="9733" width="25.7109375" style="26" customWidth="1"/>
    <col min="9734" max="9734" width="24.42578125" style="26" customWidth="1"/>
    <col min="9735" max="9736" width="11.7109375" style="26" customWidth="1"/>
    <col min="9737" max="9737" width="12.28515625" style="26" bestFit="1" customWidth="1"/>
    <col min="9738" max="9738" width="11.5703125" style="26" bestFit="1" customWidth="1"/>
    <col min="9739" max="9984" width="9.140625" style="26"/>
    <col min="9985" max="9985" width="3.42578125" style="26" customWidth="1"/>
    <col min="9986" max="9986" width="16.85546875" style="26" customWidth="1"/>
    <col min="9987" max="9987" width="45.7109375" style="26" customWidth="1"/>
    <col min="9988" max="9988" width="21.140625" style="26" customWidth="1"/>
    <col min="9989" max="9989" width="25.7109375" style="26" customWidth="1"/>
    <col min="9990" max="9990" width="24.42578125" style="26" customWidth="1"/>
    <col min="9991" max="9992" width="11.7109375" style="26" customWidth="1"/>
    <col min="9993" max="9993" width="12.28515625" style="26" bestFit="1" customWidth="1"/>
    <col min="9994" max="9994" width="11.5703125" style="26" bestFit="1" customWidth="1"/>
    <col min="9995" max="10240" width="9.140625" style="26"/>
    <col min="10241" max="10241" width="3.42578125" style="26" customWidth="1"/>
    <col min="10242" max="10242" width="16.85546875" style="26" customWidth="1"/>
    <col min="10243" max="10243" width="45.7109375" style="26" customWidth="1"/>
    <col min="10244" max="10244" width="21.140625" style="26" customWidth="1"/>
    <col min="10245" max="10245" width="25.7109375" style="26" customWidth="1"/>
    <col min="10246" max="10246" width="24.42578125" style="26" customWidth="1"/>
    <col min="10247" max="10248" width="11.7109375" style="26" customWidth="1"/>
    <col min="10249" max="10249" width="12.28515625" style="26" bestFit="1" customWidth="1"/>
    <col min="10250" max="10250" width="11.5703125" style="26" bestFit="1" customWidth="1"/>
    <col min="10251" max="10496" width="9.140625" style="26"/>
    <col min="10497" max="10497" width="3.42578125" style="26" customWidth="1"/>
    <col min="10498" max="10498" width="16.85546875" style="26" customWidth="1"/>
    <col min="10499" max="10499" width="45.7109375" style="26" customWidth="1"/>
    <col min="10500" max="10500" width="21.140625" style="26" customWidth="1"/>
    <col min="10501" max="10501" width="25.7109375" style="26" customWidth="1"/>
    <col min="10502" max="10502" width="24.42578125" style="26" customWidth="1"/>
    <col min="10503" max="10504" width="11.7109375" style="26" customWidth="1"/>
    <col min="10505" max="10505" width="12.28515625" style="26" bestFit="1" customWidth="1"/>
    <col min="10506" max="10506" width="11.5703125" style="26" bestFit="1" customWidth="1"/>
    <col min="10507" max="10752" width="9.140625" style="26"/>
    <col min="10753" max="10753" width="3.42578125" style="26" customWidth="1"/>
    <col min="10754" max="10754" width="16.85546875" style="26" customWidth="1"/>
    <col min="10755" max="10755" width="45.7109375" style="26" customWidth="1"/>
    <col min="10756" max="10756" width="21.140625" style="26" customWidth="1"/>
    <col min="10757" max="10757" width="25.7109375" style="26" customWidth="1"/>
    <col min="10758" max="10758" width="24.42578125" style="26" customWidth="1"/>
    <col min="10759" max="10760" width="11.7109375" style="26" customWidth="1"/>
    <col min="10761" max="10761" width="12.28515625" style="26" bestFit="1" customWidth="1"/>
    <col min="10762" max="10762" width="11.5703125" style="26" bestFit="1" customWidth="1"/>
    <col min="10763" max="11008" width="9.140625" style="26"/>
    <col min="11009" max="11009" width="3.42578125" style="26" customWidth="1"/>
    <col min="11010" max="11010" width="16.85546875" style="26" customWidth="1"/>
    <col min="11011" max="11011" width="45.7109375" style="26" customWidth="1"/>
    <col min="11012" max="11012" width="21.140625" style="26" customWidth="1"/>
    <col min="11013" max="11013" width="25.7109375" style="26" customWidth="1"/>
    <col min="11014" max="11014" width="24.42578125" style="26" customWidth="1"/>
    <col min="11015" max="11016" width="11.7109375" style="26" customWidth="1"/>
    <col min="11017" max="11017" width="12.28515625" style="26" bestFit="1" customWidth="1"/>
    <col min="11018" max="11018" width="11.5703125" style="26" bestFit="1" customWidth="1"/>
    <col min="11019" max="11264" width="9.140625" style="26"/>
    <col min="11265" max="11265" width="3.42578125" style="26" customWidth="1"/>
    <col min="11266" max="11266" width="16.85546875" style="26" customWidth="1"/>
    <col min="11267" max="11267" width="45.7109375" style="26" customWidth="1"/>
    <col min="11268" max="11268" width="21.140625" style="26" customWidth="1"/>
    <col min="11269" max="11269" width="25.7109375" style="26" customWidth="1"/>
    <col min="11270" max="11270" width="24.42578125" style="26" customWidth="1"/>
    <col min="11271" max="11272" width="11.7109375" style="26" customWidth="1"/>
    <col min="11273" max="11273" width="12.28515625" style="26" bestFit="1" customWidth="1"/>
    <col min="11274" max="11274" width="11.5703125" style="26" bestFit="1" customWidth="1"/>
    <col min="11275" max="11520" width="9.140625" style="26"/>
    <col min="11521" max="11521" width="3.42578125" style="26" customWidth="1"/>
    <col min="11522" max="11522" width="16.85546875" style="26" customWidth="1"/>
    <col min="11523" max="11523" width="45.7109375" style="26" customWidth="1"/>
    <col min="11524" max="11524" width="21.140625" style="26" customWidth="1"/>
    <col min="11525" max="11525" width="25.7109375" style="26" customWidth="1"/>
    <col min="11526" max="11526" width="24.42578125" style="26" customWidth="1"/>
    <col min="11527" max="11528" width="11.7109375" style="26" customWidth="1"/>
    <col min="11529" max="11529" width="12.28515625" style="26" bestFit="1" customWidth="1"/>
    <col min="11530" max="11530" width="11.5703125" style="26" bestFit="1" customWidth="1"/>
    <col min="11531" max="11776" width="9.140625" style="26"/>
    <col min="11777" max="11777" width="3.42578125" style="26" customWidth="1"/>
    <col min="11778" max="11778" width="16.85546875" style="26" customWidth="1"/>
    <col min="11779" max="11779" width="45.7109375" style="26" customWidth="1"/>
    <col min="11780" max="11780" width="21.140625" style="26" customWidth="1"/>
    <col min="11781" max="11781" width="25.7109375" style="26" customWidth="1"/>
    <col min="11782" max="11782" width="24.42578125" style="26" customWidth="1"/>
    <col min="11783" max="11784" width="11.7109375" style="26" customWidth="1"/>
    <col min="11785" max="11785" width="12.28515625" style="26" bestFit="1" customWidth="1"/>
    <col min="11786" max="11786" width="11.5703125" style="26" bestFit="1" customWidth="1"/>
    <col min="11787" max="12032" width="9.140625" style="26"/>
    <col min="12033" max="12033" width="3.42578125" style="26" customWidth="1"/>
    <col min="12034" max="12034" width="16.85546875" style="26" customWidth="1"/>
    <col min="12035" max="12035" width="45.7109375" style="26" customWidth="1"/>
    <col min="12036" max="12036" width="21.140625" style="26" customWidth="1"/>
    <col min="12037" max="12037" width="25.7109375" style="26" customWidth="1"/>
    <col min="12038" max="12038" width="24.42578125" style="26" customWidth="1"/>
    <col min="12039" max="12040" width="11.7109375" style="26" customWidth="1"/>
    <col min="12041" max="12041" width="12.28515625" style="26" bestFit="1" customWidth="1"/>
    <col min="12042" max="12042" width="11.5703125" style="26" bestFit="1" customWidth="1"/>
    <col min="12043" max="12288" width="9.140625" style="26"/>
    <col min="12289" max="12289" width="3.42578125" style="26" customWidth="1"/>
    <col min="12290" max="12290" width="16.85546875" style="26" customWidth="1"/>
    <col min="12291" max="12291" width="45.7109375" style="26" customWidth="1"/>
    <col min="12292" max="12292" width="21.140625" style="26" customWidth="1"/>
    <col min="12293" max="12293" width="25.7109375" style="26" customWidth="1"/>
    <col min="12294" max="12294" width="24.42578125" style="26" customWidth="1"/>
    <col min="12295" max="12296" width="11.7109375" style="26" customWidth="1"/>
    <col min="12297" max="12297" width="12.28515625" style="26" bestFit="1" customWidth="1"/>
    <col min="12298" max="12298" width="11.5703125" style="26" bestFit="1" customWidth="1"/>
    <col min="12299" max="12544" width="9.140625" style="26"/>
    <col min="12545" max="12545" width="3.42578125" style="26" customWidth="1"/>
    <col min="12546" max="12546" width="16.85546875" style="26" customWidth="1"/>
    <col min="12547" max="12547" width="45.7109375" style="26" customWidth="1"/>
    <col min="12548" max="12548" width="21.140625" style="26" customWidth="1"/>
    <col min="12549" max="12549" width="25.7109375" style="26" customWidth="1"/>
    <col min="12550" max="12550" width="24.42578125" style="26" customWidth="1"/>
    <col min="12551" max="12552" width="11.7109375" style="26" customWidth="1"/>
    <col min="12553" max="12553" width="12.28515625" style="26" bestFit="1" customWidth="1"/>
    <col min="12554" max="12554" width="11.5703125" style="26" bestFit="1" customWidth="1"/>
    <col min="12555" max="12800" width="9.140625" style="26"/>
    <col min="12801" max="12801" width="3.42578125" style="26" customWidth="1"/>
    <col min="12802" max="12802" width="16.85546875" style="26" customWidth="1"/>
    <col min="12803" max="12803" width="45.7109375" style="26" customWidth="1"/>
    <col min="12804" max="12804" width="21.140625" style="26" customWidth="1"/>
    <col min="12805" max="12805" width="25.7109375" style="26" customWidth="1"/>
    <col min="12806" max="12806" width="24.42578125" style="26" customWidth="1"/>
    <col min="12807" max="12808" width="11.7109375" style="26" customWidth="1"/>
    <col min="12809" max="12809" width="12.28515625" style="26" bestFit="1" customWidth="1"/>
    <col min="12810" max="12810" width="11.5703125" style="26" bestFit="1" customWidth="1"/>
    <col min="12811" max="13056" width="9.140625" style="26"/>
    <col min="13057" max="13057" width="3.42578125" style="26" customWidth="1"/>
    <col min="13058" max="13058" width="16.85546875" style="26" customWidth="1"/>
    <col min="13059" max="13059" width="45.7109375" style="26" customWidth="1"/>
    <col min="13060" max="13060" width="21.140625" style="26" customWidth="1"/>
    <col min="13061" max="13061" width="25.7109375" style="26" customWidth="1"/>
    <col min="13062" max="13062" width="24.42578125" style="26" customWidth="1"/>
    <col min="13063" max="13064" width="11.7109375" style="26" customWidth="1"/>
    <col min="13065" max="13065" width="12.28515625" style="26" bestFit="1" customWidth="1"/>
    <col min="13066" max="13066" width="11.5703125" style="26" bestFit="1" customWidth="1"/>
    <col min="13067" max="13312" width="9.140625" style="26"/>
    <col min="13313" max="13313" width="3.42578125" style="26" customWidth="1"/>
    <col min="13314" max="13314" width="16.85546875" style="26" customWidth="1"/>
    <col min="13315" max="13315" width="45.7109375" style="26" customWidth="1"/>
    <col min="13316" max="13316" width="21.140625" style="26" customWidth="1"/>
    <col min="13317" max="13317" width="25.7109375" style="26" customWidth="1"/>
    <col min="13318" max="13318" width="24.42578125" style="26" customWidth="1"/>
    <col min="13319" max="13320" width="11.7109375" style="26" customWidth="1"/>
    <col min="13321" max="13321" width="12.28515625" style="26" bestFit="1" customWidth="1"/>
    <col min="13322" max="13322" width="11.5703125" style="26" bestFit="1" customWidth="1"/>
    <col min="13323" max="13568" width="9.140625" style="26"/>
    <col min="13569" max="13569" width="3.42578125" style="26" customWidth="1"/>
    <col min="13570" max="13570" width="16.85546875" style="26" customWidth="1"/>
    <col min="13571" max="13571" width="45.7109375" style="26" customWidth="1"/>
    <col min="13572" max="13572" width="21.140625" style="26" customWidth="1"/>
    <col min="13573" max="13573" width="25.7109375" style="26" customWidth="1"/>
    <col min="13574" max="13574" width="24.42578125" style="26" customWidth="1"/>
    <col min="13575" max="13576" width="11.7109375" style="26" customWidth="1"/>
    <col min="13577" max="13577" width="12.28515625" style="26" bestFit="1" customWidth="1"/>
    <col min="13578" max="13578" width="11.5703125" style="26" bestFit="1" customWidth="1"/>
    <col min="13579" max="13824" width="9.140625" style="26"/>
    <col min="13825" max="13825" width="3.42578125" style="26" customWidth="1"/>
    <col min="13826" max="13826" width="16.85546875" style="26" customWidth="1"/>
    <col min="13827" max="13827" width="45.7109375" style="26" customWidth="1"/>
    <col min="13828" max="13828" width="21.140625" style="26" customWidth="1"/>
    <col min="13829" max="13829" width="25.7109375" style="26" customWidth="1"/>
    <col min="13830" max="13830" width="24.42578125" style="26" customWidth="1"/>
    <col min="13831" max="13832" width="11.7109375" style="26" customWidth="1"/>
    <col min="13833" max="13833" width="12.28515625" style="26" bestFit="1" customWidth="1"/>
    <col min="13834" max="13834" width="11.5703125" style="26" bestFit="1" customWidth="1"/>
    <col min="13835" max="14080" width="9.140625" style="26"/>
    <col min="14081" max="14081" width="3.42578125" style="26" customWidth="1"/>
    <col min="14082" max="14082" width="16.85546875" style="26" customWidth="1"/>
    <col min="14083" max="14083" width="45.7109375" style="26" customWidth="1"/>
    <col min="14084" max="14084" width="21.140625" style="26" customWidth="1"/>
    <col min="14085" max="14085" width="25.7109375" style="26" customWidth="1"/>
    <col min="14086" max="14086" width="24.42578125" style="26" customWidth="1"/>
    <col min="14087" max="14088" width="11.7109375" style="26" customWidth="1"/>
    <col min="14089" max="14089" width="12.28515625" style="26" bestFit="1" customWidth="1"/>
    <col min="14090" max="14090" width="11.5703125" style="26" bestFit="1" customWidth="1"/>
    <col min="14091" max="14336" width="9.140625" style="26"/>
    <col min="14337" max="14337" width="3.42578125" style="26" customWidth="1"/>
    <col min="14338" max="14338" width="16.85546875" style="26" customWidth="1"/>
    <col min="14339" max="14339" width="45.7109375" style="26" customWidth="1"/>
    <col min="14340" max="14340" width="21.140625" style="26" customWidth="1"/>
    <col min="14341" max="14341" width="25.7109375" style="26" customWidth="1"/>
    <col min="14342" max="14342" width="24.42578125" style="26" customWidth="1"/>
    <col min="14343" max="14344" width="11.7109375" style="26" customWidth="1"/>
    <col min="14345" max="14345" width="12.28515625" style="26" bestFit="1" customWidth="1"/>
    <col min="14346" max="14346" width="11.5703125" style="26" bestFit="1" customWidth="1"/>
    <col min="14347" max="14592" width="9.140625" style="26"/>
    <col min="14593" max="14593" width="3.42578125" style="26" customWidth="1"/>
    <col min="14594" max="14594" width="16.85546875" style="26" customWidth="1"/>
    <col min="14595" max="14595" width="45.7109375" style="26" customWidth="1"/>
    <col min="14596" max="14596" width="21.140625" style="26" customWidth="1"/>
    <col min="14597" max="14597" width="25.7109375" style="26" customWidth="1"/>
    <col min="14598" max="14598" width="24.42578125" style="26" customWidth="1"/>
    <col min="14599" max="14600" width="11.7109375" style="26" customWidth="1"/>
    <col min="14601" max="14601" width="12.28515625" style="26" bestFit="1" customWidth="1"/>
    <col min="14602" max="14602" width="11.5703125" style="26" bestFit="1" customWidth="1"/>
    <col min="14603" max="14848" width="9.140625" style="26"/>
    <col min="14849" max="14849" width="3.42578125" style="26" customWidth="1"/>
    <col min="14850" max="14850" width="16.85546875" style="26" customWidth="1"/>
    <col min="14851" max="14851" width="45.7109375" style="26" customWidth="1"/>
    <col min="14852" max="14852" width="21.140625" style="26" customWidth="1"/>
    <col min="14853" max="14853" width="25.7109375" style="26" customWidth="1"/>
    <col min="14854" max="14854" width="24.42578125" style="26" customWidth="1"/>
    <col min="14855" max="14856" width="11.7109375" style="26" customWidth="1"/>
    <col min="14857" max="14857" width="12.28515625" style="26" bestFit="1" customWidth="1"/>
    <col min="14858" max="14858" width="11.5703125" style="26" bestFit="1" customWidth="1"/>
    <col min="14859" max="15104" width="9.140625" style="26"/>
    <col min="15105" max="15105" width="3.42578125" style="26" customWidth="1"/>
    <col min="15106" max="15106" width="16.85546875" style="26" customWidth="1"/>
    <col min="15107" max="15107" width="45.7109375" style="26" customWidth="1"/>
    <col min="15108" max="15108" width="21.140625" style="26" customWidth="1"/>
    <col min="15109" max="15109" width="25.7109375" style="26" customWidth="1"/>
    <col min="15110" max="15110" width="24.42578125" style="26" customWidth="1"/>
    <col min="15111" max="15112" width="11.7109375" style="26" customWidth="1"/>
    <col min="15113" max="15113" width="12.28515625" style="26" bestFit="1" customWidth="1"/>
    <col min="15114" max="15114" width="11.5703125" style="26" bestFit="1" customWidth="1"/>
    <col min="15115" max="15360" width="9.140625" style="26"/>
    <col min="15361" max="15361" width="3.42578125" style="26" customWidth="1"/>
    <col min="15362" max="15362" width="16.85546875" style="26" customWidth="1"/>
    <col min="15363" max="15363" width="45.7109375" style="26" customWidth="1"/>
    <col min="15364" max="15364" width="21.140625" style="26" customWidth="1"/>
    <col min="15365" max="15365" width="25.7109375" style="26" customWidth="1"/>
    <col min="15366" max="15366" width="24.42578125" style="26" customWidth="1"/>
    <col min="15367" max="15368" width="11.7109375" style="26" customWidth="1"/>
    <col min="15369" max="15369" width="12.28515625" style="26" bestFit="1" customWidth="1"/>
    <col min="15370" max="15370" width="11.5703125" style="26" bestFit="1" customWidth="1"/>
    <col min="15371" max="15616" width="9.140625" style="26"/>
    <col min="15617" max="15617" width="3.42578125" style="26" customWidth="1"/>
    <col min="15618" max="15618" width="16.85546875" style="26" customWidth="1"/>
    <col min="15619" max="15619" width="45.7109375" style="26" customWidth="1"/>
    <col min="15620" max="15620" width="21.140625" style="26" customWidth="1"/>
    <col min="15621" max="15621" width="25.7109375" style="26" customWidth="1"/>
    <col min="15622" max="15622" width="24.42578125" style="26" customWidth="1"/>
    <col min="15623" max="15624" width="11.7109375" style="26" customWidth="1"/>
    <col min="15625" max="15625" width="12.28515625" style="26" bestFit="1" customWidth="1"/>
    <col min="15626" max="15626" width="11.5703125" style="26" bestFit="1" customWidth="1"/>
    <col min="15627" max="15872" width="9.140625" style="26"/>
    <col min="15873" max="15873" width="3.42578125" style="26" customWidth="1"/>
    <col min="15874" max="15874" width="16.85546875" style="26" customWidth="1"/>
    <col min="15875" max="15875" width="45.7109375" style="26" customWidth="1"/>
    <col min="15876" max="15876" width="21.140625" style="26" customWidth="1"/>
    <col min="15877" max="15877" width="25.7109375" style="26" customWidth="1"/>
    <col min="15878" max="15878" width="24.42578125" style="26" customWidth="1"/>
    <col min="15879" max="15880" width="11.7109375" style="26" customWidth="1"/>
    <col min="15881" max="15881" width="12.28515625" style="26" bestFit="1" customWidth="1"/>
    <col min="15882" max="15882" width="11.5703125" style="26" bestFit="1" customWidth="1"/>
    <col min="15883" max="16128" width="9.140625" style="26"/>
    <col min="16129" max="16129" width="3.42578125" style="26" customWidth="1"/>
    <col min="16130" max="16130" width="16.85546875" style="26" customWidth="1"/>
    <col min="16131" max="16131" width="45.7109375" style="26" customWidth="1"/>
    <col min="16132" max="16132" width="21.140625" style="26" customWidth="1"/>
    <col min="16133" max="16133" width="25.7109375" style="26" customWidth="1"/>
    <col min="16134" max="16134" width="24.42578125" style="26" customWidth="1"/>
    <col min="16135" max="16136" width="11.7109375" style="26" customWidth="1"/>
    <col min="16137" max="16137" width="12.28515625" style="26" bestFit="1" customWidth="1"/>
    <col min="16138" max="16138" width="11.5703125" style="26" bestFit="1" customWidth="1"/>
    <col min="16139" max="16384" width="9.140625" style="26"/>
  </cols>
  <sheetData>
    <row r="2" spans="1:8" ht="90" x14ac:dyDescent="0.2">
      <c r="B2" s="27" t="s">
        <v>0</v>
      </c>
      <c r="C2" s="27" t="s">
        <v>1</v>
      </c>
      <c r="D2" s="27" t="s">
        <v>30</v>
      </c>
      <c r="E2" s="27" t="s">
        <v>31</v>
      </c>
      <c r="F2" s="27" t="s">
        <v>3</v>
      </c>
      <c r="G2" s="27" t="s">
        <v>41</v>
      </c>
      <c r="H2" s="28" t="s">
        <v>32</v>
      </c>
    </row>
    <row r="3" spans="1:8" s="33" customFormat="1" ht="15" x14ac:dyDescent="0.2">
      <c r="A3" s="29" t="str">
        <f>IF(OR(D3&lt;&gt;0,E3&lt;&gt;0,F3&lt;&gt;0),"a","b")</f>
        <v>b</v>
      </c>
      <c r="B3" s="30"/>
      <c r="C3" s="30"/>
      <c r="D3" s="31"/>
      <c r="E3" s="31"/>
      <c r="F3" s="31"/>
      <c r="G3" s="32"/>
      <c r="H3" s="32"/>
    </row>
    <row r="4" spans="1:8" ht="15" x14ac:dyDescent="0.2">
      <c r="A4" s="29" t="str">
        <f t="shared" ref="A4:A11" si="0">IF(OR(D4&lt;&gt;0,E4&lt;&gt;0,F4&lt;&gt;0),"a","b")</f>
        <v>a</v>
      </c>
      <c r="B4" s="27"/>
      <c r="C4" s="34" t="s">
        <v>33</v>
      </c>
      <c r="D4" s="35">
        <f>'ტენდერებიდან ეკონომია I'!F4</f>
        <v>264316</v>
      </c>
      <c r="E4" s="35">
        <f>'ტენდერებიდან ეკონომია I'!G4</f>
        <v>187824.8</v>
      </c>
      <c r="F4" s="35">
        <f>'ტენდერებიდან ეკონომია I'!H4</f>
        <v>76491.199999999997</v>
      </c>
      <c r="G4" s="35">
        <v>76491.199999999997</v>
      </c>
      <c r="H4" s="35">
        <f t="shared" ref="H4:H11" si="1">G4-F4</f>
        <v>0</v>
      </c>
    </row>
    <row r="5" spans="1:8" ht="15" x14ac:dyDescent="0.2">
      <c r="A5" s="29"/>
      <c r="B5" s="27"/>
      <c r="C5" s="34" t="s">
        <v>171</v>
      </c>
      <c r="D5" s="35">
        <f>'ტენდერებიდან ეკონომია I'!F24</f>
        <v>164256</v>
      </c>
      <c r="E5" s="35">
        <f>'ტენდერებიდან ეკონომია I'!G24</f>
        <v>158805</v>
      </c>
      <c r="F5" s="35">
        <f>'ტენდერებიდან ეკონომია I'!H24</f>
        <v>5451</v>
      </c>
      <c r="G5" s="35">
        <v>5451</v>
      </c>
      <c r="H5" s="35">
        <f t="shared" si="1"/>
        <v>0</v>
      </c>
    </row>
    <row r="6" spans="1:8" ht="15" x14ac:dyDescent="0.2">
      <c r="A6" s="29" t="str">
        <f t="shared" si="0"/>
        <v>a</v>
      </c>
      <c r="B6" s="36"/>
      <c r="C6" s="34" t="s">
        <v>34</v>
      </c>
      <c r="D6" s="35">
        <f>'ტენდერებიდან ეკონომია I'!F65+'ტენდერებიდან ეკონომია I'!F295+'ტენდერებიდან ეკონომია I'!F331+'ტენდერებიდან ეკონომია I'!F336+'ტენდერებიდან ეკონომია I'!F346+'ტენდერებიდან ეკონომია I'!F352</f>
        <v>32158801</v>
      </c>
      <c r="E6" s="35">
        <f>'ტენდერებიდან ეკონომია I'!G65+'ტენდერებიდან ეკონომია I'!G295+'ტენდერებიდან ეკონომია I'!G331+'ტენდერებიდან ეკონომია I'!G336+'ტენდერებიდან ეკონომია I'!G346+'ტენდერებიდან ეკონომია I'!G352</f>
        <v>29578696.52</v>
      </c>
      <c r="F6" s="35">
        <f>'ტენდერებიდან ეკონომია I'!H65+'ტენდერებიდან ეკონომია I'!H295+'ტენდერებიდან ეკონომია I'!H331+'ტენდერებიდან ეკონომია I'!H336+'ტენდერებიდან ეკონომია I'!H346+'ტენდერებიდან ეკონომია I'!H352</f>
        <v>2580104.4799999991</v>
      </c>
      <c r="G6" s="35">
        <v>2580104.48</v>
      </c>
      <c r="H6" s="35">
        <f t="shared" si="1"/>
        <v>0</v>
      </c>
    </row>
    <row r="7" spans="1:8" ht="15" x14ac:dyDescent="0.2">
      <c r="A7" s="29"/>
      <c r="B7" s="36"/>
      <c r="C7" s="34" t="s">
        <v>172</v>
      </c>
      <c r="D7" s="35">
        <f>'ტენდერებიდან ეკონომია I'!F496+'ტენდერებიდან ეკონომია I'!F111</f>
        <v>180440</v>
      </c>
      <c r="E7" s="35">
        <f>'ტენდერებიდან ეკონომია I'!G496+'ტენდერებიდან ეკონომია I'!G111</f>
        <v>155273</v>
      </c>
      <c r="F7" s="35">
        <f>'ტენდერებიდან ეკონომია I'!H496+'ტენდერებიდან ეკონომია I'!H111</f>
        <v>25167</v>
      </c>
      <c r="G7" s="35">
        <v>25167</v>
      </c>
      <c r="H7" s="35">
        <f t="shared" si="1"/>
        <v>0</v>
      </c>
    </row>
    <row r="8" spans="1:8" ht="15" x14ac:dyDescent="0.2">
      <c r="A8" s="29" t="str">
        <f t="shared" si="0"/>
        <v>a</v>
      </c>
      <c r="B8" s="36"/>
      <c r="C8" s="34" t="s">
        <v>37</v>
      </c>
      <c r="D8" s="35">
        <f>'ტენდერებიდან ეკონომია I'!F368+'ტენდერებიდან ეკონომია I'!F101</f>
        <v>847441</v>
      </c>
      <c r="E8" s="35">
        <f>'ტენდერებიდან ეკონომია I'!G368+'ტენდერებიდან ეკონომია I'!G101</f>
        <v>654419.97</v>
      </c>
      <c r="F8" s="35">
        <f>'ტენდერებიდან ეკონომია I'!H368+'ტენდერებიდან ეკონომია I'!H101</f>
        <v>193021.03</v>
      </c>
      <c r="G8" s="35">
        <v>193021.03</v>
      </c>
      <c r="H8" s="35">
        <f t="shared" si="1"/>
        <v>0</v>
      </c>
    </row>
    <row r="9" spans="1:8" ht="15" x14ac:dyDescent="0.2">
      <c r="A9" s="29" t="str">
        <f t="shared" si="0"/>
        <v>a</v>
      </c>
      <c r="B9" s="36"/>
      <c r="C9" s="34" t="s">
        <v>35</v>
      </c>
      <c r="D9" s="35">
        <f>'ტენდერებიდან ეკონომია I'!F321+'ტენდერებიდან ეკონომია I'!F291+'ტენდერებიდან ეკონომია I'!F242+'ტენდერებიდან ეკონომია I'!F48</f>
        <v>2437606</v>
      </c>
      <c r="E9" s="35">
        <f>'ტენდერებიდან ეკონომია I'!G321+'ტენდერებიდან ეკონომია I'!G291+'ტენდერებიდან ეკონომია I'!G242+'ტენდერებიდან ეკონომია I'!G48</f>
        <v>2319688.3200000003</v>
      </c>
      <c r="F9" s="35">
        <f>'ტენდერებიდან ეკონომია I'!H321+'ტენდერებიდან ეკონომია I'!H291+'ტენდერებიდან ეკონომია I'!H242+'ტენდერებიდან ეკონომია I'!H48</f>
        <v>117917.67999999995</v>
      </c>
      <c r="G9" s="35">
        <v>117917.68</v>
      </c>
      <c r="H9" s="35">
        <f t="shared" si="1"/>
        <v>0</v>
      </c>
    </row>
    <row r="10" spans="1:8" ht="15.75" customHeight="1" x14ac:dyDescent="0.2">
      <c r="A10" s="29" t="str">
        <f t="shared" si="0"/>
        <v>a</v>
      </c>
      <c r="B10" s="36"/>
      <c r="C10" s="34" t="s">
        <v>36</v>
      </c>
      <c r="D10" s="35">
        <f>'ტენდერებიდან ეკონომია I'!F195</f>
        <v>1342390</v>
      </c>
      <c r="E10" s="35">
        <f>'ტენდერებიდან ეკონომია I'!G195</f>
        <v>1253248.82</v>
      </c>
      <c r="F10" s="35">
        <f>'ტენდერებიდან ეკონომია I'!H195</f>
        <v>89141.18</v>
      </c>
      <c r="G10" s="35">
        <v>89141.18</v>
      </c>
      <c r="H10" s="35">
        <f t="shared" si="1"/>
        <v>0</v>
      </c>
    </row>
    <row r="11" spans="1:8" ht="27" customHeight="1" x14ac:dyDescent="0.2">
      <c r="A11" s="29" t="str">
        <f t="shared" si="0"/>
        <v>a</v>
      </c>
      <c r="B11" s="36"/>
      <c r="C11" s="27" t="s">
        <v>38</v>
      </c>
      <c r="D11" s="37">
        <f t="shared" ref="D11:E11" si="2">SUM(D4:D10)</f>
        <v>37395250</v>
      </c>
      <c r="E11" s="37">
        <f t="shared" si="2"/>
        <v>34307956.43</v>
      </c>
      <c r="F11" s="37">
        <f>SUM(F4:F10)</f>
        <v>3087293.5699999994</v>
      </c>
      <c r="G11" s="37">
        <f>SUM(G4:G10)</f>
        <v>3087293.5700000003</v>
      </c>
      <c r="H11" s="95">
        <f t="shared" si="1"/>
        <v>0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</vt:lpstr>
      <vt:lpstr>მოკლე ცხრილი</vt:lpstr>
      <vt:lpstr>'მოკლე ცხრილი'!Print_Area</vt:lpstr>
      <vt:lpstr>'ტენდერებიდან ეკონომია 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2020-04-08T12:32:37Z</dcterms:modified>
</cp:coreProperties>
</file>