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'!$A$2:$X$138</definedName>
    <definedName name="OLE_LINK1" localSheetId="1">'169'!#REF!</definedName>
    <definedName name="OLE_LINK1" localSheetId="0">'693 '!$D$68</definedName>
    <definedName name="_xlnm.Print_Area" localSheetId="1">'169'!$A$1:$W$9</definedName>
    <definedName name="_xlnm.Print_Area" localSheetId="0">'693 '!$A$1:$X$141</definedName>
  </definedNames>
  <calcPr calcId="162913"/>
</workbook>
</file>

<file path=xl/calcChain.xml><?xml version="1.0" encoding="utf-8"?>
<calcChain xmlns="http://schemas.openxmlformats.org/spreadsheetml/2006/main">
  <c r="X140" i="7" l="1"/>
  <c r="X139" i="7"/>
  <c r="X136" i="7"/>
  <c r="X137" i="7"/>
  <c r="X135" i="7"/>
  <c r="X127" i="7"/>
  <c r="X126" i="7"/>
  <c r="X125" i="7" s="1"/>
  <c r="X129" i="7"/>
  <c r="X130" i="7"/>
  <c r="X131" i="7"/>
  <c r="X132" i="7"/>
  <c r="X133" i="7"/>
  <c r="X128" i="7"/>
  <c r="X123" i="7"/>
  <c r="X124" i="7"/>
  <c r="X122" i="7"/>
  <c r="X115" i="7"/>
  <c r="X116" i="7"/>
  <c r="X117" i="7"/>
  <c r="X118" i="7"/>
  <c r="X114" i="7"/>
  <c r="X109" i="7"/>
  <c r="X110" i="7"/>
  <c r="X111" i="7"/>
  <c r="X112" i="7"/>
  <c r="X108" i="7"/>
  <c r="X102" i="7"/>
  <c r="X103" i="7"/>
  <c r="X104" i="7"/>
  <c r="X105" i="7"/>
  <c r="X106" i="7"/>
  <c r="X101" i="7"/>
  <c r="X95" i="7"/>
  <c r="X96" i="7"/>
  <c r="X97" i="7"/>
  <c r="X98" i="7"/>
  <c r="X94" i="7"/>
  <c r="X86" i="7"/>
  <c r="X87" i="7"/>
  <c r="X88" i="7"/>
  <c r="X89" i="7"/>
  <c r="X90" i="7"/>
  <c r="X91" i="7"/>
  <c r="X92" i="7"/>
  <c r="X85" i="7"/>
  <c r="X76" i="7"/>
  <c r="X77" i="7"/>
  <c r="X78" i="7"/>
  <c r="X79" i="7"/>
  <c r="X80" i="7"/>
  <c r="X81" i="7"/>
  <c r="X82" i="7"/>
  <c r="X83" i="7"/>
  <c r="X75" i="7"/>
  <c r="X67" i="7"/>
  <c r="X68" i="7"/>
  <c r="X69" i="7"/>
  <c r="X70" i="7"/>
  <c r="X71" i="7"/>
  <c r="X72" i="7"/>
  <c r="X73" i="7"/>
  <c r="X66" i="7"/>
  <c r="X58" i="7"/>
  <c r="X59" i="7"/>
  <c r="X60" i="7"/>
  <c r="X61" i="7"/>
  <c r="X62" i="7"/>
  <c r="X63" i="7"/>
  <c r="X64" i="7"/>
  <c r="X57" i="7"/>
  <c r="X50" i="7"/>
  <c r="X51" i="7"/>
  <c r="X52" i="7"/>
  <c r="X53" i="7"/>
  <c r="X49" i="7"/>
  <c r="X38" i="7"/>
  <c r="X39" i="7"/>
  <c r="X40" i="7"/>
  <c r="X41" i="7"/>
  <c r="X42" i="7"/>
  <c r="X43" i="7"/>
  <c r="X44" i="7"/>
  <c r="X37" i="7"/>
  <c r="X29" i="7"/>
  <c r="X30" i="7"/>
  <c r="X31" i="7"/>
  <c r="X32" i="7"/>
  <c r="X28" i="7"/>
  <c r="X22" i="7"/>
  <c r="X23" i="7"/>
  <c r="X24" i="7"/>
  <c r="X25" i="7"/>
  <c r="X26" i="7"/>
  <c r="X21" i="7"/>
  <c r="X15" i="7"/>
  <c r="X16" i="7"/>
  <c r="X17" i="7"/>
  <c r="X18" i="7"/>
  <c r="X19" i="7"/>
  <c r="X14" i="7"/>
  <c r="W126" i="7"/>
  <c r="W127" i="7"/>
  <c r="U125" i="7" l="1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M4" i="7" l="1"/>
  <c r="U119" i="7" l="1"/>
  <c r="T3" i="5"/>
  <c r="U54" i="7"/>
  <c r="U45" i="7"/>
  <c r="U33" i="7"/>
  <c r="R137" i="7" l="1"/>
  <c r="R39" i="7"/>
  <c r="M134" i="7"/>
  <c r="M20" i="7"/>
  <c r="R141" i="7"/>
  <c r="R140" i="7"/>
  <c r="R139" i="7"/>
  <c r="W138" i="7"/>
  <c r="V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S137" i="7"/>
  <c r="R136" i="7"/>
  <c r="R135" i="7"/>
  <c r="W134" i="7"/>
  <c r="V134" i="7"/>
  <c r="Q134" i="7"/>
  <c r="P134" i="7"/>
  <c r="O134" i="7"/>
  <c r="N134" i="7"/>
  <c r="L134" i="7"/>
  <c r="K134" i="7"/>
  <c r="J134" i="7"/>
  <c r="I134" i="7"/>
  <c r="H134" i="7"/>
  <c r="G134" i="7"/>
  <c r="F134" i="7"/>
  <c r="R132" i="7"/>
  <c r="R130" i="7"/>
  <c r="R129" i="7"/>
  <c r="R128" i="7"/>
  <c r="V127" i="7"/>
  <c r="Q127" i="7"/>
  <c r="P127" i="7"/>
  <c r="O127" i="7"/>
  <c r="J127" i="7"/>
  <c r="I127" i="7"/>
  <c r="H127" i="7"/>
  <c r="G127" i="7"/>
  <c r="F127" i="7"/>
  <c r="E127" i="7"/>
  <c r="V126" i="7"/>
  <c r="Q126" i="7"/>
  <c r="P126" i="7"/>
  <c r="P125" i="7" s="1"/>
  <c r="O126" i="7"/>
  <c r="J126" i="7"/>
  <c r="I126" i="7"/>
  <c r="H126" i="7"/>
  <c r="H125" i="7" s="1"/>
  <c r="G126" i="7"/>
  <c r="F126" i="7"/>
  <c r="E126" i="7"/>
  <c r="R124" i="7"/>
  <c r="R123" i="7"/>
  <c r="R122" i="7"/>
  <c r="W121" i="7"/>
  <c r="V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W120" i="7"/>
  <c r="V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19" i="7"/>
  <c r="R118" i="7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R102" i="7"/>
  <c r="S102" i="7" s="1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J56" i="7"/>
  <c r="I56" i="7"/>
  <c r="H56" i="7"/>
  <c r="G56" i="7"/>
  <c r="F56" i="7"/>
  <c r="W55" i="7"/>
  <c r="V55" i="7"/>
  <c r="Q55" i="7"/>
  <c r="P55" i="7"/>
  <c r="O55" i="7"/>
  <c r="N55" i="7"/>
  <c r="M55" i="7"/>
  <c r="L55" i="7"/>
  <c r="K55" i="7"/>
  <c r="J55" i="7"/>
  <c r="I55" i="7"/>
  <c r="H55" i="7"/>
  <c r="G55" i="7"/>
  <c r="F55" i="7"/>
  <c r="E54" i="7"/>
  <c r="R53" i="7"/>
  <c r="R52" i="7"/>
  <c r="R51" i="7"/>
  <c r="R50" i="7"/>
  <c r="R49" i="7"/>
  <c r="W48" i="7"/>
  <c r="V48" i="7"/>
  <c r="Q48" i="7"/>
  <c r="P48" i="7"/>
  <c r="O48" i="7"/>
  <c r="N48" i="7"/>
  <c r="M48" i="7"/>
  <c r="L48" i="7"/>
  <c r="K48" i="7"/>
  <c r="J48" i="7"/>
  <c r="I48" i="7"/>
  <c r="H48" i="7"/>
  <c r="G48" i="7"/>
  <c r="F48" i="7"/>
  <c r="W47" i="7"/>
  <c r="V47" i="7"/>
  <c r="Q47" i="7"/>
  <c r="P47" i="7"/>
  <c r="O47" i="7"/>
  <c r="N47" i="7"/>
  <c r="M47" i="7"/>
  <c r="L47" i="7"/>
  <c r="K47" i="7"/>
  <c r="J47" i="7"/>
  <c r="I47" i="7"/>
  <c r="H47" i="7"/>
  <c r="G47" i="7"/>
  <c r="F47" i="7"/>
  <c r="W46" i="7"/>
  <c r="V46" i="7"/>
  <c r="Q46" i="7"/>
  <c r="P46" i="7"/>
  <c r="O46" i="7"/>
  <c r="L46" i="7"/>
  <c r="K46" i="7"/>
  <c r="J46" i="7"/>
  <c r="I46" i="7"/>
  <c r="H46" i="7"/>
  <c r="G46" i="7"/>
  <c r="F46" i="7"/>
  <c r="Q45" i="7"/>
  <c r="N45" i="7"/>
  <c r="M45" i="7"/>
  <c r="E45" i="7"/>
  <c r="R44" i="7"/>
  <c r="R43" i="7"/>
  <c r="R42" i="7"/>
  <c r="R41" i="7"/>
  <c r="R40" i="7"/>
  <c r="R38" i="7"/>
  <c r="R37" i="7"/>
  <c r="W36" i="7"/>
  <c r="V36" i="7"/>
  <c r="T36" i="7"/>
  <c r="Q36" i="7"/>
  <c r="P36" i="7"/>
  <c r="O36" i="7"/>
  <c r="N36" i="7"/>
  <c r="M36" i="7"/>
  <c r="L36" i="7"/>
  <c r="K36" i="7"/>
  <c r="J36" i="7"/>
  <c r="I36" i="7"/>
  <c r="H36" i="7"/>
  <c r="G36" i="7"/>
  <c r="F36" i="7"/>
  <c r="W35" i="7"/>
  <c r="V35" i="7"/>
  <c r="Q35" i="7"/>
  <c r="P35" i="7"/>
  <c r="O35" i="7"/>
  <c r="N35" i="7"/>
  <c r="M35" i="7"/>
  <c r="L35" i="7"/>
  <c r="K35" i="7"/>
  <c r="J35" i="7"/>
  <c r="I35" i="7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E33" i="7"/>
  <c r="R32" i="7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R19" i="7"/>
  <c r="S19" i="7" s="1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X12" i="7" s="1"/>
  <c r="R11" i="7"/>
  <c r="X11" i="7" s="1"/>
  <c r="R10" i="7"/>
  <c r="X10" i="7" s="1"/>
  <c r="R9" i="7"/>
  <c r="X9" i="7" s="1"/>
  <c r="R8" i="7"/>
  <c r="X8" i="7" s="1"/>
  <c r="R7" i="7"/>
  <c r="X7" i="7" s="1"/>
  <c r="R6" i="7"/>
  <c r="X6" i="7" s="1"/>
  <c r="R5" i="7"/>
  <c r="X5" i="7" s="1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H54" i="7" l="1"/>
  <c r="L54" i="7"/>
  <c r="P54" i="7"/>
  <c r="G125" i="7"/>
  <c r="Q125" i="7"/>
  <c r="F125" i="7"/>
  <c r="J125" i="7"/>
  <c r="F33" i="7"/>
  <c r="R36" i="7"/>
  <c r="H45" i="7"/>
  <c r="E125" i="7"/>
  <c r="E3" i="7" s="1"/>
  <c r="I125" i="7"/>
  <c r="O125" i="7"/>
  <c r="R127" i="7"/>
  <c r="G54" i="7"/>
  <c r="O54" i="7"/>
  <c r="H119" i="7"/>
  <c r="P119" i="7"/>
  <c r="J33" i="7"/>
  <c r="I33" i="7"/>
  <c r="R56" i="7"/>
  <c r="T56" i="7" s="1"/>
  <c r="R74" i="7"/>
  <c r="S74" i="7" s="1"/>
  <c r="R84" i="7"/>
  <c r="T84" i="7" s="1"/>
  <c r="R138" i="7"/>
  <c r="S138" i="7" s="1"/>
  <c r="O45" i="7"/>
  <c r="M54" i="7"/>
  <c r="Q54" i="7"/>
  <c r="K54" i="7"/>
  <c r="R126" i="7"/>
  <c r="T32" i="7"/>
  <c r="V33" i="7"/>
  <c r="I45" i="7"/>
  <c r="I54" i="7"/>
  <c r="J45" i="7"/>
  <c r="P45" i="7"/>
  <c r="V45" i="7"/>
  <c r="L45" i="7"/>
  <c r="K119" i="7"/>
  <c r="W125" i="7"/>
  <c r="P22" i="5"/>
  <c r="L119" i="7"/>
  <c r="S7" i="7"/>
  <c r="S10" i="7"/>
  <c r="S23" i="7"/>
  <c r="S26" i="7"/>
  <c r="S29" i="7"/>
  <c r="S31" i="7"/>
  <c r="S43" i="7"/>
  <c r="S49" i="7"/>
  <c r="S47" i="7" s="1"/>
  <c r="X47" i="7"/>
  <c r="S59" i="7"/>
  <c r="S63" i="7"/>
  <c r="S71" i="7"/>
  <c r="S86" i="7"/>
  <c r="S89" i="7"/>
  <c r="S96" i="7"/>
  <c r="S106" i="7"/>
  <c r="S108" i="7"/>
  <c r="S112" i="7"/>
  <c r="S114" i="7"/>
  <c r="S140" i="7"/>
  <c r="S8" i="7"/>
  <c r="S11" i="7"/>
  <c r="S14" i="7"/>
  <c r="S17" i="7"/>
  <c r="S37" i="7"/>
  <c r="S40" i="7"/>
  <c r="S44" i="7"/>
  <c r="S52" i="7"/>
  <c r="S60" i="7"/>
  <c r="S68" i="7"/>
  <c r="S72" i="7"/>
  <c r="S87" i="7"/>
  <c r="S90" i="7"/>
  <c r="S97" i="7"/>
  <c r="S103" i="7"/>
  <c r="S109" i="7"/>
  <c r="S115" i="7"/>
  <c r="S118" i="7"/>
  <c r="S122" i="7"/>
  <c r="X120" i="7"/>
  <c r="S130" i="7"/>
  <c r="S135" i="7"/>
  <c r="T141" i="7"/>
  <c r="X141" i="7"/>
  <c r="S5" i="7"/>
  <c r="S12" i="7"/>
  <c r="S15" i="7"/>
  <c r="S18" i="7"/>
  <c r="S21" i="7"/>
  <c r="S24" i="7"/>
  <c r="S30" i="7"/>
  <c r="S41" i="7"/>
  <c r="S50" i="7"/>
  <c r="S53" i="7"/>
  <c r="S48" i="7" s="1"/>
  <c r="X48" i="7"/>
  <c r="S57" i="7"/>
  <c r="S61" i="7"/>
  <c r="S64" i="7"/>
  <c r="S66" i="7"/>
  <c r="S69" i="7"/>
  <c r="S73" i="7"/>
  <c r="S91" i="7"/>
  <c r="S94" i="7"/>
  <c r="S98" i="7"/>
  <c r="S101" i="7"/>
  <c r="S104" i="7"/>
  <c r="S110" i="7"/>
  <c r="S116" i="7"/>
  <c r="I119" i="7"/>
  <c r="M119" i="7"/>
  <c r="M3" i="7" s="1"/>
  <c r="Q119" i="7"/>
  <c r="R121" i="7"/>
  <c r="S121" i="7" s="1"/>
  <c r="S123" i="7"/>
  <c r="X121" i="7"/>
  <c r="S136" i="7"/>
  <c r="S6" i="7"/>
  <c r="S9" i="7"/>
  <c r="S16" i="7"/>
  <c r="S22" i="7"/>
  <c r="S25" i="7"/>
  <c r="S28" i="7"/>
  <c r="S38" i="7"/>
  <c r="S42" i="7"/>
  <c r="S51" i="7"/>
  <c r="S46" i="7" s="1"/>
  <c r="S58" i="7"/>
  <c r="S62" i="7"/>
  <c r="S67" i="7"/>
  <c r="S70" i="7"/>
  <c r="S85" i="7"/>
  <c r="S88" i="7"/>
  <c r="S92" i="7"/>
  <c r="S95" i="7"/>
  <c r="S105" i="7"/>
  <c r="S111" i="7"/>
  <c r="S117" i="7"/>
  <c r="G119" i="7"/>
  <c r="O119" i="7"/>
  <c r="S124" i="7"/>
  <c r="S128" i="7"/>
  <c r="S132" i="7"/>
  <c r="S139" i="7"/>
  <c r="X138" i="7"/>
  <c r="W33" i="7"/>
  <c r="R35" i="7"/>
  <c r="G33" i="7"/>
  <c r="K33" i="7"/>
  <c r="G45" i="7"/>
  <c r="K45" i="7"/>
  <c r="R65" i="7"/>
  <c r="T65" i="7" s="1"/>
  <c r="F119" i="7"/>
  <c r="J119" i="7"/>
  <c r="N119" i="7"/>
  <c r="S129" i="7"/>
  <c r="R134" i="7"/>
  <c r="T134" i="7" s="1"/>
  <c r="R20" i="7"/>
  <c r="T20" i="7" s="1"/>
  <c r="F54" i="7"/>
  <c r="J54" i="7"/>
  <c r="N54" i="7"/>
  <c r="R113" i="7"/>
  <c r="T113" i="7" s="1"/>
  <c r="W119" i="7"/>
  <c r="V125" i="7"/>
  <c r="R34" i="7"/>
  <c r="T34" i="7" s="1"/>
  <c r="H33" i="7"/>
  <c r="H3" i="7" s="1"/>
  <c r="L33" i="7"/>
  <c r="R48" i="7"/>
  <c r="T48" i="7" s="1"/>
  <c r="R93" i="7"/>
  <c r="T93" i="7" s="1"/>
  <c r="R100" i="7"/>
  <c r="T100" i="7" s="1"/>
  <c r="R107" i="7"/>
  <c r="T107" i="7" s="1"/>
  <c r="W54" i="7"/>
  <c r="W45" i="7"/>
  <c r="R27" i="7"/>
  <c r="T27" i="7" s="1"/>
  <c r="R13" i="7"/>
  <c r="S13" i="7" s="1"/>
  <c r="R4" i="7"/>
  <c r="T4" i="7" s="1"/>
  <c r="T74" i="7"/>
  <c r="S84" i="7"/>
  <c r="X4" i="7"/>
  <c r="S32" i="7"/>
  <c r="F45" i="7"/>
  <c r="R46" i="7"/>
  <c r="T46" i="7" s="1"/>
  <c r="V54" i="7"/>
  <c r="S99" i="7"/>
  <c r="V119" i="7"/>
  <c r="R47" i="7"/>
  <c r="T47" i="7" s="1"/>
  <c r="R55" i="7"/>
  <c r="T55" i="7" s="1"/>
  <c r="R120" i="7"/>
  <c r="T120" i="7" s="1"/>
  <c r="S141" i="7"/>
  <c r="T138" i="7" l="1"/>
  <c r="S20" i="7"/>
  <c r="O3" i="7"/>
  <c r="P3" i="7"/>
  <c r="I3" i="7"/>
  <c r="S36" i="7"/>
  <c r="R125" i="7"/>
  <c r="S125" i="7" s="1"/>
  <c r="S65" i="7"/>
  <c r="S100" i="7"/>
  <c r="L3" i="7"/>
  <c r="Q3" i="7"/>
  <c r="J3" i="7"/>
  <c r="S56" i="7"/>
  <c r="R54" i="7"/>
  <c r="T54" i="7" s="1"/>
  <c r="K3" i="7"/>
  <c r="G3" i="7"/>
  <c r="X55" i="7"/>
  <c r="X119" i="7"/>
  <c r="X34" i="7"/>
  <c r="X46" i="7"/>
  <c r="X45" i="7" s="1"/>
  <c r="T35" i="7"/>
  <c r="S93" i="7"/>
  <c r="N3" i="7"/>
  <c r="S35" i="7"/>
  <c r="X100" i="7"/>
  <c r="X35" i="7"/>
  <c r="S34" i="7"/>
  <c r="X65" i="7"/>
  <c r="S120" i="7"/>
  <c r="S134" i="7"/>
  <c r="S27" i="7"/>
  <c r="T121" i="7"/>
  <c r="X93" i="7"/>
  <c r="X134" i="7"/>
  <c r="S113" i="7"/>
  <c r="R119" i="7"/>
  <c r="T119" i="7" s="1"/>
  <c r="X56" i="7"/>
  <c r="X54" i="7" s="1"/>
  <c r="X36" i="7"/>
  <c r="S107" i="7"/>
  <c r="W3" i="7"/>
  <c r="S4" i="7"/>
  <c r="R33" i="7"/>
  <c r="T33" i="7" s="1"/>
  <c r="T13" i="7"/>
  <c r="T125" i="7"/>
  <c r="R45" i="7"/>
  <c r="F3" i="7"/>
  <c r="S55" i="7"/>
  <c r="S54" i="7"/>
  <c r="V3" i="7"/>
  <c r="X33" i="7" l="1"/>
  <c r="X3" i="7" s="1"/>
  <c r="S119" i="7"/>
  <c r="S33" i="7"/>
  <c r="T45" i="7"/>
  <c r="T3" i="7" s="1"/>
  <c r="S45" i="7"/>
  <c r="R3" i="7"/>
  <c r="S3" i="7" l="1"/>
  <c r="U4" i="5"/>
  <c r="V5" i="5"/>
  <c r="V4" i="5"/>
  <c r="V3" i="5" l="1"/>
  <c r="G4" i="5" l="1"/>
  <c r="G3" i="5" s="1"/>
  <c r="H4" i="5"/>
  <c r="H3" i="5" s="1"/>
  <c r="I4" i="5"/>
  <c r="J4" i="5"/>
  <c r="J3" i="5" s="1"/>
  <c r="K4" i="5"/>
  <c r="K3" i="5" s="1"/>
  <c r="L4" i="5"/>
  <c r="L3" i="5" s="1"/>
  <c r="M4" i="5"/>
  <c r="N4" i="5"/>
  <c r="N3" i="5" s="1"/>
  <c r="O4" i="5"/>
  <c r="P4" i="5"/>
  <c r="P3" i="5" s="1"/>
  <c r="Q4" i="5"/>
  <c r="G5" i="5"/>
  <c r="H5" i="5"/>
  <c r="I5" i="5"/>
  <c r="J5" i="5"/>
  <c r="K5" i="5"/>
  <c r="L5" i="5"/>
  <c r="M5" i="5"/>
  <c r="N5" i="5"/>
  <c r="O5" i="5"/>
  <c r="P5" i="5"/>
  <c r="Q5" i="5"/>
  <c r="U5" i="5"/>
  <c r="U3" i="5" s="1"/>
  <c r="F5" i="5"/>
  <c r="F4" i="5"/>
  <c r="R9" i="5"/>
  <c r="R8" i="5"/>
  <c r="R7" i="5"/>
  <c r="R6" i="5"/>
  <c r="E3" i="5"/>
  <c r="S8" i="5" l="1"/>
  <c r="W8" i="5"/>
  <c r="S6" i="5"/>
  <c r="W6" i="5"/>
  <c r="W5" i="5" s="1"/>
  <c r="S7" i="5"/>
  <c r="W7" i="5"/>
  <c r="S9" i="5"/>
  <c r="W9" i="5"/>
  <c r="Q3" i="5"/>
  <c r="M3" i="5"/>
  <c r="I3" i="5"/>
  <c r="O3" i="5"/>
  <c r="R4" i="5"/>
  <c r="S4" i="5" s="1"/>
  <c r="R5" i="5"/>
  <c r="S5" i="5" s="1"/>
  <c r="F3" i="5"/>
  <c r="W4" i="5" l="1"/>
  <c r="W3" i="5" s="1"/>
  <c r="R3" i="5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<sst xmlns="http://schemas.openxmlformats.org/spreadsheetml/2006/main" count="451" uniqueCount="244">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</sst>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165" fontId="3" fillId="0" borderId="1" xfId="2" applyNumberFormat="1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41"/>
  <sheetViews>
    <sheetView tabSelected="1" view="pageBreakPreview" zoomScaleNormal="100" zoomScaleSheetLayoutView="100" workbookViewId="0">
      <pane xSplit="4" ySplit="2" topLeftCell="R3" activePane="bottomRight" state="frozen"/>
      <selection pane="topRight" activeCell="D1" sqref="D1"/>
      <selection pane="bottomLeft" activeCell="A3" sqref="A3"/>
      <selection pane="bottomRight" activeCell="R20" sqref="R20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hidden="1" customWidth="1"/>
    <col min="8" max="8" width="12.85546875" hidden="1" customWidth="1"/>
    <col min="9" max="17" width="15" hidden="1" customWidth="1"/>
    <col min="18" max="18" width="15" customWidth="1"/>
    <col min="19" max="20" width="15.42578125" hidden="1" customWidth="1"/>
    <col min="21" max="21" width="15" hidden="1" customWidth="1"/>
    <col min="22" max="22" width="14.28515625" hidden="1" customWidth="1"/>
    <col min="23" max="23" width="16" customWidth="1"/>
    <col min="24" max="24" width="17.7109375" customWidth="1"/>
    <col min="25" max="25" width="11.42578125" bestFit="1" customWidth="1"/>
    <col min="26" max="26" width="10.28515625" bestFit="1" customWidth="1"/>
    <col min="257" max="257" width="69" bestFit="1" customWidth="1"/>
    <col min="258" max="258" width="14.7109375" customWidth="1"/>
    <col min="259" max="259" width="15.140625" customWidth="1"/>
    <col min="260" max="260" width="13.140625" bestFit="1" customWidth="1"/>
    <col min="261" max="261" width="12.140625" bestFit="1" customWidth="1"/>
    <col min="263" max="263" width="10.140625" bestFit="1" customWidth="1"/>
    <col min="265" max="265" width="12.140625" bestFit="1" customWidth="1"/>
    <col min="267" max="267" width="11.42578125" bestFit="1" customWidth="1"/>
    <col min="513" max="513" width="69" bestFit="1" customWidth="1"/>
    <col min="514" max="514" width="14.7109375" customWidth="1"/>
    <col min="515" max="515" width="15.140625" customWidth="1"/>
    <col min="516" max="516" width="13.140625" bestFit="1" customWidth="1"/>
    <col min="517" max="517" width="12.140625" bestFit="1" customWidth="1"/>
    <col min="519" max="519" width="10.140625" bestFit="1" customWidth="1"/>
    <col min="521" max="521" width="12.140625" bestFit="1" customWidth="1"/>
    <col min="523" max="523" width="11.42578125" bestFit="1" customWidth="1"/>
    <col min="769" max="769" width="69" bestFit="1" customWidth="1"/>
    <col min="770" max="770" width="14.7109375" customWidth="1"/>
    <col min="771" max="771" width="15.140625" customWidth="1"/>
    <col min="772" max="772" width="13.140625" bestFit="1" customWidth="1"/>
    <col min="773" max="773" width="12.140625" bestFit="1" customWidth="1"/>
    <col min="775" max="775" width="10.140625" bestFit="1" customWidth="1"/>
    <col min="777" max="777" width="12.140625" bestFit="1" customWidth="1"/>
    <col min="779" max="779" width="11.42578125" bestFit="1" customWidth="1"/>
    <col min="1025" max="1025" width="69" bestFit="1" customWidth="1"/>
    <col min="1026" max="1026" width="14.7109375" customWidth="1"/>
    <col min="1027" max="1027" width="15.140625" customWidth="1"/>
    <col min="1028" max="1028" width="13.140625" bestFit="1" customWidth="1"/>
    <col min="1029" max="1029" width="12.140625" bestFit="1" customWidth="1"/>
    <col min="1031" max="1031" width="10.140625" bestFit="1" customWidth="1"/>
    <col min="1033" max="1033" width="12.140625" bestFit="1" customWidth="1"/>
    <col min="1035" max="1035" width="11.42578125" bestFit="1" customWidth="1"/>
    <col min="1281" max="1281" width="69" bestFit="1" customWidth="1"/>
    <col min="1282" max="1282" width="14.7109375" customWidth="1"/>
    <col min="1283" max="1283" width="15.140625" customWidth="1"/>
    <col min="1284" max="1284" width="13.140625" bestFit="1" customWidth="1"/>
    <col min="1285" max="1285" width="12.140625" bestFit="1" customWidth="1"/>
    <col min="1287" max="1287" width="10.140625" bestFit="1" customWidth="1"/>
    <col min="1289" max="1289" width="12.140625" bestFit="1" customWidth="1"/>
    <col min="1291" max="1291" width="11.42578125" bestFit="1" customWidth="1"/>
    <col min="1537" max="1537" width="69" bestFit="1" customWidth="1"/>
    <col min="1538" max="1538" width="14.7109375" customWidth="1"/>
    <col min="1539" max="1539" width="15.140625" customWidth="1"/>
    <col min="1540" max="1540" width="13.140625" bestFit="1" customWidth="1"/>
    <col min="1541" max="1541" width="12.140625" bestFit="1" customWidth="1"/>
    <col min="1543" max="1543" width="10.140625" bestFit="1" customWidth="1"/>
    <col min="1545" max="1545" width="12.140625" bestFit="1" customWidth="1"/>
    <col min="1547" max="1547" width="11.42578125" bestFit="1" customWidth="1"/>
    <col min="1793" max="1793" width="69" bestFit="1" customWidth="1"/>
    <col min="1794" max="1794" width="14.7109375" customWidth="1"/>
    <col min="1795" max="1795" width="15.140625" customWidth="1"/>
    <col min="1796" max="1796" width="13.140625" bestFit="1" customWidth="1"/>
    <col min="1797" max="1797" width="12.140625" bestFit="1" customWidth="1"/>
    <col min="1799" max="1799" width="10.140625" bestFit="1" customWidth="1"/>
    <col min="1801" max="1801" width="12.140625" bestFit="1" customWidth="1"/>
    <col min="1803" max="1803" width="11.42578125" bestFit="1" customWidth="1"/>
    <col min="2049" max="2049" width="69" bestFit="1" customWidth="1"/>
    <col min="2050" max="2050" width="14.7109375" customWidth="1"/>
    <col min="2051" max="2051" width="15.140625" customWidth="1"/>
    <col min="2052" max="2052" width="13.140625" bestFit="1" customWidth="1"/>
    <col min="2053" max="2053" width="12.140625" bestFit="1" customWidth="1"/>
    <col min="2055" max="2055" width="10.140625" bestFit="1" customWidth="1"/>
    <col min="2057" max="2057" width="12.140625" bestFit="1" customWidth="1"/>
    <col min="2059" max="2059" width="11.42578125" bestFit="1" customWidth="1"/>
    <col min="2305" max="2305" width="69" bestFit="1" customWidth="1"/>
    <col min="2306" max="2306" width="14.7109375" customWidth="1"/>
    <col min="2307" max="2307" width="15.140625" customWidth="1"/>
    <col min="2308" max="2308" width="13.140625" bestFit="1" customWidth="1"/>
    <col min="2309" max="2309" width="12.140625" bestFit="1" customWidth="1"/>
    <col min="2311" max="2311" width="10.140625" bestFit="1" customWidth="1"/>
    <col min="2313" max="2313" width="12.140625" bestFit="1" customWidth="1"/>
    <col min="2315" max="2315" width="11.42578125" bestFit="1" customWidth="1"/>
    <col min="2561" max="2561" width="69" bestFit="1" customWidth="1"/>
    <col min="2562" max="2562" width="14.7109375" customWidth="1"/>
    <col min="2563" max="2563" width="15.140625" customWidth="1"/>
    <col min="2564" max="2564" width="13.140625" bestFit="1" customWidth="1"/>
    <col min="2565" max="2565" width="12.140625" bestFit="1" customWidth="1"/>
    <col min="2567" max="2567" width="10.140625" bestFit="1" customWidth="1"/>
    <col min="2569" max="2569" width="12.140625" bestFit="1" customWidth="1"/>
    <col min="2571" max="2571" width="11.42578125" bestFit="1" customWidth="1"/>
    <col min="2817" max="2817" width="69" bestFit="1" customWidth="1"/>
    <col min="2818" max="2818" width="14.7109375" customWidth="1"/>
    <col min="2819" max="2819" width="15.140625" customWidth="1"/>
    <col min="2820" max="2820" width="13.140625" bestFit="1" customWidth="1"/>
    <col min="2821" max="2821" width="12.140625" bestFit="1" customWidth="1"/>
    <col min="2823" max="2823" width="10.140625" bestFit="1" customWidth="1"/>
    <col min="2825" max="2825" width="12.140625" bestFit="1" customWidth="1"/>
    <col min="2827" max="2827" width="11.42578125" bestFit="1" customWidth="1"/>
    <col min="3073" max="3073" width="69" bestFit="1" customWidth="1"/>
    <col min="3074" max="3074" width="14.7109375" customWidth="1"/>
    <col min="3075" max="3075" width="15.140625" customWidth="1"/>
    <col min="3076" max="3076" width="13.140625" bestFit="1" customWidth="1"/>
    <col min="3077" max="3077" width="12.140625" bestFit="1" customWidth="1"/>
    <col min="3079" max="3079" width="10.140625" bestFit="1" customWidth="1"/>
    <col min="3081" max="3081" width="12.140625" bestFit="1" customWidth="1"/>
    <col min="3083" max="3083" width="11.42578125" bestFit="1" customWidth="1"/>
    <col min="3329" max="3329" width="69" bestFit="1" customWidth="1"/>
    <col min="3330" max="3330" width="14.7109375" customWidth="1"/>
    <col min="3331" max="3331" width="15.140625" customWidth="1"/>
    <col min="3332" max="3332" width="13.140625" bestFit="1" customWidth="1"/>
    <col min="3333" max="3333" width="12.140625" bestFit="1" customWidth="1"/>
    <col min="3335" max="3335" width="10.140625" bestFit="1" customWidth="1"/>
    <col min="3337" max="3337" width="12.140625" bestFit="1" customWidth="1"/>
    <col min="3339" max="3339" width="11.42578125" bestFit="1" customWidth="1"/>
    <col min="3585" max="3585" width="69" bestFit="1" customWidth="1"/>
    <col min="3586" max="3586" width="14.7109375" customWidth="1"/>
    <col min="3587" max="3587" width="15.140625" customWidth="1"/>
    <col min="3588" max="3588" width="13.140625" bestFit="1" customWidth="1"/>
    <col min="3589" max="3589" width="12.140625" bestFit="1" customWidth="1"/>
    <col min="3591" max="3591" width="10.140625" bestFit="1" customWidth="1"/>
    <col min="3593" max="3593" width="12.140625" bestFit="1" customWidth="1"/>
    <col min="3595" max="3595" width="11.42578125" bestFit="1" customWidth="1"/>
    <col min="3841" max="3841" width="69" bestFit="1" customWidth="1"/>
    <col min="3842" max="3842" width="14.7109375" customWidth="1"/>
    <col min="3843" max="3843" width="15.140625" customWidth="1"/>
    <col min="3844" max="3844" width="13.140625" bestFit="1" customWidth="1"/>
    <col min="3845" max="3845" width="12.140625" bestFit="1" customWidth="1"/>
    <col min="3847" max="3847" width="10.140625" bestFit="1" customWidth="1"/>
    <col min="3849" max="3849" width="12.140625" bestFit="1" customWidth="1"/>
    <col min="3851" max="3851" width="11.42578125" bestFit="1" customWidth="1"/>
    <col min="4097" max="4097" width="69" bestFit="1" customWidth="1"/>
    <col min="4098" max="4098" width="14.7109375" customWidth="1"/>
    <col min="4099" max="4099" width="15.140625" customWidth="1"/>
    <col min="4100" max="4100" width="13.140625" bestFit="1" customWidth="1"/>
    <col min="4101" max="4101" width="12.140625" bestFit="1" customWidth="1"/>
    <col min="4103" max="4103" width="10.140625" bestFit="1" customWidth="1"/>
    <col min="4105" max="4105" width="12.140625" bestFit="1" customWidth="1"/>
    <col min="4107" max="4107" width="11.42578125" bestFit="1" customWidth="1"/>
    <col min="4353" max="4353" width="69" bestFit="1" customWidth="1"/>
    <col min="4354" max="4354" width="14.7109375" customWidth="1"/>
    <col min="4355" max="4355" width="15.140625" customWidth="1"/>
    <col min="4356" max="4356" width="13.140625" bestFit="1" customWidth="1"/>
    <col min="4357" max="4357" width="12.140625" bestFit="1" customWidth="1"/>
    <col min="4359" max="4359" width="10.140625" bestFit="1" customWidth="1"/>
    <col min="4361" max="4361" width="12.140625" bestFit="1" customWidth="1"/>
    <col min="4363" max="4363" width="11.42578125" bestFit="1" customWidth="1"/>
    <col min="4609" max="4609" width="69" bestFit="1" customWidth="1"/>
    <col min="4610" max="4610" width="14.7109375" customWidth="1"/>
    <col min="4611" max="4611" width="15.140625" customWidth="1"/>
    <col min="4612" max="4612" width="13.140625" bestFit="1" customWidth="1"/>
    <col min="4613" max="4613" width="12.140625" bestFit="1" customWidth="1"/>
    <col min="4615" max="4615" width="10.140625" bestFit="1" customWidth="1"/>
    <col min="4617" max="4617" width="12.140625" bestFit="1" customWidth="1"/>
    <col min="4619" max="4619" width="11.42578125" bestFit="1" customWidth="1"/>
    <col min="4865" max="4865" width="69" bestFit="1" customWidth="1"/>
    <col min="4866" max="4866" width="14.7109375" customWidth="1"/>
    <col min="4867" max="4867" width="15.140625" customWidth="1"/>
    <col min="4868" max="4868" width="13.140625" bestFit="1" customWidth="1"/>
    <col min="4869" max="4869" width="12.140625" bestFit="1" customWidth="1"/>
    <col min="4871" max="4871" width="10.140625" bestFit="1" customWidth="1"/>
    <col min="4873" max="4873" width="12.140625" bestFit="1" customWidth="1"/>
    <col min="4875" max="4875" width="11.42578125" bestFit="1" customWidth="1"/>
    <col min="5121" max="5121" width="69" bestFit="1" customWidth="1"/>
    <col min="5122" max="5122" width="14.7109375" customWidth="1"/>
    <col min="5123" max="5123" width="15.140625" customWidth="1"/>
    <col min="5124" max="5124" width="13.140625" bestFit="1" customWidth="1"/>
    <col min="5125" max="5125" width="12.140625" bestFit="1" customWidth="1"/>
    <col min="5127" max="5127" width="10.140625" bestFit="1" customWidth="1"/>
    <col min="5129" max="5129" width="12.140625" bestFit="1" customWidth="1"/>
    <col min="5131" max="5131" width="11.42578125" bestFit="1" customWidth="1"/>
    <col min="5377" max="5377" width="69" bestFit="1" customWidth="1"/>
    <col min="5378" max="5378" width="14.7109375" customWidth="1"/>
    <col min="5379" max="5379" width="15.140625" customWidth="1"/>
    <col min="5380" max="5380" width="13.140625" bestFit="1" customWidth="1"/>
    <col min="5381" max="5381" width="12.140625" bestFit="1" customWidth="1"/>
    <col min="5383" max="5383" width="10.140625" bestFit="1" customWidth="1"/>
    <col min="5385" max="5385" width="12.140625" bestFit="1" customWidth="1"/>
    <col min="5387" max="5387" width="11.42578125" bestFit="1" customWidth="1"/>
    <col min="5633" max="5633" width="69" bestFit="1" customWidth="1"/>
    <col min="5634" max="5634" width="14.7109375" customWidth="1"/>
    <col min="5635" max="5635" width="15.140625" customWidth="1"/>
    <col min="5636" max="5636" width="13.140625" bestFit="1" customWidth="1"/>
    <col min="5637" max="5637" width="12.140625" bestFit="1" customWidth="1"/>
    <col min="5639" max="5639" width="10.140625" bestFit="1" customWidth="1"/>
    <col min="5641" max="5641" width="12.140625" bestFit="1" customWidth="1"/>
    <col min="5643" max="5643" width="11.42578125" bestFit="1" customWidth="1"/>
    <col min="5889" max="5889" width="69" bestFit="1" customWidth="1"/>
    <col min="5890" max="5890" width="14.7109375" customWidth="1"/>
    <col min="5891" max="5891" width="15.140625" customWidth="1"/>
    <col min="5892" max="5892" width="13.140625" bestFit="1" customWidth="1"/>
    <col min="5893" max="5893" width="12.140625" bestFit="1" customWidth="1"/>
    <col min="5895" max="5895" width="10.140625" bestFit="1" customWidth="1"/>
    <col min="5897" max="5897" width="12.140625" bestFit="1" customWidth="1"/>
    <col min="5899" max="5899" width="11.42578125" bestFit="1" customWidth="1"/>
    <col min="6145" max="6145" width="69" bestFit="1" customWidth="1"/>
    <col min="6146" max="6146" width="14.7109375" customWidth="1"/>
    <col min="6147" max="6147" width="15.140625" customWidth="1"/>
    <col min="6148" max="6148" width="13.140625" bestFit="1" customWidth="1"/>
    <col min="6149" max="6149" width="12.140625" bestFit="1" customWidth="1"/>
    <col min="6151" max="6151" width="10.140625" bestFit="1" customWidth="1"/>
    <col min="6153" max="6153" width="12.140625" bestFit="1" customWidth="1"/>
    <col min="6155" max="6155" width="11.42578125" bestFit="1" customWidth="1"/>
    <col min="6401" max="6401" width="69" bestFit="1" customWidth="1"/>
    <col min="6402" max="6402" width="14.7109375" customWidth="1"/>
    <col min="6403" max="6403" width="15.140625" customWidth="1"/>
    <col min="6404" max="6404" width="13.140625" bestFit="1" customWidth="1"/>
    <col min="6405" max="6405" width="12.140625" bestFit="1" customWidth="1"/>
    <col min="6407" max="6407" width="10.140625" bestFit="1" customWidth="1"/>
    <col min="6409" max="6409" width="12.140625" bestFit="1" customWidth="1"/>
    <col min="6411" max="6411" width="11.42578125" bestFit="1" customWidth="1"/>
    <col min="6657" max="6657" width="69" bestFit="1" customWidth="1"/>
    <col min="6658" max="6658" width="14.7109375" customWidth="1"/>
    <col min="6659" max="6659" width="15.140625" customWidth="1"/>
    <col min="6660" max="6660" width="13.140625" bestFit="1" customWidth="1"/>
    <col min="6661" max="6661" width="12.140625" bestFit="1" customWidth="1"/>
    <col min="6663" max="6663" width="10.140625" bestFit="1" customWidth="1"/>
    <col min="6665" max="6665" width="12.140625" bestFit="1" customWidth="1"/>
    <col min="6667" max="6667" width="11.42578125" bestFit="1" customWidth="1"/>
    <col min="6913" max="6913" width="69" bestFit="1" customWidth="1"/>
    <col min="6914" max="6914" width="14.7109375" customWidth="1"/>
    <col min="6915" max="6915" width="15.140625" customWidth="1"/>
    <col min="6916" max="6916" width="13.140625" bestFit="1" customWidth="1"/>
    <col min="6917" max="6917" width="12.140625" bestFit="1" customWidth="1"/>
    <col min="6919" max="6919" width="10.140625" bestFit="1" customWidth="1"/>
    <col min="6921" max="6921" width="12.140625" bestFit="1" customWidth="1"/>
    <col min="6923" max="6923" width="11.42578125" bestFit="1" customWidth="1"/>
    <col min="7169" max="7169" width="69" bestFit="1" customWidth="1"/>
    <col min="7170" max="7170" width="14.7109375" customWidth="1"/>
    <col min="7171" max="7171" width="15.140625" customWidth="1"/>
    <col min="7172" max="7172" width="13.140625" bestFit="1" customWidth="1"/>
    <col min="7173" max="7173" width="12.140625" bestFit="1" customWidth="1"/>
    <col min="7175" max="7175" width="10.140625" bestFit="1" customWidth="1"/>
    <col min="7177" max="7177" width="12.140625" bestFit="1" customWidth="1"/>
    <col min="7179" max="7179" width="11.42578125" bestFit="1" customWidth="1"/>
    <col min="7425" max="7425" width="69" bestFit="1" customWidth="1"/>
    <col min="7426" max="7426" width="14.7109375" customWidth="1"/>
    <col min="7427" max="7427" width="15.140625" customWidth="1"/>
    <col min="7428" max="7428" width="13.140625" bestFit="1" customWidth="1"/>
    <col min="7429" max="7429" width="12.140625" bestFit="1" customWidth="1"/>
    <col min="7431" max="7431" width="10.140625" bestFit="1" customWidth="1"/>
    <col min="7433" max="7433" width="12.140625" bestFit="1" customWidth="1"/>
    <col min="7435" max="7435" width="11.42578125" bestFit="1" customWidth="1"/>
    <col min="7681" max="7681" width="69" bestFit="1" customWidth="1"/>
    <col min="7682" max="7682" width="14.7109375" customWidth="1"/>
    <col min="7683" max="7683" width="15.140625" customWidth="1"/>
    <col min="7684" max="7684" width="13.140625" bestFit="1" customWidth="1"/>
    <col min="7685" max="7685" width="12.140625" bestFit="1" customWidth="1"/>
    <col min="7687" max="7687" width="10.140625" bestFit="1" customWidth="1"/>
    <col min="7689" max="7689" width="12.140625" bestFit="1" customWidth="1"/>
    <col min="7691" max="7691" width="11.42578125" bestFit="1" customWidth="1"/>
    <col min="7937" max="7937" width="69" bestFit="1" customWidth="1"/>
    <col min="7938" max="7938" width="14.7109375" customWidth="1"/>
    <col min="7939" max="7939" width="15.140625" customWidth="1"/>
    <col min="7940" max="7940" width="13.140625" bestFit="1" customWidth="1"/>
    <col min="7941" max="7941" width="12.140625" bestFit="1" customWidth="1"/>
    <col min="7943" max="7943" width="10.140625" bestFit="1" customWidth="1"/>
    <col min="7945" max="7945" width="12.140625" bestFit="1" customWidth="1"/>
    <col min="7947" max="7947" width="11.42578125" bestFit="1" customWidth="1"/>
    <col min="8193" max="8193" width="69" bestFit="1" customWidth="1"/>
    <col min="8194" max="8194" width="14.7109375" customWidth="1"/>
    <col min="8195" max="8195" width="15.140625" customWidth="1"/>
    <col min="8196" max="8196" width="13.140625" bestFit="1" customWidth="1"/>
    <col min="8197" max="8197" width="12.140625" bestFit="1" customWidth="1"/>
    <col min="8199" max="8199" width="10.140625" bestFit="1" customWidth="1"/>
    <col min="8201" max="8201" width="12.140625" bestFit="1" customWidth="1"/>
    <col min="8203" max="8203" width="11.42578125" bestFit="1" customWidth="1"/>
    <col min="8449" max="8449" width="69" bestFit="1" customWidth="1"/>
    <col min="8450" max="8450" width="14.7109375" customWidth="1"/>
    <col min="8451" max="8451" width="15.140625" customWidth="1"/>
    <col min="8452" max="8452" width="13.140625" bestFit="1" customWidth="1"/>
    <col min="8453" max="8453" width="12.140625" bestFit="1" customWidth="1"/>
    <col min="8455" max="8455" width="10.140625" bestFit="1" customWidth="1"/>
    <col min="8457" max="8457" width="12.140625" bestFit="1" customWidth="1"/>
    <col min="8459" max="8459" width="11.42578125" bestFit="1" customWidth="1"/>
    <col min="8705" max="8705" width="69" bestFit="1" customWidth="1"/>
    <col min="8706" max="8706" width="14.7109375" customWidth="1"/>
    <col min="8707" max="8707" width="15.140625" customWidth="1"/>
    <col min="8708" max="8708" width="13.140625" bestFit="1" customWidth="1"/>
    <col min="8709" max="8709" width="12.140625" bestFit="1" customWidth="1"/>
    <col min="8711" max="8711" width="10.140625" bestFit="1" customWidth="1"/>
    <col min="8713" max="8713" width="12.140625" bestFit="1" customWidth="1"/>
    <col min="8715" max="8715" width="11.42578125" bestFit="1" customWidth="1"/>
    <col min="8961" max="8961" width="69" bestFit="1" customWidth="1"/>
    <col min="8962" max="8962" width="14.7109375" customWidth="1"/>
    <col min="8963" max="8963" width="15.140625" customWidth="1"/>
    <col min="8964" max="8964" width="13.140625" bestFit="1" customWidth="1"/>
    <col min="8965" max="8965" width="12.140625" bestFit="1" customWidth="1"/>
    <col min="8967" max="8967" width="10.140625" bestFit="1" customWidth="1"/>
    <col min="8969" max="8969" width="12.140625" bestFit="1" customWidth="1"/>
    <col min="8971" max="8971" width="11.42578125" bestFit="1" customWidth="1"/>
    <col min="9217" max="9217" width="69" bestFit="1" customWidth="1"/>
    <col min="9218" max="9218" width="14.7109375" customWidth="1"/>
    <col min="9219" max="9219" width="15.140625" customWidth="1"/>
    <col min="9220" max="9220" width="13.140625" bestFit="1" customWidth="1"/>
    <col min="9221" max="9221" width="12.140625" bestFit="1" customWidth="1"/>
    <col min="9223" max="9223" width="10.140625" bestFit="1" customWidth="1"/>
    <col min="9225" max="9225" width="12.140625" bestFit="1" customWidth="1"/>
    <col min="9227" max="9227" width="11.42578125" bestFit="1" customWidth="1"/>
    <col min="9473" max="9473" width="69" bestFit="1" customWidth="1"/>
    <col min="9474" max="9474" width="14.7109375" customWidth="1"/>
    <col min="9475" max="9475" width="15.140625" customWidth="1"/>
    <col min="9476" max="9476" width="13.140625" bestFit="1" customWidth="1"/>
    <col min="9477" max="9477" width="12.140625" bestFit="1" customWidth="1"/>
    <col min="9479" max="9479" width="10.140625" bestFit="1" customWidth="1"/>
    <col min="9481" max="9481" width="12.140625" bestFit="1" customWidth="1"/>
    <col min="9483" max="9483" width="11.42578125" bestFit="1" customWidth="1"/>
    <col min="9729" max="9729" width="69" bestFit="1" customWidth="1"/>
    <col min="9730" max="9730" width="14.7109375" customWidth="1"/>
    <col min="9731" max="9731" width="15.140625" customWidth="1"/>
    <col min="9732" max="9732" width="13.140625" bestFit="1" customWidth="1"/>
    <col min="9733" max="9733" width="12.140625" bestFit="1" customWidth="1"/>
    <col min="9735" max="9735" width="10.140625" bestFit="1" customWidth="1"/>
    <col min="9737" max="9737" width="12.140625" bestFit="1" customWidth="1"/>
    <col min="9739" max="9739" width="11.42578125" bestFit="1" customWidth="1"/>
    <col min="9985" max="9985" width="69" bestFit="1" customWidth="1"/>
    <col min="9986" max="9986" width="14.7109375" customWidth="1"/>
    <col min="9987" max="9987" width="15.140625" customWidth="1"/>
    <col min="9988" max="9988" width="13.140625" bestFit="1" customWidth="1"/>
    <col min="9989" max="9989" width="12.140625" bestFit="1" customWidth="1"/>
    <col min="9991" max="9991" width="10.140625" bestFit="1" customWidth="1"/>
    <col min="9993" max="9993" width="12.140625" bestFit="1" customWidth="1"/>
    <col min="9995" max="9995" width="11.42578125" bestFit="1" customWidth="1"/>
    <col min="10241" max="10241" width="69" bestFit="1" customWidth="1"/>
    <col min="10242" max="10242" width="14.7109375" customWidth="1"/>
    <col min="10243" max="10243" width="15.140625" customWidth="1"/>
    <col min="10244" max="10244" width="13.140625" bestFit="1" customWidth="1"/>
    <col min="10245" max="10245" width="12.140625" bestFit="1" customWidth="1"/>
    <col min="10247" max="10247" width="10.140625" bestFit="1" customWidth="1"/>
    <col min="10249" max="10249" width="12.140625" bestFit="1" customWidth="1"/>
    <col min="10251" max="10251" width="11.42578125" bestFit="1" customWidth="1"/>
    <col min="10497" max="10497" width="69" bestFit="1" customWidth="1"/>
    <col min="10498" max="10498" width="14.7109375" customWidth="1"/>
    <col min="10499" max="10499" width="15.140625" customWidth="1"/>
    <col min="10500" max="10500" width="13.140625" bestFit="1" customWidth="1"/>
    <col min="10501" max="10501" width="12.140625" bestFit="1" customWidth="1"/>
    <col min="10503" max="10503" width="10.140625" bestFit="1" customWidth="1"/>
    <col min="10505" max="10505" width="12.140625" bestFit="1" customWidth="1"/>
    <col min="10507" max="10507" width="11.42578125" bestFit="1" customWidth="1"/>
    <col min="10753" max="10753" width="69" bestFit="1" customWidth="1"/>
    <col min="10754" max="10754" width="14.7109375" customWidth="1"/>
    <col min="10755" max="10755" width="15.140625" customWidth="1"/>
    <col min="10756" max="10756" width="13.140625" bestFit="1" customWidth="1"/>
    <col min="10757" max="10757" width="12.140625" bestFit="1" customWidth="1"/>
    <col min="10759" max="10759" width="10.140625" bestFit="1" customWidth="1"/>
    <col min="10761" max="10761" width="12.140625" bestFit="1" customWidth="1"/>
    <col min="10763" max="10763" width="11.42578125" bestFit="1" customWidth="1"/>
    <col min="11009" max="11009" width="69" bestFit="1" customWidth="1"/>
    <col min="11010" max="11010" width="14.7109375" customWidth="1"/>
    <col min="11011" max="11011" width="15.140625" customWidth="1"/>
    <col min="11012" max="11012" width="13.140625" bestFit="1" customWidth="1"/>
    <col min="11013" max="11013" width="12.140625" bestFit="1" customWidth="1"/>
    <col min="11015" max="11015" width="10.140625" bestFit="1" customWidth="1"/>
    <col min="11017" max="11017" width="12.140625" bestFit="1" customWidth="1"/>
    <col min="11019" max="11019" width="11.42578125" bestFit="1" customWidth="1"/>
    <col min="11265" max="11265" width="69" bestFit="1" customWidth="1"/>
    <col min="11266" max="11266" width="14.7109375" customWidth="1"/>
    <col min="11267" max="11267" width="15.140625" customWidth="1"/>
    <col min="11268" max="11268" width="13.140625" bestFit="1" customWidth="1"/>
    <col min="11269" max="11269" width="12.140625" bestFit="1" customWidth="1"/>
    <col min="11271" max="11271" width="10.140625" bestFit="1" customWidth="1"/>
    <col min="11273" max="11273" width="12.140625" bestFit="1" customWidth="1"/>
    <col min="11275" max="11275" width="11.42578125" bestFit="1" customWidth="1"/>
    <col min="11521" max="11521" width="69" bestFit="1" customWidth="1"/>
    <col min="11522" max="11522" width="14.7109375" customWidth="1"/>
    <col min="11523" max="11523" width="15.140625" customWidth="1"/>
    <col min="11524" max="11524" width="13.140625" bestFit="1" customWidth="1"/>
    <col min="11525" max="11525" width="12.140625" bestFit="1" customWidth="1"/>
    <col min="11527" max="11527" width="10.140625" bestFit="1" customWidth="1"/>
    <col min="11529" max="11529" width="12.140625" bestFit="1" customWidth="1"/>
    <col min="11531" max="11531" width="11.42578125" bestFit="1" customWidth="1"/>
    <col min="11777" max="11777" width="69" bestFit="1" customWidth="1"/>
    <col min="11778" max="11778" width="14.7109375" customWidth="1"/>
    <col min="11779" max="11779" width="15.140625" customWidth="1"/>
    <col min="11780" max="11780" width="13.140625" bestFit="1" customWidth="1"/>
    <col min="11781" max="11781" width="12.140625" bestFit="1" customWidth="1"/>
    <col min="11783" max="11783" width="10.140625" bestFit="1" customWidth="1"/>
    <col min="11785" max="11785" width="12.140625" bestFit="1" customWidth="1"/>
    <col min="11787" max="11787" width="11.42578125" bestFit="1" customWidth="1"/>
    <col min="12033" max="12033" width="69" bestFit="1" customWidth="1"/>
    <col min="12034" max="12034" width="14.7109375" customWidth="1"/>
    <col min="12035" max="12035" width="15.140625" customWidth="1"/>
    <col min="12036" max="12036" width="13.140625" bestFit="1" customWidth="1"/>
    <col min="12037" max="12037" width="12.140625" bestFit="1" customWidth="1"/>
    <col min="12039" max="12039" width="10.140625" bestFit="1" customWidth="1"/>
    <col min="12041" max="12041" width="12.140625" bestFit="1" customWidth="1"/>
    <col min="12043" max="12043" width="11.42578125" bestFit="1" customWidth="1"/>
    <col min="12289" max="12289" width="69" bestFit="1" customWidth="1"/>
    <col min="12290" max="12290" width="14.7109375" customWidth="1"/>
    <col min="12291" max="12291" width="15.140625" customWidth="1"/>
    <col min="12292" max="12292" width="13.140625" bestFit="1" customWidth="1"/>
    <col min="12293" max="12293" width="12.140625" bestFit="1" customWidth="1"/>
    <col min="12295" max="12295" width="10.140625" bestFit="1" customWidth="1"/>
    <col min="12297" max="12297" width="12.140625" bestFit="1" customWidth="1"/>
    <col min="12299" max="12299" width="11.42578125" bestFit="1" customWidth="1"/>
    <col min="12545" max="12545" width="69" bestFit="1" customWidth="1"/>
    <col min="12546" max="12546" width="14.7109375" customWidth="1"/>
    <col min="12547" max="12547" width="15.140625" customWidth="1"/>
    <col min="12548" max="12548" width="13.140625" bestFit="1" customWidth="1"/>
    <col min="12549" max="12549" width="12.140625" bestFit="1" customWidth="1"/>
    <col min="12551" max="12551" width="10.140625" bestFit="1" customWidth="1"/>
    <col min="12553" max="12553" width="12.140625" bestFit="1" customWidth="1"/>
    <col min="12555" max="12555" width="11.42578125" bestFit="1" customWidth="1"/>
    <col min="12801" max="12801" width="69" bestFit="1" customWidth="1"/>
    <col min="12802" max="12802" width="14.7109375" customWidth="1"/>
    <col min="12803" max="12803" width="15.140625" customWidth="1"/>
    <col min="12804" max="12804" width="13.140625" bestFit="1" customWidth="1"/>
    <col min="12805" max="12805" width="12.140625" bestFit="1" customWidth="1"/>
    <col min="12807" max="12807" width="10.140625" bestFit="1" customWidth="1"/>
    <col min="12809" max="12809" width="12.140625" bestFit="1" customWidth="1"/>
    <col min="12811" max="12811" width="11.42578125" bestFit="1" customWidth="1"/>
    <col min="13057" max="13057" width="69" bestFit="1" customWidth="1"/>
    <col min="13058" max="13058" width="14.7109375" customWidth="1"/>
    <col min="13059" max="13059" width="15.140625" customWidth="1"/>
    <col min="13060" max="13060" width="13.140625" bestFit="1" customWidth="1"/>
    <col min="13061" max="13061" width="12.140625" bestFit="1" customWidth="1"/>
    <col min="13063" max="13063" width="10.140625" bestFit="1" customWidth="1"/>
    <col min="13065" max="13065" width="12.140625" bestFit="1" customWidth="1"/>
    <col min="13067" max="13067" width="11.42578125" bestFit="1" customWidth="1"/>
    <col min="13313" max="13313" width="69" bestFit="1" customWidth="1"/>
    <col min="13314" max="13314" width="14.7109375" customWidth="1"/>
    <col min="13315" max="13315" width="15.140625" customWidth="1"/>
    <col min="13316" max="13316" width="13.140625" bestFit="1" customWidth="1"/>
    <col min="13317" max="13317" width="12.140625" bestFit="1" customWidth="1"/>
    <col min="13319" max="13319" width="10.140625" bestFit="1" customWidth="1"/>
    <col min="13321" max="13321" width="12.140625" bestFit="1" customWidth="1"/>
    <col min="13323" max="13323" width="11.42578125" bestFit="1" customWidth="1"/>
    <col min="13569" max="13569" width="69" bestFit="1" customWidth="1"/>
    <col min="13570" max="13570" width="14.7109375" customWidth="1"/>
    <col min="13571" max="13571" width="15.140625" customWidth="1"/>
    <col min="13572" max="13572" width="13.140625" bestFit="1" customWidth="1"/>
    <col min="13573" max="13573" width="12.140625" bestFit="1" customWidth="1"/>
    <col min="13575" max="13575" width="10.140625" bestFit="1" customWidth="1"/>
    <col min="13577" max="13577" width="12.140625" bestFit="1" customWidth="1"/>
    <col min="13579" max="13579" width="11.42578125" bestFit="1" customWidth="1"/>
    <col min="13825" max="13825" width="69" bestFit="1" customWidth="1"/>
    <col min="13826" max="13826" width="14.7109375" customWidth="1"/>
    <col min="13827" max="13827" width="15.140625" customWidth="1"/>
    <col min="13828" max="13828" width="13.140625" bestFit="1" customWidth="1"/>
    <col min="13829" max="13829" width="12.140625" bestFit="1" customWidth="1"/>
    <col min="13831" max="13831" width="10.140625" bestFit="1" customWidth="1"/>
    <col min="13833" max="13833" width="12.140625" bestFit="1" customWidth="1"/>
    <col min="13835" max="13835" width="11.42578125" bestFit="1" customWidth="1"/>
    <col min="14081" max="14081" width="69" bestFit="1" customWidth="1"/>
    <col min="14082" max="14082" width="14.7109375" customWidth="1"/>
    <col min="14083" max="14083" width="15.140625" customWidth="1"/>
    <col min="14084" max="14084" width="13.140625" bestFit="1" customWidth="1"/>
    <col min="14085" max="14085" width="12.140625" bestFit="1" customWidth="1"/>
    <col min="14087" max="14087" width="10.140625" bestFit="1" customWidth="1"/>
    <col min="14089" max="14089" width="12.140625" bestFit="1" customWidth="1"/>
    <col min="14091" max="14091" width="11.42578125" bestFit="1" customWidth="1"/>
    <col min="14337" max="14337" width="69" bestFit="1" customWidth="1"/>
    <col min="14338" max="14338" width="14.7109375" customWidth="1"/>
    <col min="14339" max="14339" width="15.140625" customWidth="1"/>
    <col min="14340" max="14340" width="13.140625" bestFit="1" customWidth="1"/>
    <col min="14341" max="14341" width="12.140625" bestFit="1" customWidth="1"/>
    <col min="14343" max="14343" width="10.140625" bestFit="1" customWidth="1"/>
    <col min="14345" max="14345" width="12.140625" bestFit="1" customWidth="1"/>
    <col min="14347" max="14347" width="11.42578125" bestFit="1" customWidth="1"/>
    <col min="14593" max="14593" width="69" bestFit="1" customWidth="1"/>
    <col min="14594" max="14594" width="14.7109375" customWidth="1"/>
    <col min="14595" max="14595" width="15.140625" customWidth="1"/>
    <col min="14596" max="14596" width="13.140625" bestFit="1" customWidth="1"/>
    <col min="14597" max="14597" width="12.140625" bestFit="1" customWidth="1"/>
    <col min="14599" max="14599" width="10.140625" bestFit="1" customWidth="1"/>
    <col min="14601" max="14601" width="12.140625" bestFit="1" customWidth="1"/>
    <col min="14603" max="14603" width="11.42578125" bestFit="1" customWidth="1"/>
    <col min="14849" max="14849" width="69" bestFit="1" customWidth="1"/>
    <col min="14850" max="14850" width="14.7109375" customWidth="1"/>
    <col min="14851" max="14851" width="15.140625" customWidth="1"/>
    <col min="14852" max="14852" width="13.140625" bestFit="1" customWidth="1"/>
    <col min="14853" max="14853" width="12.140625" bestFit="1" customWidth="1"/>
    <col min="14855" max="14855" width="10.140625" bestFit="1" customWidth="1"/>
    <col min="14857" max="14857" width="12.140625" bestFit="1" customWidth="1"/>
    <col min="14859" max="14859" width="11.42578125" bestFit="1" customWidth="1"/>
    <col min="15105" max="15105" width="69" bestFit="1" customWidth="1"/>
    <col min="15106" max="15106" width="14.7109375" customWidth="1"/>
    <col min="15107" max="15107" width="15.140625" customWidth="1"/>
    <col min="15108" max="15108" width="13.140625" bestFit="1" customWidth="1"/>
    <col min="15109" max="15109" width="12.140625" bestFit="1" customWidth="1"/>
    <col min="15111" max="15111" width="10.140625" bestFit="1" customWidth="1"/>
    <col min="15113" max="15113" width="12.140625" bestFit="1" customWidth="1"/>
    <col min="15115" max="15115" width="11.42578125" bestFit="1" customWidth="1"/>
    <col min="15361" max="15361" width="69" bestFit="1" customWidth="1"/>
    <col min="15362" max="15362" width="14.7109375" customWidth="1"/>
    <col min="15363" max="15363" width="15.140625" customWidth="1"/>
    <col min="15364" max="15364" width="13.140625" bestFit="1" customWidth="1"/>
    <col min="15365" max="15365" width="12.140625" bestFit="1" customWidth="1"/>
    <col min="15367" max="15367" width="10.140625" bestFit="1" customWidth="1"/>
    <col min="15369" max="15369" width="12.140625" bestFit="1" customWidth="1"/>
    <col min="15371" max="15371" width="11.42578125" bestFit="1" customWidth="1"/>
    <col min="15617" max="15617" width="69" bestFit="1" customWidth="1"/>
    <col min="15618" max="15618" width="14.7109375" customWidth="1"/>
    <col min="15619" max="15619" width="15.140625" customWidth="1"/>
    <col min="15620" max="15620" width="13.140625" bestFit="1" customWidth="1"/>
    <col min="15621" max="15621" width="12.140625" bestFit="1" customWidth="1"/>
    <col min="15623" max="15623" width="10.140625" bestFit="1" customWidth="1"/>
    <col min="15625" max="15625" width="12.140625" bestFit="1" customWidth="1"/>
    <col min="15627" max="15627" width="11.42578125" bestFit="1" customWidth="1"/>
    <col min="15873" max="15873" width="69" bestFit="1" customWidth="1"/>
    <col min="15874" max="15874" width="14.7109375" customWidth="1"/>
    <col min="15875" max="15875" width="15.140625" customWidth="1"/>
    <col min="15876" max="15876" width="13.140625" bestFit="1" customWidth="1"/>
    <col min="15877" max="15877" width="12.140625" bestFit="1" customWidth="1"/>
    <col min="15879" max="15879" width="10.140625" bestFit="1" customWidth="1"/>
    <col min="15881" max="15881" width="12.140625" bestFit="1" customWidth="1"/>
    <col min="15883" max="15883" width="11.42578125" bestFit="1" customWidth="1"/>
    <col min="16129" max="16129" width="69" bestFit="1" customWidth="1"/>
    <col min="16130" max="16130" width="14.7109375" customWidth="1"/>
    <col min="16131" max="16131" width="15.140625" customWidth="1"/>
    <col min="16132" max="16132" width="13.140625" bestFit="1" customWidth="1"/>
    <col min="16133" max="16133" width="12.140625" bestFit="1" customWidth="1"/>
    <col min="16135" max="16135" width="10.140625" bestFit="1" customWidth="1"/>
    <col min="16137" max="16137" width="12.140625" bestFit="1" customWidth="1"/>
    <col min="16139" max="16139" width="11.42578125" bestFit="1" customWidth="1"/>
  </cols>
  <sheetData>
    <row r="1" spans="1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241</v>
      </c>
      <c r="N2" s="15" t="s">
        <v>240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</row>
    <row r="3" spans="1:25" s="2" customFormat="1" ht="27.75" customHeight="1" x14ac:dyDescent="0.25">
      <c r="C3" s="5" t="s">
        <v>151</v>
      </c>
      <c r="D3" s="6" t="s">
        <v>58</v>
      </c>
      <c r="E3" s="27">
        <f t="shared" ref="E3:X3" si="0">E4+E13+E20+E27+E32+E33+E45+E54+E65+E74+E84+E93+E99+E100+E107+E113+E119+E125+E134+E138+E141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270184600</v>
      </c>
      <c r="X3" s="27">
        <f t="shared" si="0"/>
        <v>-6354700</v>
      </c>
    </row>
    <row r="4" spans="1:25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2037000</v>
      </c>
      <c r="X4" s="27">
        <f>SUM(X5:X12)</f>
        <v>-335000</v>
      </c>
      <c r="Y4" s="29"/>
    </row>
    <row r="5" spans="1:25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0"/>
      <c r="V5" s="11">
        <v>885000</v>
      </c>
      <c r="W5" s="9">
        <v>735000</v>
      </c>
      <c r="X5" s="9">
        <f>W5-R5</f>
        <v>-150000</v>
      </c>
    </row>
    <row r="6" spans="1:25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0"/>
      <c r="V6" s="11">
        <v>20000</v>
      </c>
      <c r="W6" s="9">
        <v>14000</v>
      </c>
      <c r="X6" s="9">
        <f t="shared" ref="X6:X12" si="4">W6-R6</f>
        <v>0</v>
      </c>
    </row>
    <row r="7" spans="1:25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0"/>
      <c r="V7" s="11">
        <v>83000</v>
      </c>
      <c r="W7" s="9">
        <v>83000</v>
      </c>
      <c r="X7" s="9">
        <f t="shared" si="4"/>
        <v>0</v>
      </c>
    </row>
    <row r="8" spans="1:25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0"/>
      <c r="V8" s="11">
        <v>318000</v>
      </c>
      <c r="W8" s="9">
        <v>300000</v>
      </c>
      <c r="X8" s="9">
        <f t="shared" si="4"/>
        <v>-18000</v>
      </c>
    </row>
    <row r="9" spans="1:25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0"/>
      <c r="V9" s="11">
        <v>117000</v>
      </c>
      <c r="W9" s="9">
        <v>117000</v>
      </c>
      <c r="X9" s="9">
        <f t="shared" si="4"/>
        <v>0</v>
      </c>
    </row>
    <row r="10" spans="1:25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0"/>
      <c r="V10" s="11">
        <v>202000</v>
      </c>
      <c r="W10" s="9">
        <v>218000</v>
      </c>
      <c r="X10" s="9">
        <f t="shared" si="4"/>
        <v>16000</v>
      </c>
    </row>
    <row r="11" spans="1:25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0"/>
      <c r="V11" s="11">
        <v>100000</v>
      </c>
      <c r="W11" s="9">
        <v>100000</v>
      </c>
      <c r="X11" s="9">
        <f t="shared" si="4"/>
        <v>0</v>
      </c>
    </row>
    <row r="12" spans="1:25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0"/>
      <c r="V12" s="11">
        <v>760000</v>
      </c>
      <c r="W12" s="9">
        <v>470000</v>
      </c>
      <c r="X12" s="9">
        <f t="shared" si="4"/>
        <v>-183000</v>
      </c>
    </row>
    <row r="13" spans="1:25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X13" si="6">W14+W15+W16+W18+W17+W19</f>
        <v>22880000</v>
      </c>
      <c r="X13" s="27">
        <f t="shared" si="6"/>
        <v>924000</v>
      </c>
    </row>
    <row r="14" spans="1:25" s="2" customFormat="1" ht="33.75" customHeight="1" x14ac:dyDescent="0.25">
      <c r="A14" s="2" t="s">
        <v>59</v>
      </c>
      <c r="B14" s="45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0"/>
      <c r="V14" s="11">
        <v>14366000</v>
      </c>
      <c r="W14" s="9">
        <v>12511000</v>
      </c>
      <c r="X14" s="9">
        <f>W14-R14</f>
        <v>-4000</v>
      </c>
    </row>
    <row r="15" spans="1:25" s="2" customFormat="1" ht="33.75" customHeight="1" x14ac:dyDescent="0.25">
      <c r="A15" s="2" t="s">
        <v>59</v>
      </c>
      <c r="B15" s="45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0"/>
      <c r="V15" s="11">
        <v>160000</v>
      </c>
      <c r="W15" s="9">
        <v>157000</v>
      </c>
      <c r="X15" s="9">
        <f t="shared" ref="X15:X19" si="7">W15-R15</f>
        <v>0</v>
      </c>
    </row>
    <row r="16" spans="1:25" s="2" customFormat="1" ht="27.75" customHeight="1" x14ac:dyDescent="0.25">
      <c r="A16" s="2" t="s">
        <v>59</v>
      </c>
      <c r="B16" s="45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0"/>
      <c r="V16" s="11">
        <v>5370000</v>
      </c>
      <c r="W16" s="9">
        <v>8596000</v>
      </c>
      <c r="X16" s="9">
        <f t="shared" si="7"/>
        <v>953000</v>
      </c>
    </row>
    <row r="17" spans="1:25" s="2" customFormat="1" ht="27.75" customHeight="1" x14ac:dyDescent="0.25">
      <c r="B17" s="45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0"/>
      <c r="V17" s="11">
        <v>1500000</v>
      </c>
      <c r="W17" s="9">
        <v>1506000</v>
      </c>
      <c r="X17" s="9">
        <f t="shared" si="7"/>
        <v>0</v>
      </c>
    </row>
    <row r="18" spans="1:25" s="2" customFormat="1" ht="29.25" customHeight="1" x14ac:dyDescent="0.25">
      <c r="A18" s="2" t="s">
        <v>59</v>
      </c>
      <c r="B18" s="45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0"/>
      <c r="V18" s="11">
        <v>60000</v>
      </c>
      <c r="W18" s="9">
        <v>55000</v>
      </c>
      <c r="X18" s="9">
        <f t="shared" si="7"/>
        <v>-25000</v>
      </c>
    </row>
    <row r="19" spans="1:25" s="2" customFormat="1" ht="29.25" customHeight="1" x14ac:dyDescent="0.25">
      <c r="B19" s="45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0"/>
      <c r="V19" s="11">
        <v>500000</v>
      </c>
      <c r="W19" s="9">
        <v>55000</v>
      </c>
      <c r="X19" s="9">
        <f t="shared" si="7"/>
        <v>0</v>
      </c>
    </row>
    <row r="20" spans="1:25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>SUM(M21:M26)</f>
        <v>400000</v>
      </c>
      <c r="N20" s="27">
        <f t="shared" si="8"/>
        <v>0</v>
      </c>
      <c r="O20" s="27">
        <f t="shared" si="8"/>
        <v>0</v>
      </c>
      <c r="P20" s="27">
        <f t="shared" si="8"/>
        <v>0</v>
      </c>
      <c r="Q20" s="27">
        <f t="shared" si="8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1743000</v>
      </c>
      <c r="X20" s="27">
        <f>SUM(X21:X26)</f>
        <v>-357000</v>
      </c>
    </row>
    <row r="21" spans="1:25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0"/>
      <c r="V21" s="12">
        <v>553500</v>
      </c>
      <c r="W21" s="9">
        <v>553500</v>
      </c>
      <c r="X21" s="9">
        <f>W21-R21</f>
        <v>0</v>
      </c>
    </row>
    <row r="22" spans="1:25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0"/>
      <c r="V22" s="12">
        <v>976500</v>
      </c>
      <c r="W22" s="9">
        <v>969500</v>
      </c>
      <c r="X22" s="9">
        <f t="shared" ref="X22:X26" si="9">W22-R22</f>
        <v>-334000</v>
      </c>
    </row>
    <row r="23" spans="1:25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0"/>
      <c r="V23" s="12">
        <v>30000</v>
      </c>
      <c r="W23" s="9">
        <v>22000</v>
      </c>
      <c r="X23" s="9">
        <f t="shared" si="9"/>
        <v>0</v>
      </c>
    </row>
    <row r="24" spans="1:25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0"/>
      <c r="V24" s="12">
        <v>30000</v>
      </c>
      <c r="W24" s="9">
        <v>15000</v>
      </c>
      <c r="X24" s="9">
        <f t="shared" si="9"/>
        <v>0</v>
      </c>
    </row>
    <row r="25" spans="1:25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0"/>
      <c r="V25" s="12">
        <v>0</v>
      </c>
      <c r="W25" s="9">
        <v>5000</v>
      </c>
      <c r="X25" s="9">
        <f t="shared" si="9"/>
        <v>-23000</v>
      </c>
    </row>
    <row r="26" spans="1:25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0"/>
      <c r="V26" s="12">
        <v>110000</v>
      </c>
      <c r="W26" s="9">
        <v>178000</v>
      </c>
      <c r="X26" s="9">
        <f t="shared" si="9"/>
        <v>0</v>
      </c>
    </row>
    <row r="27" spans="1:25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0">SUM(G28:G31)</f>
        <v>0</v>
      </c>
      <c r="H27" s="27">
        <f t="shared" si="10"/>
        <v>0</v>
      </c>
      <c r="I27" s="27">
        <f t="shared" si="10"/>
        <v>0</v>
      </c>
      <c r="J27" s="27">
        <f t="shared" si="10"/>
        <v>0</v>
      </c>
      <c r="K27" s="27">
        <f t="shared" si="10"/>
        <v>0</v>
      </c>
      <c r="L27" s="27">
        <f t="shared" si="10"/>
        <v>0</v>
      </c>
      <c r="M27" s="27">
        <f t="shared" si="10"/>
        <v>401000</v>
      </c>
      <c r="N27" s="27">
        <f t="shared" si="10"/>
        <v>0</v>
      </c>
      <c r="O27" s="27">
        <f t="shared" si="10"/>
        <v>0</v>
      </c>
      <c r="P27" s="27">
        <f t="shared" si="10"/>
        <v>0</v>
      </c>
      <c r="Q27" s="27">
        <f t="shared" si="10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2031000</v>
      </c>
      <c r="X27" s="27">
        <f>SUM(X28:X31)</f>
        <v>-170000</v>
      </c>
      <c r="Y27" s="29"/>
    </row>
    <row r="28" spans="1:25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0"/>
      <c r="V28" s="12">
        <v>1460000</v>
      </c>
      <c r="W28" s="9">
        <v>1175000</v>
      </c>
      <c r="X28" s="9">
        <f>W28-R28</f>
        <v>-140000</v>
      </c>
    </row>
    <row r="29" spans="1:25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0"/>
      <c r="V29" s="12">
        <v>128000</v>
      </c>
      <c r="W29" s="9">
        <v>644000</v>
      </c>
      <c r="X29" s="9">
        <f t="shared" ref="X29:X32" si="11">W29-R29</f>
        <v>-30000</v>
      </c>
    </row>
    <row r="30" spans="1:25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0"/>
      <c r="V30" s="12">
        <v>200000</v>
      </c>
      <c r="W30" s="9">
        <v>200000</v>
      </c>
      <c r="X30" s="9">
        <f t="shared" si="11"/>
        <v>0</v>
      </c>
    </row>
    <row r="31" spans="1:25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0"/>
      <c r="V31" s="12">
        <v>12000</v>
      </c>
      <c r="W31" s="9">
        <v>12000</v>
      </c>
      <c r="X31" s="9">
        <f t="shared" si="11"/>
        <v>0</v>
      </c>
    </row>
    <row r="32" spans="1:25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2">R32-U32</f>
        <v>0</v>
      </c>
      <c r="U32" s="35">
        <v>238000</v>
      </c>
      <c r="V32" s="27">
        <v>238000</v>
      </c>
      <c r="W32" s="27">
        <v>243000</v>
      </c>
      <c r="X32" s="27">
        <f t="shared" si="11"/>
        <v>5000</v>
      </c>
    </row>
    <row r="33" spans="1:24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3">G34+G35+G36</f>
        <v>0</v>
      </c>
      <c r="H33" s="27">
        <f t="shared" si="13"/>
        <v>0</v>
      </c>
      <c r="I33" s="27">
        <f t="shared" si="13"/>
        <v>0</v>
      </c>
      <c r="J33" s="27">
        <f t="shared" si="13"/>
        <v>0</v>
      </c>
      <c r="K33" s="27">
        <f t="shared" si="13"/>
        <v>0</v>
      </c>
      <c r="L33" s="27">
        <f t="shared" si="13"/>
        <v>0</v>
      </c>
      <c r="M33" s="27">
        <f t="shared" ref="M33:Q33" si="14">M37+M38+M40+M41+M42+M43+M44</f>
        <v>-278600</v>
      </c>
      <c r="N33" s="27">
        <f t="shared" si="14"/>
        <v>0</v>
      </c>
      <c r="O33" s="27">
        <f t="shared" si="14"/>
        <v>0</v>
      </c>
      <c r="P33" s="27">
        <f t="shared" si="14"/>
        <v>0</v>
      </c>
      <c r="Q33" s="27">
        <f t="shared" si="14"/>
        <v>0</v>
      </c>
      <c r="R33" s="27">
        <f t="shared" si="2"/>
        <v>15391400</v>
      </c>
      <c r="S33" s="30">
        <f t="shared" si="3"/>
        <v>278600</v>
      </c>
      <c r="T33" s="30">
        <f t="shared" si="12"/>
        <v>10330</v>
      </c>
      <c r="U33" s="35">
        <f>U34+U35+U36</f>
        <v>15381070</v>
      </c>
      <c r="V33" s="27">
        <f>V34+V35+V36</f>
        <v>15670000</v>
      </c>
      <c r="W33" s="27">
        <f>W34+W35+W36</f>
        <v>13093100</v>
      </c>
      <c r="X33" s="27">
        <f>X34+X35+X36</f>
        <v>-2298300</v>
      </c>
    </row>
    <row r="34" spans="1:24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15">G37+G40+G41</f>
        <v>0</v>
      </c>
      <c r="H34" s="31">
        <f t="shared" si="15"/>
        <v>0</v>
      </c>
      <c r="I34" s="31">
        <f t="shared" si="15"/>
        <v>0</v>
      </c>
      <c r="J34" s="31">
        <f t="shared" si="15"/>
        <v>0</v>
      </c>
      <c r="K34" s="31">
        <f t="shared" si="15"/>
        <v>0</v>
      </c>
      <c r="L34" s="31">
        <f t="shared" si="15"/>
        <v>0</v>
      </c>
      <c r="M34" s="31">
        <f t="shared" si="15"/>
        <v>-126600</v>
      </c>
      <c r="N34" s="31">
        <f t="shared" si="15"/>
        <v>0</v>
      </c>
      <c r="O34" s="31">
        <f t="shared" si="15"/>
        <v>0</v>
      </c>
      <c r="P34" s="31">
        <f t="shared" si="15"/>
        <v>0</v>
      </c>
      <c r="Q34" s="31">
        <f t="shared" si="15"/>
        <v>0</v>
      </c>
      <c r="R34" s="27">
        <f t="shared" si="2"/>
        <v>12533600</v>
      </c>
      <c r="S34" s="30">
        <f>S37+S40+S41</f>
        <v>126600</v>
      </c>
      <c r="T34" s="30">
        <f t="shared" si="12"/>
        <v>-600</v>
      </c>
      <c r="U34" s="39">
        <v>12534200</v>
      </c>
      <c r="V34" s="7">
        <f>V37+V40+V41</f>
        <v>12660200</v>
      </c>
      <c r="W34" s="27">
        <f>W37+W40+W41</f>
        <v>10343300</v>
      </c>
      <c r="X34" s="27">
        <f>X37+X40+X41</f>
        <v>-2190300</v>
      </c>
    </row>
    <row r="35" spans="1:24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16">G38+G42</f>
        <v>0</v>
      </c>
      <c r="H35" s="31">
        <f t="shared" si="16"/>
        <v>0</v>
      </c>
      <c r="I35" s="31">
        <f t="shared" si="16"/>
        <v>0</v>
      </c>
      <c r="J35" s="31">
        <f t="shared" si="16"/>
        <v>0</v>
      </c>
      <c r="K35" s="31">
        <f t="shared" si="16"/>
        <v>0</v>
      </c>
      <c r="L35" s="31">
        <f t="shared" si="16"/>
        <v>0</v>
      </c>
      <c r="M35" s="31">
        <f t="shared" si="16"/>
        <v>-152000</v>
      </c>
      <c r="N35" s="31">
        <f t="shared" si="16"/>
        <v>0</v>
      </c>
      <c r="O35" s="31">
        <f t="shared" si="16"/>
        <v>0</v>
      </c>
      <c r="P35" s="31">
        <f t="shared" si="16"/>
        <v>0</v>
      </c>
      <c r="Q35" s="31">
        <f t="shared" si="16"/>
        <v>0</v>
      </c>
      <c r="R35" s="27">
        <f t="shared" si="2"/>
        <v>1197800</v>
      </c>
      <c r="S35" s="30">
        <f t="shared" ref="S35" si="17">S38+S42</f>
        <v>152000</v>
      </c>
      <c r="T35" s="30">
        <f t="shared" si="12"/>
        <v>10930</v>
      </c>
      <c r="U35" s="39">
        <v>1186870</v>
      </c>
      <c r="V35" s="7">
        <f>V38+V42</f>
        <v>1349800</v>
      </c>
      <c r="W35" s="27">
        <f t="shared" ref="W35:X35" si="18">W38+W42</f>
        <v>1104800</v>
      </c>
      <c r="X35" s="27">
        <f t="shared" si="18"/>
        <v>-93000</v>
      </c>
    </row>
    <row r="36" spans="1:24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19">G43+G44</f>
        <v>0</v>
      </c>
      <c r="H36" s="31">
        <f t="shared" si="19"/>
        <v>0</v>
      </c>
      <c r="I36" s="31">
        <f t="shared" si="19"/>
        <v>0</v>
      </c>
      <c r="J36" s="31">
        <f t="shared" si="19"/>
        <v>0</v>
      </c>
      <c r="K36" s="31">
        <f t="shared" si="19"/>
        <v>0</v>
      </c>
      <c r="L36" s="31">
        <f t="shared" si="19"/>
        <v>0</v>
      </c>
      <c r="M36" s="31">
        <f t="shared" si="19"/>
        <v>0</v>
      </c>
      <c r="N36" s="31">
        <f t="shared" si="19"/>
        <v>0</v>
      </c>
      <c r="O36" s="31">
        <f t="shared" si="19"/>
        <v>0</v>
      </c>
      <c r="P36" s="31">
        <f t="shared" si="19"/>
        <v>0</v>
      </c>
      <c r="Q36" s="31">
        <f t="shared" si="19"/>
        <v>0</v>
      </c>
      <c r="R36" s="27">
        <f t="shared" si="2"/>
        <v>1660000</v>
      </c>
      <c r="S36" s="30">
        <f t="shared" ref="S36:T36" si="20">S43+S44</f>
        <v>0</v>
      </c>
      <c r="T36" s="30">
        <f t="shared" si="20"/>
        <v>0</v>
      </c>
      <c r="U36" s="39">
        <v>1660000</v>
      </c>
      <c r="V36" s="7">
        <f>V43+V44</f>
        <v>1660000</v>
      </c>
      <c r="W36" s="27">
        <f t="shared" ref="W36:X36" si="21">W43+W44</f>
        <v>1645000</v>
      </c>
      <c r="X36" s="27">
        <f t="shared" si="21"/>
        <v>-15000</v>
      </c>
    </row>
    <row r="37" spans="1:24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2">V37-R37</f>
        <v>0</v>
      </c>
      <c r="T37" s="20"/>
      <c r="U37" s="40"/>
      <c r="V37" s="3">
        <v>3121000</v>
      </c>
      <c r="W37" s="9">
        <v>2659600</v>
      </c>
      <c r="X37" s="9">
        <f>W37-R37</f>
        <v>-461400</v>
      </c>
    </row>
    <row r="38" spans="1:24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2"/>
        <v>152000</v>
      </c>
      <c r="T38" s="20"/>
      <c r="U38" s="40"/>
      <c r="V38" s="3">
        <v>1312000</v>
      </c>
      <c r="W38" s="9">
        <v>1067000</v>
      </c>
      <c r="X38" s="9">
        <f t="shared" ref="X38:X44" si="23">W38-R38</f>
        <v>-93000</v>
      </c>
    </row>
    <row r="39" spans="1:24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0"/>
      <c r="V39" s="3">
        <v>250000</v>
      </c>
      <c r="W39" s="9">
        <v>193000</v>
      </c>
      <c r="X39" s="9">
        <f t="shared" si="23"/>
        <v>-7000</v>
      </c>
    </row>
    <row r="40" spans="1:24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2"/>
        <v>126600</v>
      </c>
      <c r="T40" s="20"/>
      <c r="U40" s="40"/>
      <c r="V40" s="3">
        <v>9500000</v>
      </c>
      <c r="W40" s="9">
        <v>7683700</v>
      </c>
      <c r="X40" s="9">
        <f t="shared" si="23"/>
        <v>-1689700</v>
      </c>
    </row>
    <row r="41" spans="1:24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2"/>
        <v>0</v>
      </c>
      <c r="T41" s="20"/>
      <c r="U41" s="40"/>
      <c r="V41" s="3">
        <v>39200</v>
      </c>
      <c r="W41" s="9">
        <v>0</v>
      </c>
      <c r="X41" s="9">
        <f t="shared" si="23"/>
        <v>-39200</v>
      </c>
    </row>
    <row r="42" spans="1:24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2"/>
        <v>0</v>
      </c>
      <c r="T42" s="20"/>
      <c r="U42" s="40"/>
      <c r="V42" s="3">
        <v>37800</v>
      </c>
      <c r="W42" s="9">
        <v>37800</v>
      </c>
      <c r="X42" s="9">
        <f t="shared" si="23"/>
        <v>0</v>
      </c>
    </row>
    <row r="43" spans="1:24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2"/>
        <v>-130000</v>
      </c>
      <c r="T43" s="20"/>
      <c r="U43" s="40"/>
      <c r="V43" s="3">
        <v>1250000</v>
      </c>
      <c r="W43" s="9">
        <v>1380000</v>
      </c>
      <c r="X43" s="9">
        <f t="shared" si="23"/>
        <v>0</v>
      </c>
    </row>
    <row r="44" spans="1:24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2"/>
        <v>130000</v>
      </c>
      <c r="T44" s="20"/>
      <c r="U44" s="40"/>
      <c r="V44" s="3">
        <v>410000</v>
      </c>
      <c r="W44" s="9">
        <v>265000</v>
      </c>
      <c r="X44" s="9">
        <f t="shared" si="23"/>
        <v>-15000</v>
      </c>
    </row>
    <row r="45" spans="1:24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24">G46+G47+G48</f>
        <v>0</v>
      </c>
      <c r="H45" s="27">
        <f t="shared" si="24"/>
        <v>0</v>
      </c>
      <c r="I45" s="27">
        <f t="shared" si="24"/>
        <v>0</v>
      </c>
      <c r="J45" s="27">
        <f t="shared" si="24"/>
        <v>0</v>
      </c>
      <c r="K45" s="27">
        <f t="shared" si="24"/>
        <v>0</v>
      </c>
      <c r="L45" s="27">
        <f t="shared" si="24"/>
        <v>0</v>
      </c>
      <c r="M45" s="27">
        <f t="shared" ref="M45:Q45" si="25">M49+M51+M52+M53</f>
        <v>-660000</v>
      </c>
      <c r="N45" s="27">
        <f t="shared" si="25"/>
        <v>0</v>
      </c>
      <c r="O45" s="27">
        <f>O46+O47+O48</f>
        <v>0</v>
      </c>
      <c r="P45" s="27">
        <f>P46+P47+P48</f>
        <v>0</v>
      </c>
      <c r="Q45" s="27">
        <f t="shared" si="25"/>
        <v>0</v>
      </c>
      <c r="R45" s="27">
        <f t="shared" si="2"/>
        <v>11860000</v>
      </c>
      <c r="S45" s="30">
        <f t="shared" si="22"/>
        <v>660000</v>
      </c>
      <c r="T45" s="30">
        <f t="shared" ref="T45:T48" si="26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11499500</v>
      </c>
      <c r="X45" s="27">
        <f>X46+X47+X48</f>
        <v>-360500</v>
      </c>
    </row>
    <row r="46" spans="1:24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27">G51+G52</f>
        <v>0</v>
      </c>
      <c r="H46" s="27">
        <f t="shared" si="27"/>
        <v>0</v>
      </c>
      <c r="I46" s="27">
        <f t="shared" si="27"/>
        <v>0</v>
      </c>
      <c r="J46" s="27">
        <f t="shared" si="27"/>
        <v>0</v>
      </c>
      <c r="K46" s="27">
        <f t="shared" si="27"/>
        <v>0</v>
      </c>
      <c r="L46" s="27">
        <f t="shared" si="2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28">S51+S52</f>
        <v>0</v>
      </c>
      <c r="T46" s="30">
        <f t="shared" si="26"/>
        <v>0</v>
      </c>
      <c r="U46" s="35">
        <v>6450000</v>
      </c>
      <c r="V46" s="27">
        <f>V51+V52</f>
        <v>6450000</v>
      </c>
      <c r="W46" s="27">
        <f>W51+W52</f>
        <v>6260500</v>
      </c>
      <c r="X46" s="27">
        <f>X51+X52</f>
        <v>-189500</v>
      </c>
    </row>
    <row r="47" spans="1:24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29">G49</f>
        <v>0</v>
      </c>
      <c r="H47" s="27">
        <f t="shared" si="29"/>
        <v>0</v>
      </c>
      <c r="I47" s="27">
        <f t="shared" si="29"/>
        <v>0</v>
      </c>
      <c r="J47" s="27">
        <f t="shared" si="29"/>
        <v>0</v>
      </c>
      <c r="K47" s="27">
        <f t="shared" si="29"/>
        <v>0</v>
      </c>
      <c r="L47" s="27">
        <f t="shared" si="29"/>
        <v>0</v>
      </c>
      <c r="M47" s="27">
        <f t="shared" si="29"/>
        <v>-660000</v>
      </c>
      <c r="N47" s="27">
        <f t="shared" si="29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30">S49</f>
        <v>660000</v>
      </c>
      <c r="T47" s="30">
        <f t="shared" si="26"/>
        <v>130650</v>
      </c>
      <c r="U47" s="35">
        <v>3089350</v>
      </c>
      <c r="V47" s="27">
        <f>V49</f>
        <v>3880000</v>
      </c>
      <c r="W47" s="27">
        <f>W49</f>
        <v>3079000</v>
      </c>
      <c r="X47" s="27">
        <f>X49</f>
        <v>-141000</v>
      </c>
    </row>
    <row r="48" spans="1:24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31">G53</f>
        <v>0</v>
      </c>
      <c r="H48" s="27">
        <f t="shared" si="31"/>
        <v>0</v>
      </c>
      <c r="I48" s="27">
        <f t="shared" si="31"/>
        <v>0</v>
      </c>
      <c r="J48" s="27">
        <f t="shared" si="31"/>
        <v>0</v>
      </c>
      <c r="K48" s="27">
        <f t="shared" si="31"/>
        <v>0</v>
      </c>
      <c r="L48" s="27">
        <f t="shared" si="31"/>
        <v>0</v>
      </c>
      <c r="M48" s="27">
        <f t="shared" si="31"/>
        <v>0</v>
      </c>
      <c r="N48" s="27">
        <f t="shared" si="31"/>
        <v>0</v>
      </c>
      <c r="O48" s="27">
        <f t="shared" si="31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32">S53</f>
        <v>0</v>
      </c>
      <c r="T48" s="30">
        <f t="shared" si="26"/>
        <v>0</v>
      </c>
      <c r="U48" s="35">
        <v>2190000</v>
      </c>
      <c r="V48" s="27">
        <f>V53</f>
        <v>2190000</v>
      </c>
      <c r="W48" s="27">
        <f>W53</f>
        <v>2160000</v>
      </c>
      <c r="X48" s="27">
        <f>X53</f>
        <v>-30000</v>
      </c>
    </row>
    <row r="49" spans="1:24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33">V49-R49</f>
        <v>660000</v>
      </c>
      <c r="T49" s="20"/>
      <c r="U49" s="40"/>
      <c r="V49" s="3">
        <v>3880000</v>
      </c>
      <c r="W49" s="9">
        <v>3079000</v>
      </c>
      <c r="X49" s="9">
        <f>W49-R49</f>
        <v>-141000</v>
      </c>
    </row>
    <row r="50" spans="1:24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33"/>
        <v>500000</v>
      </c>
      <c r="T50" s="20"/>
      <c r="U50" s="40"/>
      <c r="V50" s="3">
        <v>3000000</v>
      </c>
      <c r="W50" s="9">
        <v>2348273</v>
      </c>
      <c r="X50" s="9">
        <f t="shared" ref="X50:X53" si="34">W50-R50</f>
        <v>-151727</v>
      </c>
    </row>
    <row r="51" spans="1:24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33"/>
        <v>0</v>
      </c>
      <c r="T51" s="20"/>
      <c r="U51" s="40"/>
      <c r="V51" s="3">
        <v>4000000</v>
      </c>
      <c r="W51" s="9">
        <v>3456250</v>
      </c>
      <c r="X51" s="9">
        <f t="shared" si="34"/>
        <v>-543750</v>
      </c>
    </row>
    <row r="52" spans="1:24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33"/>
        <v>0</v>
      </c>
      <c r="T52" s="20"/>
      <c r="U52" s="40"/>
      <c r="V52" s="3">
        <v>2450000</v>
      </c>
      <c r="W52" s="9">
        <v>2804250</v>
      </c>
      <c r="X52" s="9">
        <f t="shared" si="34"/>
        <v>354250</v>
      </c>
    </row>
    <row r="53" spans="1:24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33"/>
        <v>0</v>
      </c>
      <c r="T53" s="20"/>
      <c r="U53" s="40"/>
      <c r="V53" s="3">
        <v>2190000</v>
      </c>
      <c r="W53" s="9">
        <v>2160000</v>
      </c>
      <c r="X53" s="9">
        <f t="shared" si="34"/>
        <v>-30000</v>
      </c>
    </row>
    <row r="54" spans="1:24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35">G55+G56</f>
        <v>0</v>
      </c>
      <c r="H54" s="27">
        <f t="shared" si="35"/>
        <v>0</v>
      </c>
      <c r="I54" s="27">
        <f t="shared" si="35"/>
        <v>-219000</v>
      </c>
      <c r="J54" s="27">
        <f t="shared" si="35"/>
        <v>0</v>
      </c>
      <c r="K54" s="27">
        <f t="shared" si="35"/>
        <v>0</v>
      </c>
      <c r="L54" s="27">
        <f t="shared" si="35"/>
        <v>0</v>
      </c>
      <c r="M54" s="27">
        <f t="shared" si="35"/>
        <v>-48000</v>
      </c>
      <c r="N54" s="27">
        <f t="shared" si="35"/>
        <v>0</v>
      </c>
      <c r="O54" s="27">
        <f t="shared" si="35"/>
        <v>0</v>
      </c>
      <c r="P54" s="27">
        <f t="shared" si="35"/>
        <v>0</v>
      </c>
      <c r="Q54" s="27">
        <f t="shared" si="35"/>
        <v>0</v>
      </c>
      <c r="R54" s="27">
        <f t="shared" si="2"/>
        <v>7733000</v>
      </c>
      <c r="S54" s="30">
        <f t="shared" si="33"/>
        <v>48000</v>
      </c>
      <c r="T54" s="30">
        <f t="shared" ref="T54:T56" si="36">R54-U54</f>
        <v>53110</v>
      </c>
      <c r="U54" s="35">
        <f>U55+U56</f>
        <v>7679890</v>
      </c>
      <c r="V54" s="27">
        <f>V55+V56</f>
        <v>7781000</v>
      </c>
      <c r="W54" s="27">
        <f>W55+W56</f>
        <v>7286200</v>
      </c>
      <c r="X54" s="27">
        <f>X55+X56</f>
        <v>-446800</v>
      </c>
    </row>
    <row r="55" spans="1:24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37">G57+G59+G61+G63</f>
        <v>0</v>
      </c>
      <c r="H55" s="27">
        <f t="shared" si="37"/>
        <v>0</v>
      </c>
      <c r="I55" s="27">
        <f t="shared" si="37"/>
        <v>0</v>
      </c>
      <c r="J55" s="27">
        <f t="shared" si="37"/>
        <v>0</v>
      </c>
      <c r="K55" s="27">
        <f t="shared" si="37"/>
        <v>0</v>
      </c>
      <c r="L55" s="27">
        <f t="shared" si="37"/>
        <v>0</v>
      </c>
      <c r="M55" s="27">
        <f t="shared" si="37"/>
        <v>0</v>
      </c>
      <c r="N55" s="27">
        <f t="shared" si="37"/>
        <v>0</v>
      </c>
      <c r="O55" s="27">
        <f t="shared" si="37"/>
        <v>0</v>
      </c>
      <c r="P55" s="27">
        <f t="shared" si="37"/>
        <v>0</v>
      </c>
      <c r="Q55" s="27">
        <f t="shared" si="37"/>
        <v>0</v>
      </c>
      <c r="R55" s="27">
        <f t="shared" si="2"/>
        <v>7526000</v>
      </c>
      <c r="S55" s="30">
        <f t="shared" si="33"/>
        <v>0</v>
      </c>
      <c r="T55" s="30">
        <f t="shared" si="36"/>
        <v>49280</v>
      </c>
      <c r="U55" s="35">
        <v>7476720</v>
      </c>
      <c r="V55" s="27">
        <f>V57+V59+V61+V63</f>
        <v>7526000</v>
      </c>
      <c r="W55" s="27">
        <f t="shared" ref="W55:X55" si="38">W57+W59+W61+W63</f>
        <v>7080900</v>
      </c>
      <c r="X55" s="27">
        <f t="shared" si="38"/>
        <v>-445100</v>
      </c>
    </row>
    <row r="56" spans="1:24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39">G60+G62</f>
        <v>0</v>
      </c>
      <c r="H56" s="27">
        <f t="shared" si="39"/>
        <v>0</v>
      </c>
      <c r="I56" s="27">
        <f t="shared" si="39"/>
        <v>-219000</v>
      </c>
      <c r="J56" s="27">
        <f t="shared" si="39"/>
        <v>0</v>
      </c>
      <c r="K56" s="27">
        <f t="shared" si="39"/>
        <v>0</v>
      </c>
      <c r="L56" s="27">
        <f t="shared" si="39"/>
        <v>0</v>
      </c>
      <c r="M56" s="27">
        <f t="shared" si="39"/>
        <v>-48000</v>
      </c>
      <c r="N56" s="27">
        <f t="shared" si="39"/>
        <v>0</v>
      </c>
      <c r="O56" s="27">
        <f t="shared" si="39"/>
        <v>0</v>
      </c>
      <c r="P56" s="27">
        <f t="shared" si="39"/>
        <v>0</v>
      </c>
      <c r="Q56" s="27">
        <f t="shared" si="39"/>
        <v>0</v>
      </c>
      <c r="R56" s="27">
        <f t="shared" si="2"/>
        <v>207000</v>
      </c>
      <c r="S56" s="30">
        <f>S60+S62</f>
        <v>48000</v>
      </c>
      <c r="T56" s="30">
        <f t="shared" si="36"/>
        <v>3830</v>
      </c>
      <c r="U56" s="35">
        <v>203170</v>
      </c>
      <c r="V56" s="27">
        <f>V60+V62</f>
        <v>255000</v>
      </c>
      <c r="W56" s="27">
        <f>W60+W62</f>
        <v>205300</v>
      </c>
      <c r="X56" s="27">
        <f>X60+X62</f>
        <v>-1700</v>
      </c>
    </row>
    <row r="57" spans="1:24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40">V57-R57</f>
        <v>0</v>
      </c>
      <c r="T57" s="20"/>
      <c r="U57" s="40"/>
      <c r="V57" s="12">
        <v>5963000</v>
      </c>
      <c r="W57" s="9">
        <v>5849300</v>
      </c>
      <c r="X57" s="9">
        <f>W57-R57</f>
        <v>-113700</v>
      </c>
    </row>
    <row r="58" spans="1:24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0"/>
        <v>0</v>
      </c>
      <c r="T58" s="20"/>
      <c r="U58" s="40"/>
      <c r="V58" s="12">
        <v>45000</v>
      </c>
      <c r="W58" s="9">
        <v>45000</v>
      </c>
      <c r="X58" s="9">
        <f t="shared" ref="X58:X64" si="41">W58-R58</f>
        <v>0</v>
      </c>
    </row>
    <row r="59" spans="1:24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0"/>
        <v>0</v>
      </c>
      <c r="T59" s="20"/>
      <c r="U59" s="40"/>
      <c r="V59" s="12">
        <v>413000</v>
      </c>
      <c r="W59" s="9">
        <v>362250</v>
      </c>
      <c r="X59" s="9">
        <f t="shared" si="41"/>
        <v>-50750</v>
      </c>
    </row>
    <row r="60" spans="1:24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40"/>
        <v>8000</v>
      </c>
      <c r="T60" s="20"/>
      <c r="U60" s="40"/>
      <c r="V60" s="12">
        <v>165000</v>
      </c>
      <c r="W60" s="9">
        <v>155300</v>
      </c>
      <c r="X60" s="9">
        <f t="shared" si="41"/>
        <v>-1700</v>
      </c>
    </row>
    <row r="61" spans="1:24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0"/>
        <v>0</v>
      </c>
      <c r="T61" s="20"/>
      <c r="U61" s="40"/>
      <c r="V61" s="12">
        <v>900000</v>
      </c>
      <c r="W61" s="9">
        <v>736700</v>
      </c>
      <c r="X61" s="9">
        <f t="shared" si="41"/>
        <v>-163300</v>
      </c>
    </row>
    <row r="62" spans="1:24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40"/>
        <v>40000</v>
      </c>
      <c r="T62" s="20"/>
      <c r="U62" s="40"/>
      <c r="V62" s="12">
        <v>90000</v>
      </c>
      <c r="W62" s="9">
        <v>50000</v>
      </c>
      <c r="X62" s="9">
        <f t="shared" si="41"/>
        <v>0</v>
      </c>
    </row>
    <row r="63" spans="1:24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0"/>
        <v>0</v>
      </c>
      <c r="T63" s="20"/>
      <c r="U63" s="40"/>
      <c r="V63" s="12">
        <v>250000</v>
      </c>
      <c r="W63" s="9">
        <v>132650</v>
      </c>
      <c r="X63" s="9">
        <f t="shared" si="41"/>
        <v>-117350</v>
      </c>
    </row>
    <row r="64" spans="1:24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0"/>
        <v>0</v>
      </c>
      <c r="T64" s="20"/>
      <c r="U64" s="40"/>
      <c r="V64" s="12">
        <v>81000</v>
      </c>
      <c r="W64" s="9">
        <v>57000</v>
      </c>
      <c r="X64" s="9">
        <f t="shared" si="41"/>
        <v>-24000</v>
      </c>
    </row>
    <row r="65" spans="1:24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42">G66+G67+G69+G70+G71+G72+G73</f>
        <v>0</v>
      </c>
      <c r="H65" s="27">
        <f t="shared" si="42"/>
        <v>-110000</v>
      </c>
      <c r="I65" s="27">
        <f t="shared" si="42"/>
        <v>0</v>
      </c>
      <c r="J65" s="27">
        <f t="shared" si="42"/>
        <v>0</v>
      </c>
      <c r="K65" s="27">
        <f t="shared" si="42"/>
        <v>0</v>
      </c>
      <c r="L65" s="27">
        <f t="shared" si="42"/>
        <v>0</v>
      </c>
      <c r="M65" s="27">
        <f t="shared" si="42"/>
        <v>0</v>
      </c>
      <c r="N65" s="27">
        <f t="shared" si="42"/>
        <v>0</v>
      </c>
      <c r="O65" s="27">
        <f t="shared" si="42"/>
        <v>0</v>
      </c>
      <c r="P65" s="27">
        <f t="shared" si="42"/>
        <v>0</v>
      </c>
      <c r="Q65" s="27">
        <f t="shared" si="42"/>
        <v>0</v>
      </c>
      <c r="R65" s="27">
        <f t="shared" si="2"/>
        <v>12040000</v>
      </c>
      <c r="S65" s="30">
        <f t="shared" si="40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10843200</v>
      </c>
      <c r="X65" s="27">
        <f t="shared" ref="X65" si="43">X66+X67+X69+X70+X71+X72+X73</f>
        <v>-1196800</v>
      </c>
    </row>
    <row r="66" spans="1:24" s="2" customFormat="1" ht="60" x14ac:dyDescent="0.25">
      <c r="A66" s="2" t="s">
        <v>59</v>
      </c>
      <c r="B66" s="45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0"/>
        <v>0</v>
      </c>
      <c r="T66" s="20"/>
      <c r="U66" s="40"/>
      <c r="V66" s="12">
        <v>3090000</v>
      </c>
      <c r="W66" s="9">
        <v>2073550</v>
      </c>
      <c r="X66" s="9">
        <f>W66-R66</f>
        <v>-1016450</v>
      </c>
    </row>
    <row r="67" spans="1:24" s="2" customFormat="1" ht="60" x14ac:dyDescent="0.25">
      <c r="A67" s="2" t="s">
        <v>59</v>
      </c>
      <c r="B67" s="45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0"/>
        <v>0</v>
      </c>
      <c r="T67" s="20"/>
      <c r="U67" s="40"/>
      <c r="V67" s="12">
        <v>7140000</v>
      </c>
      <c r="W67" s="9">
        <v>7063400</v>
      </c>
      <c r="X67" s="9">
        <f t="shared" ref="X67:X73" si="44">W67-R67</f>
        <v>-76600</v>
      </c>
    </row>
    <row r="68" spans="1:24" s="2" customFormat="1" ht="15.75" x14ac:dyDescent="0.25">
      <c r="B68" s="45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0"/>
        <v>0</v>
      </c>
      <c r="T68" s="20"/>
      <c r="U68" s="40"/>
      <c r="V68" s="12">
        <v>360000</v>
      </c>
      <c r="W68" s="9">
        <v>359875</v>
      </c>
      <c r="X68" s="9">
        <f t="shared" si="44"/>
        <v>-125</v>
      </c>
    </row>
    <row r="69" spans="1:24" s="2" customFormat="1" ht="45" x14ac:dyDescent="0.25">
      <c r="B69" s="45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0"/>
        <v>0</v>
      </c>
      <c r="T69" s="20"/>
      <c r="U69" s="40"/>
      <c r="V69" s="12">
        <v>300000</v>
      </c>
      <c r="W69" s="9">
        <v>300000</v>
      </c>
      <c r="X69" s="9">
        <f t="shared" si="44"/>
        <v>0</v>
      </c>
    </row>
    <row r="70" spans="1:24" s="2" customFormat="1" ht="15.75" x14ac:dyDescent="0.25">
      <c r="A70" s="2" t="s">
        <v>59</v>
      </c>
      <c r="B70" s="45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0"/>
        <v>0</v>
      </c>
      <c r="T70" s="20"/>
      <c r="U70" s="40"/>
      <c r="V70" s="12">
        <v>1054000</v>
      </c>
      <c r="W70" s="9">
        <v>961450</v>
      </c>
      <c r="X70" s="9">
        <f t="shared" si="44"/>
        <v>-92550</v>
      </c>
    </row>
    <row r="71" spans="1:24" s="2" customFormat="1" ht="30" x14ac:dyDescent="0.25">
      <c r="A71" s="2" t="s">
        <v>59</v>
      </c>
      <c r="B71" s="45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0"/>
        <v>0</v>
      </c>
      <c r="T71" s="20"/>
      <c r="U71" s="40"/>
      <c r="V71" s="12">
        <v>36000</v>
      </c>
      <c r="W71" s="9">
        <v>36000</v>
      </c>
      <c r="X71" s="9">
        <f t="shared" si="44"/>
        <v>0</v>
      </c>
    </row>
    <row r="72" spans="1:24" s="2" customFormat="1" ht="15.75" x14ac:dyDescent="0.25">
      <c r="A72" s="2" t="s">
        <v>59</v>
      </c>
      <c r="B72" s="45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1" si="45">F72+G72+H72+I72+J72+L72+M72+K72+O72+Q72+N72+P72</f>
        <v>120000</v>
      </c>
      <c r="S72" s="20">
        <f t="shared" si="40"/>
        <v>0</v>
      </c>
      <c r="T72" s="20"/>
      <c r="U72" s="40"/>
      <c r="V72" s="12">
        <v>120000</v>
      </c>
      <c r="W72" s="9">
        <v>120000</v>
      </c>
      <c r="X72" s="9">
        <f t="shared" si="44"/>
        <v>0</v>
      </c>
    </row>
    <row r="73" spans="1:24" s="2" customFormat="1" ht="30" x14ac:dyDescent="0.25">
      <c r="A73" s="2" t="s">
        <v>59</v>
      </c>
      <c r="B73" s="45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45"/>
        <v>300000</v>
      </c>
      <c r="S73" s="20">
        <f t="shared" si="40"/>
        <v>0</v>
      </c>
      <c r="T73" s="20"/>
      <c r="U73" s="40"/>
      <c r="V73" s="12">
        <v>300000</v>
      </c>
      <c r="W73" s="9">
        <v>288800</v>
      </c>
      <c r="X73" s="9">
        <f t="shared" si="44"/>
        <v>-11200</v>
      </c>
    </row>
    <row r="74" spans="1:24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46">SUM(G75:G83)</f>
        <v>0</v>
      </c>
      <c r="H74" s="27">
        <f t="shared" si="46"/>
        <v>0</v>
      </c>
      <c r="I74" s="27">
        <f t="shared" si="46"/>
        <v>0</v>
      </c>
      <c r="J74" s="27">
        <f t="shared" si="46"/>
        <v>0</v>
      </c>
      <c r="K74" s="27">
        <f t="shared" si="46"/>
        <v>0</v>
      </c>
      <c r="L74" s="27">
        <f t="shared" si="46"/>
        <v>0</v>
      </c>
      <c r="M74" s="27">
        <f t="shared" si="46"/>
        <v>0</v>
      </c>
      <c r="N74" s="27">
        <f t="shared" si="46"/>
        <v>0</v>
      </c>
      <c r="O74" s="27">
        <f t="shared" si="46"/>
        <v>0</v>
      </c>
      <c r="P74" s="27">
        <f t="shared" si="46"/>
        <v>0</v>
      </c>
      <c r="Q74" s="27">
        <f t="shared" si="46"/>
        <v>0</v>
      </c>
      <c r="R74" s="27">
        <f t="shared" si="45"/>
        <v>2100000</v>
      </c>
      <c r="S74" s="30">
        <f t="shared" si="40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2013000</v>
      </c>
      <c r="X74" s="27">
        <f>SUM(X75:X83)</f>
        <v>-87000</v>
      </c>
    </row>
    <row r="75" spans="1:24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45"/>
        <v>900000</v>
      </c>
      <c r="S75" s="20">
        <f t="shared" si="40"/>
        <v>0</v>
      </c>
      <c r="T75" s="20"/>
      <c r="U75" s="40"/>
      <c r="V75" s="12">
        <v>900000</v>
      </c>
      <c r="W75" s="9">
        <v>863250</v>
      </c>
      <c r="X75" s="9">
        <f>W75-R75</f>
        <v>-36750</v>
      </c>
    </row>
    <row r="76" spans="1:24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45"/>
        <v>90000</v>
      </c>
      <c r="S76" s="20">
        <f t="shared" si="40"/>
        <v>0</v>
      </c>
      <c r="T76" s="20"/>
      <c r="U76" s="40"/>
      <c r="V76" s="12">
        <v>90000</v>
      </c>
      <c r="W76" s="9">
        <v>90000</v>
      </c>
      <c r="X76" s="9">
        <f t="shared" ref="X76:X83" si="47">W76-R76</f>
        <v>0</v>
      </c>
    </row>
    <row r="77" spans="1:24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45"/>
        <v>90000</v>
      </c>
      <c r="S77" s="20">
        <f t="shared" si="40"/>
        <v>0</v>
      </c>
      <c r="T77" s="20"/>
      <c r="U77" s="40"/>
      <c r="V77" s="12">
        <v>90000</v>
      </c>
      <c r="W77" s="9">
        <v>90000</v>
      </c>
      <c r="X77" s="9">
        <f t="shared" si="47"/>
        <v>0</v>
      </c>
    </row>
    <row r="78" spans="1:24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45"/>
        <v>100000</v>
      </c>
      <c r="S78" s="20">
        <f t="shared" si="40"/>
        <v>0</v>
      </c>
      <c r="T78" s="20"/>
      <c r="U78" s="40"/>
      <c r="V78" s="12">
        <v>100000</v>
      </c>
      <c r="W78" s="9">
        <v>100000</v>
      </c>
      <c r="X78" s="9">
        <f t="shared" si="47"/>
        <v>0</v>
      </c>
    </row>
    <row r="79" spans="1:24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45"/>
        <v>250000</v>
      </c>
      <c r="S79" s="20">
        <f t="shared" si="40"/>
        <v>0</v>
      </c>
      <c r="T79" s="20"/>
      <c r="U79" s="40"/>
      <c r="V79" s="12">
        <v>250000</v>
      </c>
      <c r="W79" s="9">
        <v>250000</v>
      </c>
      <c r="X79" s="9">
        <f t="shared" si="47"/>
        <v>0</v>
      </c>
    </row>
    <row r="80" spans="1:24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45"/>
        <v>140000</v>
      </c>
      <c r="S80" s="20">
        <f t="shared" si="40"/>
        <v>0</v>
      </c>
      <c r="T80" s="20"/>
      <c r="U80" s="40"/>
      <c r="V80" s="12">
        <v>140000</v>
      </c>
      <c r="W80" s="9">
        <v>118750</v>
      </c>
      <c r="X80" s="9">
        <f t="shared" si="47"/>
        <v>-21250</v>
      </c>
    </row>
    <row r="81" spans="1:24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45"/>
        <v>180000</v>
      </c>
      <c r="S81" s="20">
        <f t="shared" si="40"/>
        <v>0</v>
      </c>
      <c r="T81" s="20"/>
      <c r="U81" s="40"/>
      <c r="V81" s="12">
        <v>180000</v>
      </c>
      <c r="W81" s="9">
        <v>163500</v>
      </c>
      <c r="X81" s="9">
        <f t="shared" si="47"/>
        <v>-16500</v>
      </c>
    </row>
    <row r="82" spans="1:24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45"/>
        <v>70000</v>
      </c>
      <c r="S82" s="20">
        <f t="shared" si="40"/>
        <v>0</v>
      </c>
      <c r="T82" s="20"/>
      <c r="U82" s="40"/>
      <c r="V82" s="12">
        <v>70000</v>
      </c>
      <c r="W82" s="9">
        <v>70000</v>
      </c>
      <c r="X82" s="9">
        <f t="shared" si="47"/>
        <v>0</v>
      </c>
    </row>
    <row r="83" spans="1:24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45"/>
        <v>280000</v>
      </c>
      <c r="S83" s="20">
        <f t="shared" si="40"/>
        <v>0</v>
      </c>
      <c r="T83" s="20"/>
      <c r="U83" s="40"/>
      <c r="V83" s="12">
        <v>280000</v>
      </c>
      <c r="W83" s="9">
        <v>267500</v>
      </c>
      <c r="X83" s="9">
        <f t="shared" si="47"/>
        <v>-12500</v>
      </c>
    </row>
    <row r="84" spans="1:24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48">G85+G86+G87+G88+G89+G90+G91+G92</f>
        <v>0</v>
      </c>
      <c r="H84" s="27">
        <f t="shared" si="48"/>
        <v>110000</v>
      </c>
      <c r="I84" s="27">
        <f t="shared" si="48"/>
        <v>0</v>
      </c>
      <c r="J84" s="27">
        <f t="shared" si="48"/>
        <v>0</v>
      </c>
      <c r="K84" s="27">
        <f t="shared" si="48"/>
        <v>0</v>
      </c>
      <c r="L84" s="27">
        <f t="shared" si="48"/>
        <v>0</v>
      </c>
      <c r="M84" s="27">
        <f t="shared" si="48"/>
        <v>0</v>
      </c>
      <c r="N84" s="27">
        <f t="shared" si="48"/>
        <v>0</v>
      </c>
      <c r="O84" s="27">
        <f t="shared" si="48"/>
        <v>0</v>
      </c>
      <c r="P84" s="27">
        <f t="shared" si="48"/>
        <v>0</v>
      </c>
      <c r="Q84" s="27">
        <f t="shared" si="48"/>
        <v>0</v>
      </c>
      <c r="R84" s="27">
        <f t="shared" si="45"/>
        <v>24110000</v>
      </c>
      <c r="S84" s="30">
        <f t="shared" si="40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23857100</v>
      </c>
      <c r="X84" s="27">
        <f>X85+X86+X87+X88+X89+X90+X91+X92</f>
        <v>-252900</v>
      </c>
    </row>
    <row r="85" spans="1:24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45"/>
        <v>6850000</v>
      </c>
      <c r="S85" s="20">
        <f t="shared" si="40"/>
        <v>0</v>
      </c>
      <c r="T85" s="20"/>
      <c r="U85" s="35"/>
      <c r="V85" s="12">
        <v>6850000</v>
      </c>
      <c r="W85" s="9">
        <v>6847770</v>
      </c>
      <c r="X85" s="9">
        <f>W85-R85</f>
        <v>-2230</v>
      </c>
    </row>
    <row r="86" spans="1:24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45"/>
        <v>88000</v>
      </c>
      <c r="S86" s="20">
        <f t="shared" si="40"/>
        <v>0</v>
      </c>
      <c r="T86" s="20"/>
      <c r="U86" s="35"/>
      <c r="V86" s="12">
        <v>88000</v>
      </c>
      <c r="W86" s="9">
        <v>87710</v>
      </c>
      <c r="X86" s="9">
        <f t="shared" ref="X86:X92" si="49">W86-R86</f>
        <v>-290</v>
      </c>
    </row>
    <row r="87" spans="1:24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45"/>
        <v>151000</v>
      </c>
      <c r="S87" s="20">
        <f t="shared" si="40"/>
        <v>0</v>
      </c>
      <c r="T87" s="20"/>
      <c r="U87" s="35"/>
      <c r="V87" s="12">
        <v>151000</v>
      </c>
      <c r="W87" s="9">
        <v>112305</v>
      </c>
      <c r="X87" s="9">
        <f t="shared" si="49"/>
        <v>-38695</v>
      </c>
    </row>
    <row r="88" spans="1:24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45"/>
        <v>662300</v>
      </c>
      <c r="S88" s="20">
        <f t="shared" si="40"/>
        <v>0</v>
      </c>
      <c r="T88" s="20"/>
      <c r="U88" s="35"/>
      <c r="V88" s="12">
        <v>662300</v>
      </c>
      <c r="W88" s="9">
        <v>662280</v>
      </c>
      <c r="X88" s="9">
        <f t="shared" si="49"/>
        <v>-20</v>
      </c>
    </row>
    <row r="89" spans="1:24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45"/>
        <v>1718200</v>
      </c>
      <c r="S89" s="20">
        <f t="shared" si="40"/>
        <v>0</v>
      </c>
      <c r="T89" s="20"/>
      <c r="U89" s="35"/>
      <c r="V89" s="12">
        <v>1718200</v>
      </c>
      <c r="W89" s="9">
        <v>1718200</v>
      </c>
      <c r="X89" s="9">
        <f t="shared" si="49"/>
        <v>0</v>
      </c>
    </row>
    <row r="90" spans="1:24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45"/>
        <v>13660000</v>
      </c>
      <c r="S90" s="20">
        <f t="shared" si="40"/>
        <v>0</v>
      </c>
      <c r="T90" s="20"/>
      <c r="U90" s="35"/>
      <c r="V90" s="12">
        <v>13660000</v>
      </c>
      <c r="W90" s="9">
        <v>13476305</v>
      </c>
      <c r="X90" s="9">
        <f t="shared" si="49"/>
        <v>-183695</v>
      </c>
    </row>
    <row r="91" spans="1:24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45"/>
        <v>360000</v>
      </c>
      <c r="S91" s="20">
        <f t="shared" si="40"/>
        <v>0</v>
      </c>
      <c r="T91" s="20"/>
      <c r="U91" s="35"/>
      <c r="V91" s="12">
        <v>360000</v>
      </c>
      <c r="W91" s="9">
        <v>359940</v>
      </c>
      <c r="X91" s="9">
        <f t="shared" si="49"/>
        <v>-60</v>
      </c>
    </row>
    <row r="92" spans="1:24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45"/>
        <v>620500</v>
      </c>
      <c r="S92" s="20">
        <f t="shared" si="40"/>
        <v>0</v>
      </c>
      <c r="T92" s="20"/>
      <c r="U92" s="35"/>
      <c r="V92" s="12">
        <v>620500</v>
      </c>
      <c r="W92" s="9">
        <v>592590</v>
      </c>
      <c r="X92" s="9">
        <f t="shared" si="49"/>
        <v>-27910</v>
      </c>
    </row>
    <row r="93" spans="1:24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0">G94+G95+G96+G97+G98</f>
        <v>0</v>
      </c>
      <c r="H93" s="27">
        <f t="shared" si="50"/>
        <v>0</v>
      </c>
      <c r="I93" s="27">
        <f t="shared" si="50"/>
        <v>0</v>
      </c>
      <c r="J93" s="27">
        <f t="shared" si="50"/>
        <v>0</v>
      </c>
      <c r="K93" s="27">
        <f t="shared" si="50"/>
        <v>0</v>
      </c>
      <c r="L93" s="27">
        <f t="shared" si="50"/>
        <v>0</v>
      </c>
      <c r="M93" s="27">
        <f t="shared" si="50"/>
        <v>0</v>
      </c>
      <c r="N93" s="27">
        <f t="shared" si="50"/>
        <v>0</v>
      </c>
      <c r="O93" s="27">
        <f t="shared" si="50"/>
        <v>0</v>
      </c>
      <c r="P93" s="27">
        <f t="shared" si="50"/>
        <v>0</v>
      </c>
      <c r="Q93" s="27">
        <f t="shared" si="50"/>
        <v>0</v>
      </c>
      <c r="R93" s="27">
        <f t="shared" si="45"/>
        <v>13500000</v>
      </c>
      <c r="S93" s="30">
        <f t="shared" si="40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51">W94+W95+W96+W97+W98</f>
        <v>13865600</v>
      </c>
      <c r="X93" s="27">
        <f t="shared" si="51"/>
        <v>365600</v>
      </c>
    </row>
    <row r="94" spans="1:24" s="2" customFormat="1" ht="18" customHeight="1" x14ac:dyDescent="0.25">
      <c r="A94" s="2" t="s">
        <v>59</v>
      </c>
      <c r="B94" s="45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45"/>
        <v>1540000</v>
      </c>
      <c r="S94" s="20">
        <f t="shared" si="40"/>
        <v>0</v>
      </c>
      <c r="T94" s="20"/>
      <c r="U94" s="40"/>
      <c r="V94" s="12">
        <v>1540000</v>
      </c>
      <c r="W94" s="9">
        <v>1420500</v>
      </c>
      <c r="X94" s="9">
        <f>W94-R94</f>
        <v>-119500</v>
      </c>
    </row>
    <row r="95" spans="1:24" s="2" customFormat="1" ht="18" customHeight="1" x14ac:dyDescent="0.25">
      <c r="A95" s="2" t="s">
        <v>59</v>
      </c>
      <c r="B95" s="45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45"/>
        <v>810000</v>
      </c>
      <c r="S95" s="20">
        <f t="shared" si="40"/>
        <v>0</v>
      </c>
      <c r="T95" s="20"/>
      <c r="U95" s="40"/>
      <c r="V95" s="12">
        <v>810000</v>
      </c>
      <c r="W95" s="9">
        <v>807550</v>
      </c>
      <c r="X95" s="9">
        <f t="shared" ref="X95:X98" si="52">W95-R95</f>
        <v>-2450</v>
      </c>
    </row>
    <row r="96" spans="1:24" s="2" customFormat="1" ht="34.5" customHeight="1" x14ac:dyDescent="0.25">
      <c r="A96" s="2" t="s">
        <v>59</v>
      </c>
      <c r="B96" s="45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45"/>
        <v>10733000</v>
      </c>
      <c r="S96" s="20">
        <f t="shared" si="40"/>
        <v>0</v>
      </c>
      <c r="T96" s="20"/>
      <c r="U96" s="40"/>
      <c r="V96" s="12">
        <v>10733000</v>
      </c>
      <c r="W96" s="9">
        <v>11221000</v>
      </c>
      <c r="X96" s="9">
        <f t="shared" si="52"/>
        <v>488000</v>
      </c>
    </row>
    <row r="97" spans="1:24" s="2" customFormat="1" ht="34.5" customHeight="1" x14ac:dyDescent="0.25">
      <c r="A97" s="2" t="s">
        <v>59</v>
      </c>
      <c r="B97" s="45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45"/>
        <v>213000</v>
      </c>
      <c r="S97" s="20">
        <f t="shared" si="40"/>
        <v>0</v>
      </c>
      <c r="T97" s="20"/>
      <c r="U97" s="40"/>
      <c r="V97" s="12">
        <v>213000</v>
      </c>
      <c r="W97" s="9">
        <v>212550</v>
      </c>
      <c r="X97" s="9">
        <f t="shared" si="52"/>
        <v>-450</v>
      </c>
    </row>
    <row r="98" spans="1:24" s="2" customFormat="1" ht="34.5" customHeight="1" x14ac:dyDescent="0.25">
      <c r="A98" s="2" t="s">
        <v>59</v>
      </c>
      <c r="B98" s="45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45"/>
        <v>204000</v>
      </c>
      <c r="S98" s="20">
        <f t="shared" si="40"/>
        <v>0</v>
      </c>
      <c r="T98" s="20"/>
      <c r="U98" s="40"/>
      <c r="V98" s="12">
        <v>204000</v>
      </c>
      <c r="W98" s="9">
        <v>204000</v>
      </c>
      <c r="X98" s="9">
        <f t="shared" si="52"/>
        <v>0</v>
      </c>
    </row>
    <row r="99" spans="1:24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45"/>
        <v>2000000</v>
      </c>
      <c r="S99" s="30">
        <f t="shared" si="40"/>
        <v>0</v>
      </c>
      <c r="T99" s="30">
        <f t="shared" ref="T99:T100" si="53">R99-U99</f>
        <v>0</v>
      </c>
      <c r="U99" s="35">
        <v>2000000</v>
      </c>
      <c r="V99" s="27">
        <v>2000000</v>
      </c>
      <c r="W99" s="9"/>
      <c r="X99" s="9"/>
    </row>
    <row r="100" spans="1:24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54">G101+G102+G103+G104+G105+G106</f>
        <v>0</v>
      </c>
      <c r="H100" s="27">
        <f t="shared" si="54"/>
        <v>0</v>
      </c>
      <c r="I100" s="27">
        <f t="shared" si="54"/>
        <v>0</v>
      </c>
      <c r="J100" s="27">
        <f t="shared" si="54"/>
        <v>0</v>
      </c>
      <c r="K100" s="27">
        <f t="shared" si="54"/>
        <v>0</v>
      </c>
      <c r="L100" s="27">
        <f t="shared" si="54"/>
        <v>0</v>
      </c>
      <c r="M100" s="27">
        <f t="shared" si="54"/>
        <v>0</v>
      </c>
      <c r="N100" s="27">
        <f t="shared" si="54"/>
        <v>0</v>
      </c>
      <c r="O100" s="27">
        <f t="shared" si="54"/>
        <v>0</v>
      </c>
      <c r="P100" s="27">
        <f t="shared" si="54"/>
        <v>0</v>
      </c>
      <c r="Q100" s="27">
        <f t="shared" si="54"/>
        <v>0</v>
      </c>
      <c r="R100" s="27">
        <f t="shared" si="45"/>
        <v>36340000</v>
      </c>
      <c r="S100" s="30">
        <f t="shared" si="40"/>
        <v>0</v>
      </c>
      <c r="T100" s="30">
        <f t="shared" si="53"/>
        <v>50000</v>
      </c>
      <c r="U100" s="35">
        <v>36290000</v>
      </c>
      <c r="V100" s="27">
        <f>V101+V102+V103+V104+V105+V106</f>
        <v>36340000</v>
      </c>
      <c r="W100" s="27">
        <f t="shared" ref="W100:X100" si="55">W101+W102+W103+W104+W105+W106</f>
        <v>39364900</v>
      </c>
      <c r="X100" s="27">
        <f t="shared" si="55"/>
        <v>3024900</v>
      </c>
    </row>
    <row r="101" spans="1:24" s="2" customFormat="1" ht="18" customHeight="1" x14ac:dyDescent="0.25">
      <c r="A101" s="2" t="s">
        <v>59</v>
      </c>
      <c r="B101" s="45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45"/>
        <v>15974000</v>
      </c>
      <c r="S101" s="20">
        <f t="shared" si="40"/>
        <v>0</v>
      </c>
      <c r="T101" s="20"/>
      <c r="U101" s="40"/>
      <c r="V101" s="12">
        <v>15974000</v>
      </c>
      <c r="W101" s="9">
        <v>16170000</v>
      </c>
      <c r="X101" s="9">
        <f>W101-R101</f>
        <v>196000</v>
      </c>
    </row>
    <row r="102" spans="1:24" s="2" customFormat="1" ht="18" customHeight="1" x14ac:dyDescent="0.25">
      <c r="A102" s="2" t="s">
        <v>59</v>
      </c>
      <c r="B102" s="45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45"/>
        <v>96500</v>
      </c>
      <c r="S102" s="20">
        <f t="shared" si="40"/>
        <v>0</v>
      </c>
      <c r="T102" s="20"/>
      <c r="U102" s="40"/>
      <c r="V102" s="12">
        <v>96500</v>
      </c>
      <c r="W102" s="9">
        <v>84900</v>
      </c>
      <c r="X102" s="9">
        <f t="shared" ref="X102:X106" si="56">W102-R102</f>
        <v>-11600</v>
      </c>
    </row>
    <row r="103" spans="1:24" s="2" customFormat="1" ht="47.25" customHeight="1" x14ac:dyDescent="0.25">
      <c r="A103" s="2" t="s">
        <v>59</v>
      </c>
      <c r="B103" s="45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45"/>
        <v>19070000</v>
      </c>
      <c r="S103" s="20">
        <f t="shared" si="40"/>
        <v>0</v>
      </c>
      <c r="T103" s="20"/>
      <c r="U103" s="40"/>
      <c r="V103" s="12">
        <v>19070000</v>
      </c>
      <c r="W103" s="9">
        <v>21967000</v>
      </c>
      <c r="X103" s="9">
        <f t="shared" si="56"/>
        <v>2897000</v>
      </c>
    </row>
    <row r="104" spans="1:24" s="2" customFormat="1" ht="25.5" customHeight="1" x14ac:dyDescent="0.25">
      <c r="A104" s="2" t="s">
        <v>59</v>
      </c>
      <c r="B104" s="45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45"/>
        <v>500000</v>
      </c>
      <c r="S104" s="20">
        <f t="shared" si="40"/>
        <v>0</v>
      </c>
      <c r="T104" s="20"/>
      <c r="U104" s="40"/>
      <c r="V104" s="12">
        <v>500000</v>
      </c>
      <c r="W104" s="9">
        <v>440000</v>
      </c>
      <c r="X104" s="9">
        <f t="shared" si="56"/>
        <v>-60000</v>
      </c>
    </row>
    <row r="105" spans="1:24" s="2" customFormat="1" ht="34.5" customHeight="1" x14ac:dyDescent="0.25">
      <c r="A105" s="2" t="s">
        <v>59</v>
      </c>
      <c r="B105" s="45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45"/>
        <v>663500</v>
      </c>
      <c r="S105" s="20">
        <f t="shared" si="40"/>
        <v>0</v>
      </c>
      <c r="T105" s="20"/>
      <c r="U105" s="40"/>
      <c r="V105" s="12">
        <v>663500</v>
      </c>
      <c r="W105" s="9">
        <v>667000</v>
      </c>
      <c r="X105" s="9">
        <f t="shared" si="56"/>
        <v>3500</v>
      </c>
    </row>
    <row r="106" spans="1:24" s="2" customFormat="1" ht="34.5" customHeight="1" x14ac:dyDescent="0.25">
      <c r="A106" s="2" t="s">
        <v>59</v>
      </c>
      <c r="B106" s="45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45"/>
        <v>36000</v>
      </c>
      <c r="S106" s="20">
        <f t="shared" si="40"/>
        <v>0</v>
      </c>
      <c r="T106" s="20"/>
      <c r="U106" s="40"/>
      <c r="V106" s="12">
        <v>36000</v>
      </c>
      <c r="W106" s="9">
        <v>36000</v>
      </c>
      <c r="X106" s="9">
        <f t="shared" si="56"/>
        <v>0</v>
      </c>
    </row>
    <row r="107" spans="1:24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57">F108+F109+F110</f>
        <v>3000000</v>
      </c>
      <c r="G107" s="27">
        <f t="shared" si="57"/>
        <v>0</v>
      </c>
      <c r="H107" s="27">
        <f t="shared" si="57"/>
        <v>0</v>
      </c>
      <c r="I107" s="27">
        <f t="shared" si="57"/>
        <v>0</v>
      </c>
      <c r="J107" s="27">
        <f t="shared" si="57"/>
        <v>0</v>
      </c>
      <c r="K107" s="27">
        <f t="shared" si="57"/>
        <v>0</v>
      </c>
      <c r="L107" s="27">
        <f t="shared" si="57"/>
        <v>0</v>
      </c>
      <c r="M107" s="27">
        <f t="shared" si="57"/>
        <v>0</v>
      </c>
      <c r="N107" s="27">
        <f t="shared" si="57"/>
        <v>751000</v>
      </c>
      <c r="O107" s="27">
        <f t="shared" si="57"/>
        <v>0</v>
      </c>
      <c r="P107" s="27">
        <f t="shared" si="57"/>
        <v>0</v>
      </c>
      <c r="Q107" s="27">
        <f t="shared" si="57"/>
        <v>0</v>
      </c>
      <c r="R107" s="27">
        <f t="shared" si="45"/>
        <v>3751000</v>
      </c>
      <c r="S107" s="30">
        <f t="shared" si="40"/>
        <v>-751000</v>
      </c>
      <c r="T107" s="30">
        <f>R107-U107</f>
        <v>0</v>
      </c>
      <c r="U107" s="35">
        <v>3751000</v>
      </c>
      <c r="V107" s="27">
        <f t="shared" ref="V107" si="58">V108+V109+V110</f>
        <v>3000000</v>
      </c>
      <c r="W107" s="27">
        <f>SUM(W108:W110)</f>
        <v>3783500</v>
      </c>
      <c r="X107" s="27">
        <f>SUM(X108:X112)</f>
        <v>86200</v>
      </c>
    </row>
    <row r="108" spans="1:24" s="2" customFormat="1" ht="28.5" customHeight="1" x14ac:dyDescent="0.25">
      <c r="A108" s="2" t="s">
        <v>59</v>
      </c>
      <c r="B108" s="45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45"/>
        <v>364000</v>
      </c>
      <c r="S108" s="20">
        <f t="shared" si="40"/>
        <v>0</v>
      </c>
      <c r="T108" s="20"/>
      <c r="U108" s="40"/>
      <c r="V108" s="12">
        <v>364000</v>
      </c>
      <c r="W108" s="9">
        <v>204500</v>
      </c>
      <c r="X108" s="9">
        <f>W108-R108</f>
        <v>-159500</v>
      </c>
    </row>
    <row r="109" spans="1:24" s="2" customFormat="1" ht="31.5" customHeight="1" x14ac:dyDescent="0.25">
      <c r="A109" s="2" t="s">
        <v>59</v>
      </c>
      <c r="B109" s="45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45"/>
        <v>2500000</v>
      </c>
      <c r="S109" s="20">
        <f t="shared" si="40"/>
        <v>-751000</v>
      </c>
      <c r="T109" s="20"/>
      <c r="U109" s="40"/>
      <c r="V109" s="12">
        <v>1749000</v>
      </c>
      <c r="W109" s="9">
        <v>2638300</v>
      </c>
      <c r="X109" s="9">
        <f t="shared" ref="X109:X112" si="59">W109-R109</f>
        <v>138300</v>
      </c>
    </row>
    <row r="110" spans="1:24" s="2" customFormat="1" ht="33" customHeight="1" x14ac:dyDescent="0.25">
      <c r="A110" s="2" t="s">
        <v>59</v>
      </c>
      <c r="B110" s="45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45"/>
        <v>887000</v>
      </c>
      <c r="S110" s="20">
        <f t="shared" si="40"/>
        <v>0</v>
      </c>
      <c r="T110" s="20"/>
      <c r="U110" s="40"/>
      <c r="V110" s="12">
        <v>887000</v>
      </c>
      <c r="W110" s="9">
        <v>940700</v>
      </c>
      <c r="X110" s="9">
        <f t="shared" si="59"/>
        <v>53700</v>
      </c>
    </row>
    <row r="111" spans="1:24" s="2" customFormat="1" ht="34.5" customHeight="1" x14ac:dyDescent="0.25">
      <c r="A111" s="2" t="s">
        <v>59</v>
      </c>
      <c r="B111" s="45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45"/>
        <v>601000</v>
      </c>
      <c r="S111" s="20">
        <f t="shared" si="40"/>
        <v>0</v>
      </c>
      <c r="T111" s="20"/>
      <c r="U111" s="40"/>
      <c r="V111" s="12">
        <v>601000</v>
      </c>
      <c r="W111" s="9">
        <v>654700</v>
      </c>
      <c r="X111" s="9">
        <f t="shared" si="59"/>
        <v>53700</v>
      </c>
    </row>
    <row r="112" spans="1:24" s="2" customFormat="1" ht="34.5" customHeight="1" x14ac:dyDescent="0.25">
      <c r="A112" s="2" t="s">
        <v>59</v>
      </c>
      <c r="B112" s="45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45"/>
        <v>286000</v>
      </c>
      <c r="S112" s="20">
        <f t="shared" si="40"/>
        <v>0</v>
      </c>
      <c r="T112" s="20"/>
      <c r="U112" s="40"/>
      <c r="V112" s="12">
        <v>286000</v>
      </c>
      <c r="W112" s="9">
        <v>286000</v>
      </c>
      <c r="X112" s="9">
        <f t="shared" si="59"/>
        <v>0</v>
      </c>
    </row>
    <row r="113" spans="1:24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60">F114+F115+F116+F117</f>
        <v>9800000</v>
      </c>
      <c r="G113" s="27">
        <f t="shared" si="60"/>
        <v>0</v>
      </c>
      <c r="H113" s="27">
        <f t="shared" si="60"/>
        <v>0</v>
      </c>
      <c r="I113" s="27">
        <f t="shared" si="60"/>
        <v>0</v>
      </c>
      <c r="J113" s="27">
        <f t="shared" si="60"/>
        <v>0</v>
      </c>
      <c r="K113" s="27">
        <f t="shared" si="60"/>
        <v>0</v>
      </c>
      <c r="L113" s="27">
        <f t="shared" si="60"/>
        <v>0</v>
      </c>
      <c r="M113" s="27">
        <f t="shared" si="60"/>
        <v>0</v>
      </c>
      <c r="N113" s="27">
        <f t="shared" si="60"/>
        <v>0</v>
      </c>
      <c r="O113" s="27">
        <f t="shared" si="60"/>
        <v>0</v>
      </c>
      <c r="P113" s="27">
        <f t="shared" si="60"/>
        <v>0</v>
      </c>
      <c r="Q113" s="27">
        <f t="shared" si="60"/>
        <v>0</v>
      </c>
      <c r="R113" s="27">
        <f t="shared" si="45"/>
        <v>9800000</v>
      </c>
      <c r="S113" s="30">
        <f t="shared" si="40"/>
        <v>0</v>
      </c>
      <c r="T113" s="30">
        <f>R113-U113</f>
        <v>160010</v>
      </c>
      <c r="U113" s="35">
        <v>9639990</v>
      </c>
      <c r="V113" s="27">
        <f t="shared" ref="V113" si="61">V114+V115+V116+V117</f>
        <v>9800000</v>
      </c>
      <c r="W113" s="27">
        <f>W114+W115+W116+W117</f>
        <v>9532800</v>
      </c>
      <c r="X113" s="27">
        <f>X114+X115+X116+X117</f>
        <v>-267200</v>
      </c>
    </row>
    <row r="114" spans="1:24" s="2" customFormat="1" ht="30.75" customHeight="1" x14ac:dyDescent="0.25">
      <c r="A114" s="2" t="s">
        <v>59</v>
      </c>
      <c r="B114" s="45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45"/>
        <v>70000</v>
      </c>
      <c r="S114" s="20">
        <f t="shared" si="40"/>
        <v>0</v>
      </c>
      <c r="T114" s="20"/>
      <c r="U114" s="40"/>
      <c r="V114" s="12">
        <v>70000</v>
      </c>
      <c r="W114" s="9">
        <v>66875</v>
      </c>
      <c r="X114" s="9">
        <f>W114-R114</f>
        <v>-3125</v>
      </c>
    </row>
    <row r="115" spans="1:24" s="2" customFormat="1" ht="46.5" customHeight="1" x14ac:dyDescent="0.25">
      <c r="A115" s="2" t="s">
        <v>59</v>
      </c>
      <c r="B115" s="45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45"/>
        <v>400000</v>
      </c>
      <c r="S115" s="20">
        <f t="shared" si="40"/>
        <v>0</v>
      </c>
      <c r="T115" s="20"/>
      <c r="U115" s="40"/>
      <c r="V115" s="12">
        <v>400000</v>
      </c>
      <c r="W115" s="9">
        <v>441535</v>
      </c>
      <c r="X115" s="9">
        <f t="shared" ref="X115:X118" si="62">W115-R115</f>
        <v>41535</v>
      </c>
    </row>
    <row r="116" spans="1:24" s="2" customFormat="1" ht="46.5" customHeight="1" x14ac:dyDescent="0.25">
      <c r="A116" s="2" t="s">
        <v>59</v>
      </c>
      <c r="B116" s="45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45"/>
        <v>200000</v>
      </c>
      <c r="S116" s="20">
        <f t="shared" si="40"/>
        <v>0</v>
      </c>
      <c r="T116" s="20"/>
      <c r="U116" s="40"/>
      <c r="V116" s="12">
        <v>200000</v>
      </c>
      <c r="W116" s="9">
        <v>186190</v>
      </c>
      <c r="X116" s="9">
        <f t="shared" si="62"/>
        <v>-13810</v>
      </c>
    </row>
    <row r="117" spans="1:24" s="2" customFormat="1" ht="33.75" customHeight="1" x14ac:dyDescent="0.25">
      <c r="A117" s="2" t="s">
        <v>59</v>
      </c>
      <c r="B117" s="45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45"/>
        <v>9130000</v>
      </c>
      <c r="S117" s="20">
        <f t="shared" si="40"/>
        <v>0</v>
      </c>
      <c r="T117" s="20"/>
      <c r="U117" s="40"/>
      <c r="V117" s="12">
        <v>9130000</v>
      </c>
      <c r="W117" s="9">
        <v>8838200</v>
      </c>
      <c r="X117" s="9">
        <f t="shared" si="62"/>
        <v>-291800</v>
      </c>
    </row>
    <row r="118" spans="1:24" s="2" customFormat="1" ht="37.5" customHeight="1" x14ac:dyDescent="0.25">
      <c r="A118" s="2" t="s">
        <v>59</v>
      </c>
      <c r="B118" s="45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45"/>
        <v>240000</v>
      </c>
      <c r="S118" s="20">
        <f t="shared" si="40"/>
        <v>0</v>
      </c>
      <c r="T118" s="20"/>
      <c r="U118" s="40"/>
      <c r="V118" s="12">
        <v>240000</v>
      </c>
      <c r="W118" s="9">
        <v>228700</v>
      </c>
      <c r="X118" s="9">
        <f t="shared" si="62"/>
        <v>-11300</v>
      </c>
    </row>
    <row r="119" spans="1:24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63">G120+G121</f>
        <v>0</v>
      </c>
      <c r="H119" s="27">
        <f t="shared" si="63"/>
        <v>0</v>
      </c>
      <c r="I119" s="27">
        <f t="shared" si="63"/>
        <v>0</v>
      </c>
      <c r="J119" s="27">
        <f t="shared" si="63"/>
        <v>0</v>
      </c>
      <c r="K119" s="27">
        <f t="shared" si="63"/>
        <v>0</v>
      </c>
      <c r="L119" s="27">
        <f t="shared" si="63"/>
        <v>374500</v>
      </c>
      <c r="M119" s="27">
        <f t="shared" si="63"/>
        <v>0</v>
      </c>
      <c r="N119" s="27">
        <f t="shared" si="63"/>
        <v>0</v>
      </c>
      <c r="O119" s="27">
        <f t="shared" si="63"/>
        <v>0</v>
      </c>
      <c r="P119" s="27">
        <f t="shared" si="63"/>
        <v>0</v>
      </c>
      <c r="Q119" s="27">
        <f t="shared" si="63"/>
        <v>0</v>
      </c>
      <c r="R119" s="27">
        <f t="shared" si="45"/>
        <v>45099500</v>
      </c>
      <c r="S119" s="30">
        <f t="shared" si="40"/>
        <v>0</v>
      </c>
      <c r="T119" s="30">
        <f t="shared" ref="T119:T121" si="64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45167600</v>
      </c>
      <c r="X119" s="27">
        <f>X120+X121</f>
        <v>68100</v>
      </c>
    </row>
    <row r="120" spans="1:24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65">G122</f>
        <v>0</v>
      </c>
      <c r="H120" s="27">
        <f t="shared" si="65"/>
        <v>0</v>
      </c>
      <c r="I120" s="27">
        <f t="shared" si="65"/>
        <v>0</v>
      </c>
      <c r="J120" s="27">
        <f t="shared" si="65"/>
        <v>0</v>
      </c>
      <c r="K120" s="27">
        <f t="shared" si="65"/>
        <v>0</v>
      </c>
      <c r="L120" s="27">
        <f t="shared" si="65"/>
        <v>0</v>
      </c>
      <c r="M120" s="27">
        <f t="shared" si="65"/>
        <v>0</v>
      </c>
      <c r="N120" s="27">
        <f t="shared" si="65"/>
        <v>0</v>
      </c>
      <c r="O120" s="27">
        <f t="shared" si="65"/>
        <v>0</v>
      </c>
      <c r="P120" s="27">
        <f t="shared" si="65"/>
        <v>0</v>
      </c>
      <c r="Q120" s="27">
        <f t="shared" si="65"/>
        <v>0</v>
      </c>
      <c r="R120" s="27">
        <f t="shared" si="45"/>
        <v>725000</v>
      </c>
      <c r="S120" s="30">
        <f t="shared" si="40"/>
        <v>0</v>
      </c>
      <c r="T120" s="30">
        <f t="shared" si="64"/>
        <v>0</v>
      </c>
      <c r="U120" s="40">
        <v>725000</v>
      </c>
      <c r="V120" s="27">
        <f t="shared" ref="V120:X121" si="66">V122</f>
        <v>725000</v>
      </c>
      <c r="W120" s="27">
        <f t="shared" si="66"/>
        <v>500600</v>
      </c>
      <c r="X120" s="27">
        <f>X122</f>
        <v>-224400</v>
      </c>
    </row>
    <row r="121" spans="1:24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65"/>
        <v>0</v>
      </c>
      <c r="H121" s="27">
        <f t="shared" si="65"/>
        <v>0</v>
      </c>
      <c r="I121" s="27">
        <f t="shared" si="65"/>
        <v>0</v>
      </c>
      <c r="J121" s="27">
        <f t="shared" si="65"/>
        <v>0</v>
      </c>
      <c r="K121" s="27">
        <f t="shared" si="65"/>
        <v>0</v>
      </c>
      <c r="L121" s="27">
        <f t="shared" si="65"/>
        <v>374500</v>
      </c>
      <c r="M121" s="27">
        <f t="shared" si="65"/>
        <v>0</v>
      </c>
      <c r="N121" s="27">
        <f t="shared" si="65"/>
        <v>0</v>
      </c>
      <c r="O121" s="27">
        <f t="shared" si="65"/>
        <v>0</v>
      </c>
      <c r="P121" s="27">
        <f t="shared" si="65"/>
        <v>0</v>
      </c>
      <c r="Q121" s="27">
        <f t="shared" si="65"/>
        <v>0</v>
      </c>
      <c r="R121" s="27">
        <f t="shared" si="45"/>
        <v>44374500</v>
      </c>
      <c r="S121" s="30">
        <f t="shared" ref="S121:S141" si="67">V121-R121</f>
        <v>0</v>
      </c>
      <c r="T121" s="30">
        <f t="shared" si="64"/>
        <v>164120</v>
      </c>
      <c r="U121" s="40">
        <v>44210380</v>
      </c>
      <c r="V121" s="27">
        <f t="shared" si="66"/>
        <v>44374500</v>
      </c>
      <c r="W121" s="27">
        <f t="shared" si="66"/>
        <v>44667000</v>
      </c>
      <c r="X121" s="27">
        <f t="shared" si="66"/>
        <v>292500</v>
      </c>
    </row>
    <row r="122" spans="1:24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45"/>
        <v>725000</v>
      </c>
      <c r="S122" s="20">
        <f t="shared" si="67"/>
        <v>0</v>
      </c>
      <c r="T122" s="20"/>
      <c r="U122" s="40"/>
      <c r="V122" s="12">
        <v>725000</v>
      </c>
      <c r="W122" s="9">
        <v>500600</v>
      </c>
      <c r="X122" s="9">
        <f>W122-R122</f>
        <v>-224400</v>
      </c>
    </row>
    <row r="123" spans="1:24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45"/>
        <v>44374500</v>
      </c>
      <c r="S123" s="20">
        <f t="shared" si="67"/>
        <v>0</v>
      </c>
      <c r="T123" s="20"/>
      <c r="U123" s="40"/>
      <c r="V123" s="12">
        <v>44374500</v>
      </c>
      <c r="W123" s="9">
        <v>44667000</v>
      </c>
      <c r="X123" s="9">
        <f t="shared" ref="X123:X124" si="68">W123-R123</f>
        <v>292500</v>
      </c>
    </row>
    <row r="124" spans="1:24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45"/>
        <v>1227000</v>
      </c>
      <c r="S124" s="20">
        <f t="shared" si="67"/>
        <v>0</v>
      </c>
      <c r="T124" s="20"/>
      <c r="U124" s="40"/>
      <c r="V124" s="12">
        <v>1227000</v>
      </c>
      <c r="W124" s="9">
        <v>1227000</v>
      </c>
      <c r="X124" s="9">
        <f t="shared" si="68"/>
        <v>0</v>
      </c>
    </row>
    <row r="125" spans="1:24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69">G126+G127</f>
        <v>0</v>
      </c>
      <c r="H125" s="27">
        <f t="shared" si="69"/>
        <v>0</v>
      </c>
      <c r="I125" s="27">
        <f t="shared" si="69"/>
        <v>0</v>
      </c>
      <c r="J125" s="27">
        <f t="shared" si="69"/>
        <v>0</v>
      </c>
      <c r="K125" s="27">
        <f t="shared" ref="K125" si="70">K126+K127</f>
        <v>0</v>
      </c>
      <c r="L125" s="27">
        <f t="shared" ref="L125" si="71">L126+L127</f>
        <v>-374500</v>
      </c>
      <c r="M125" s="27">
        <f t="shared" ref="M125" si="72">M126+M127</f>
        <v>0</v>
      </c>
      <c r="N125" s="27">
        <f t="shared" ref="N125" si="73">N126+N127</f>
        <v>0</v>
      </c>
      <c r="O125" s="27">
        <f t="shared" si="69"/>
        <v>0</v>
      </c>
      <c r="P125" s="27">
        <f t="shared" si="69"/>
        <v>0</v>
      </c>
      <c r="Q125" s="27">
        <f t="shared" si="69"/>
        <v>0</v>
      </c>
      <c r="R125" s="27">
        <f>R126+R127</f>
        <v>25625500</v>
      </c>
      <c r="S125" s="30">
        <f t="shared" si="67"/>
        <v>0</v>
      </c>
      <c r="T125" s="30">
        <f>R125-U125</f>
        <v>73300</v>
      </c>
      <c r="U125" s="35">
        <f>U126+U127</f>
        <v>25552200</v>
      </c>
      <c r="V125" s="27">
        <f t="shared" ref="V125:W125" si="74">V126+V127</f>
        <v>25625500</v>
      </c>
      <c r="W125" s="27">
        <f t="shared" si="74"/>
        <v>26074300</v>
      </c>
      <c r="X125" s="27">
        <f t="shared" ref="X125" si="75">X126+X127</f>
        <v>448800</v>
      </c>
    </row>
    <row r="126" spans="1:24" s="2" customFormat="1" ht="15.75" x14ac:dyDescent="0.25">
      <c r="B126" s="32"/>
      <c r="C126" s="5" t="s">
        <v>236</v>
      </c>
      <c r="D126" s="8" t="s">
        <v>56</v>
      </c>
      <c r="E126" s="27">
        <f t="shared" ref="E126:R126" si="76">E129+E132</f>
        <v>6464500</v>
      </c>
      <c r="F126" s="27">
        <f t="shared" si="76"/>
        <v>6464500</v>
      </c>
      <c r="G126" s="27">
        <f t="shared" si="76"/>
        <v>3600</v>
      </c>
      <c r="H126" s="27">
        <f t="shared" si="76"/>
        <v>0</v>
      </c>
      <c r="I126" s="27">
        <f t="shared" si="76"/>
        <v>0</v>
      </c>
      <c r="J126" s="27">
        <f t="shared" si="76"/>
        <v>0</v>
      </c>
      <c r="K126" s="27">
        <f t="shared" si="76"/>
        <v>0</v>
      </c>
      <c r="L126" s="27">
        <f t="shared" si="76"/>
        <v>7500</v>
      </c>
      <c r="M126" s="27">
        <f t="shared" si="76"/>
        <v>0</v>
      </c>
      <c r="N126" s="27">
        <f t="shared" si="76"/>
        <v>0</v>
      </c>
      <c r="O126" s="27">
        <f t="shared" si="76"/>
        <v>0</v>
      </c>
      <c r="P126" s="27">
        <f t="shared" si="76"/>
        <v>0</v>
      </c>
      <c r="Q126" s="27">
        <f t="shared" si="76"/>
        <v>0</v>
      </c>
      <c r="R126" s="27">
        <f t="shared" si="76"/>
        <v>6475600</v>
      </c>
      <c r="S126" s="30"/>
      <c r="T126" s="30"/>
      <c r="U126" s="35">
        <v>23786900</v>
      </c>
      <c r="V126" s="27">
        <f>V129+V132</f>
        <v>6475600</v>
      </c>
      <c r="W126" s="27">
        <f>W129+W132+W128+W130+W131</f>
        <v>23718950</v>
      </c>
      <c r="X126" s="27">
        <f>X129+X132+X128+X130+X131</f>
        <v>-1906550</v>
      </c>
    </row>
    <row r="127" spans="1:24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77">G128+G130</f>
        <v>-3600</v>
      </c>
      <c r="H127" s="27">
        <f t="shared" si="77"/>
        <v>0</v>
      </c>
      <c r="I127" s="27">
        <f t="shared" si="77"/>
        <v>0</v>
      </c>
      <c r="J127" s="27">
        <f t="shared" si="77"/>
        <v>0</v>
      </c>
      <c r="K127" s="27">
        <f>K128+K130+K133</f>
        <v>0</v>
      </c>
      <c r="L127" s="27">
        <f>L128+L130+L133</f>
        <v>-382000</v>
      </c>
      <c r="M127" s="27">
        <f>M128+M130+M133</f>
        <v>0</v>
      </c>
      <c r="N127" s="27">
        <f>N128+N130+N133</f>
        <v>0</v>
      </c>
      <c r="O127" s="27">
        <f t="shared" si="77"/>
        <v>0</v>
      </c>
      <c r="P127" s="27">
        <f t="shared" si="77"/>
        <v>0</v>
      </c>
      <c r="Q127" s="27">
        <f t="shared" si="77"/>
        <v>0</v>
      </c>
      <c r="R127" s="27">
        <f>R128+R130+R133</f>
        <v>19149900</v>
      </c>
      <c r="S127" s="30"/>
      <c r="T127" s="30"/>
      <c r="U127" s="35">
        <v>1765300</v>
      </c>
      <c r="V127" s="27">
        <f t="shared" ref="V127" si="78">V128+V130</f>
        <v>19149900</v>
      </c>
      <c r="W127" s="27">
        <f>W133</f>
        <v>2355350</v>
      </c>
      <c r="X127" s="27">
        <f>X133</f>
        <v>2355350</v>
      </c>
    </row>
    <row r="128" spans="1:24" s="2" customFormat="1" ht="34.5" customHeight="1" x14ac:dyDescent="0.25">
      <c r="A128" s="2" t="s">
        <v>59</v>
      </c>
      <c r="B128" s="45" t="s">
        <v>136</v>
      </c>
      <c r="C128" s="22" t="s">
        <v>76</v>
      </c>
      <c r="D128" s="10" t="s">
        <v>239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45"/>
        <v>18945300</v>
      </c>
      <c r="S128" s="20">
        <f t="shared" si="67"/>
        <v>-28600</v>
      </c>
      <c r="T128" s="20"/>
      <c r="U128" s="40"/>
      <c r="V128" s="12">
        <v>18916700</v>
      </c>
      <c r="W128" s="9">
        <v>17160000</v>
      </c>
      <c r="X128" s="9">
        <f>W128-R128</f>
        <v>-1785300</v>
      </c>
    </row>
    <row r="129" spans="1:25" s="2" customFormat="1" ht="43.5" customHeight="1" x14ac:dyDescent="0.25">
      <c r="A129" s="2" t="s">
        <v>59</v>
      </c>
      <c r="B129" s="45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45"/>
        <v>3749600</v>
      </c>
      <c r="S129" s="20">
        <f t="shared" si="67"/>
        <v>0</v>
      </c>
      <c r="T129" s="20"/>
      <c r="U129" s="40"/>
      <c r="V129" s="12">
        <v>3749600</v>
      </c>
      <c r="W129" s="9">
        <v>3655650</v>
      </c>
      <c r="X129" s="9">
        <f t="shared" ref="X129:X133" si="79">W129-R129</f>
        <v>-93950</v>
      </c>
    </row>
    <row r="130" spans="1:25" s="2" customFormat="1" ht="33" customHeight="1" x14ac:dyDescent="0.25">
      <c r="A130" s="2" t="s">
        <v>59</v>
      </c>
      <c r="B130" s="45"/>
      <c r="C130" s="22" t="s">
        <v>76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45"/>
        <v>204600</v>
      </c>
      <c r="S130" s="20">
        <f t="shared" si="67"/>
        <v>28600</v>
      </c>
      <c r="T130" s="20"/>
      <c r="U130" s="40"/>
      <c r="V130" s="12">
        <v>233200</v>
      </c>
      <c r="W130" s="9">
        <v>204650</v>
      </c>
      <c r="X130" s="9">
        <f t="shared" si="79"/>
        <v>50</v>
      </c>
    </row>
    <row r="131" spans="1:25" s="2" customFormat="1" ht="33" hidden="1" customHeight="1" x14ac:dyDescent="0.25">
      <c r="B131" s="45"/>
      <c r="C131" s="22"/>
      <c r="D131" s="10"/>
      <c r="E131" s="9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/>
      <c r="S131" s="20"/>
      <c r="T131" s="20"/>
      <c r="U131" s="40"/>
      <c r="V131" s="12"/>
      <c r="W131" s="9"/>
      <c r="X131" s="9">
        <f t="shared" si="79"/>
        <v>0</v>
      </c>
    </row>
    <row r="132" spans="1:25" s="2" customFormat="1" ht="64.5" customHeight="1" x14ac:dyDescent="0.25">
      <c r="A132" s="2" t="s">
        <v>59</v>
      </c>
      <c r="B132" s="45"/>
      <c r="C132" s="22" t="s">
        <v>79</v>
      </c>
      <c r="D132" s="10" t="s">
        <v>207</v>
      </c>
      <c r="E132" s="9">
        <v>2726000</v>
      </c>
      <c r="F132" s="12">
        <v>2726000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>
        <f t="shared" si="45"/>
        <v>2726000</v>
      </c>
      <c r="S132" s="20">
        <f t="shared" si="67"/>
        <v>0</v>
      </c>
      <c r="T132" s="20"/>
      <c r="U132" s="40"/>
      <c r="V132" s="12">
        <v>2726000</v>
      </c>
      <c r="W132" s="9">
        <v>2698650</v>
      </c>
      <c r="X132" s="9">
        <f t="shared" si="79"/>
        <v>-27350</v>
      </c>
    </row>
    <row r="133" spans="1:25" s="2" customFormat="1" ht="36.75" customHeight="1" x14ac:dyDescent="0.25">
      <c r="B133" s="41"/>
      <c r="C133" s="23" t="s">
        <v>243</v>
      </c>
      <c r="D133" s="13" t="s">
        <v>242</v>
      </c>
      <c r="E133" s="9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36"/>
      <c r="S133" s="20"/>
      <c r="T133" s="20"/>
      <c r="U133" s="40"/>
      <c r="V133" s="12"/>
      <c r="W133" s="9">
        <v>2355350</v>
      </c>
      <c r="X133" s="9">
        <f t="shared" si="79"/>
        <v>2355350</v>
      </c>
    </row>
    <row r="134" spans="1:25" s="2" customFormat="1" ht="15.75" x14ac:dyDescent="0.25">
      <c r="B134" s="32"/>
      <c r="C134" s="5" t="s">
        <v>208</v>
      </c>
      <c r="D134" s="8" t="s">
        <v>57</v>
      </c>
      <c r="E134" s="27">
        <v>20000000</v>
      </c>
      <c r="F134" s="27">
        <f>SUM(F135:F136)</f>
        <v>20000000</v>
      </c>
      <c r="G134" s="27">
        <f t="shared" ref="G134:Q134" si="80">SUM(G135:G136)</f>
        <v>0</v>
      </c>
      <c r="H134" s="27">
        <f t="shared" si="80"/>
        <v>0</v>
      </c>
      <c r="I134" s="27">
        <f t="shared" si="80"/>
        <v>0</v>
      </c>
      <c r="J134" s="27">
        <f t="shared" si="80"/>
        <v>0</v>
      </c>
      <c r="K134" s="27">
        <f t="shared" si="80"/>
        <v>5000000</v>
      </c>
      <c r="L134" s="27">
        <f t="shared" si="80"/>
        <v>0</v>
      </c>
      <c r="M134" s="27">
        <f t="shared" ref="M134" si="81">SUM(M135:M137)</f>
        <v>126600</v>
      </c>
      <c r="N134" s="27">
        <f t="shared" si="80"/>
        <v>0</v>
      </c>
      <c r="O134" s="27">
        <f t="shared" si="80"/>
        <v>0</v>
      </c>
      <c r="P134" s="27">
        <f t="shared" si="80"/>
        <v>0</v>
      </c>
      <c r="Q134" s="27">
        <f t="shared" si="80"/>
        <v>0</v>
      </c>
      <c r="R134" s="27">
        <f t="shared" si="45"/>
        <v>25126600</v>
      </c>
      <c r="S134" s="30">
        <f t="shared" si="67"/>
        <v>-126600</v>
      </c>
      <c r="T134" s="30">
        <f>R134-U134</f>
        <v>600</v>
      </c>
      <c r="U134" s="35">
        <v>25126000</v>
      </c>
      <c r="V134" s="27">
        <f>SUM(V135:V137)</f>
        <v>25000000</v>
      </c>
      <c r="W134" s="27">
        <f t="shared" ref="W134:X134" si="82">SUM(W135:W137)</f>
        <v>27000000</v>
      </c>
      <c r="X134" s="27">
        <f t="shared" si="82"/>
        <v>1873400</v>
      </c>
      <c r="Y134" s="42"/>
    </row>
    <row r="135" spans="1:25" s="2" customFormat="1" ht="75" x14ac:dyDescent="0.25">
      <c r="B135" s="32" t="s">
        <v>136</v>
      </c>
      <c r="C135" s="22" t="s">
        <v>67</v>
      </c>
      <c r="D135" s="10" t="s">
        <v>210</v>
      </c>
      <c r="E135" s="9">
        <v>19995000</v>
      </c>
      <c r="F135" s="9">
        <v>19995000</v>
      </c>
      <c r="G135" s="27"/>
      <c r="H135" s="27"/>
      <c r="I135" s="27"/>
      <c r="J135" s="27"/>
      <c r="K135" s="27">
        <v>5000000</v>
      </c>
      <c r="L135" s="27"/>
      <c r="M135" s="27"/>
      <c r="N135" s="27"/>
      <c r="O135" s="27"/>
      <c r="P135" s="27"/>
      <c r="Q135" s="27"/>
      <c r="R135" s="9">
        <f t="shared" si="45"/>
        <v>24995000</v>
      </c>
      <c r="S135" s="38">
        <f t="shared" si="67"/>
        <v>0</v>
      </c>
      <c r="T135" s="38"/>
      <c r="U135" s="35"/>
      <c r="V135" s="27">
        <v>24995000</v>
      </c>
      <c r="W135" s="9">
        <v>26995000</v>
      </c>
      <c r="X135" s="9">
        <f>W135-R135</f>
        <v>2000000</v>
      </c>
    </row>
    <row r="136" spans="1:25" s="2" customFormat="1" ht="60" x14ac:dyDescent="0.25">
      <c r="B136" s="32" t="s">
        <v>136</v>
      </c>
      <c r="C136" s="22" t="s">
        <v>76</v>
      </c>
      <c r="D136" s="10" t="s">
        <v>211</v>
      </c>
      <c r="E136" s="9">
        <v>5000</v>
      </c>
      <c r="F136" s="9">
        <v>5000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45"/>
        <v>5000</v>
      </c>
      <c r="S136" s="38">
        <f t="shared" si="67"/>
        <v>0</v>
      </c>
      <c r="T136" s="38"/>
      <c r="U136" s="35"/>
      <c r="V136" s="27">
        <v>5000</v>
      </c>
      <c r="W136" s="9">
        <v>5000</v>
      </c>
      <c r="X136" s="9">
        <f t="shared" ref="X136:X137" si="83">W136-R136</f>
        <v>0</v>
      </c>
    </row>
    <row r="137" spans="1:25" s="2" customFormat="1" ht="30" x14ac:dyDescent="0.25">
      <c r="B137" s="32"/>
      <c r="C137" s="22" t="s">
        <v>68</v>
      </c>
      <c r="D137" s="10" t="s">
        <v>232</v>
      </c>
      <c r="E137" s="9"/>
      <c r="F137" s="9"/>
      <c r="G137" s="27"/>
      <c r="H137" s="27"/>
      <c r="I137" s="27"/>
      <c r="J137" s="27"/>
      <c r="K137" s="27"/>
      <c r="L137" s="27"/>
      <c r="M137" s="27">
        <v>126600</v>
      </c>
      <c r="N137" s="27"/>
      <c r="O137" s="27"/>
      <c r="P137" s="27"/>
      <c r="Q137" s="27"/>
      <c r="R137" s="9">
        <f t="shared" si="45"/>
        <v>126600</v>
      </c>
      <c r="S137" s="38">
        <f t="shared" si="67"/>
        <v>-126600</v>
      </c>
      <c r="T137" s="38"/>
      <c r="U137" s="35"/>
      <c r="V137" s="27">
        <v>0</v>
      </c>
      <c r="W137" s="9"/>
      <c r="X137" s="9">
        <f t="shared" si="83"/>
        <v>-126600</v>
      </c>
    </row>
    <row r="138" spans="1:25" s="2" customFormat="1" ht="30" x14ac:dyDescent="0.25">
      <c r="B138" s="32"/>
      <c r="C138" s="5" t="s">
        <v>209</v>
      </c>
      <c r="D138" s="8" t="s">
        <v>223</v>
      </c>
      <c r="E138" s="27">
        <v>1000000</v>
      </c>
      <c r="F138" s="27">
        <f>SUM(F139:F140)</f>
        <v>1000000</v>
      </c>
      <c r="G138" s="27">
        <f t="shared" ref="G138:Q138" si="84">SUM(G139:G140)</f>
        <v>0</v>
      </c>
      <c r="H138" s="27">
        <f t="shared" si="84"/>
        <v>0</v>
      </c>
      <c r="I138" s="27">
        <f t="shared" si="84"/>
        <v>0</v>
      </c>
      <c r="J138" s="27">
        <f t="shared" si="84"/>
        <v>0</v>
      </c>
      <c r="K138" s="27">
        <f t="shared" si="84"/>
        <v>0</v>
      </c>
      <c r="L138" s="27">
        <f t="shared" si="84"/>
        <v>0</v>
      </c>
      <c r="M138" s="27">
        <f t="shared" si="84"/>
        <v>0</v>
      </c>
      <c r="N138" s="27">
        <f t="shared" si="84"/>
        <v>0</v>
      </c>
      <c r="O138" s="27">
        <f t="shared" si="84"/>
        <v>0</v>
      </c>
      <c r="P138" s="27">
        <f t="shared" si="84"/>
        <v>0</v>
      </c>
      <c r="Q138" s="27">
        <f t="shared" si="84"/>
        <v>0</v>
      </c>
      <c r="R138" s="27">
        <f t="shared" si="45"/>
        <v>1000000</v>
      </c>
      <c r="S138" s="30">
        <f t="shared" si="67"/>
        <v>0</v>
      </c>
      <c r="T138" s="30">
        <f>R138-U138</f>
        <v>0</v>
      </c>
      <c r="U138" s="35">
        <v>1000000</v>
      </c>
      <c r="V138" s="27">
        <f>SUM(V139:V140)</f>
        <v>1000000</v>
      </c>
      <c r="W138" s="27">
        <f t="shared" ref="W138:X138" si="85">SUM(W139:W140)</f>
        <v>649300</v>
      </c>
      <c r="X138" s="7">
        <f t="shared" si="85"/>
        <v>-350700</v>
      </c>
    </row>
    <row r="139" spans="1:25" s="2" customFormat="1" ht="30" x14ac:dyDescent="0.25">
      <c r="B139" s="32" t="s">
        <v>114</v>
      </c>
      <c r="C139" s="22" t="s">
        <v>67</v>
      </c>
      <c r="D139" s="10" t="s">
        <v>212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45"/>
        <v>800000</v>
      </c>
      <c r="S139" s="38">
        <f t="shared" si="67"/>
        <v>0</v>
      </c>
      <c r="T139" s="38"/>
      <c r="U139" s="35"/>
      <c r="V139" s="9">
        <v>800000</v>
      </c>
      <c r="W139" s="9">
        <v>522300</v>
      </c>
      <c r="X139" s="9">
        <f>W139-R139</f>
        <v>-277700</v>
      </c>
    </row>
    <row r="140" spans="1:25" s="2" customFormat="1" ht="30" x14ac:dyDescent="0.25">
      <c r="B140" s="32" t="s">
        <v>114</v>
      </c>
      <c r="C140" s="22" t="s">
        <v>76</v>
      </c>
      <c r="D140" s="10" t="s">
        <v>213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9">
        <f t="shared" si="45"/>
        <v>200000</v>
      </c>
      <c r="S140" s="38">
        <f t="shared" si="67"/>
        <v>0</v>
      </c>
      <c r="T140" s="38"/>
      <c r="U140" s="35"/>
      <c r="V140" s="9">
        <v>200000</v>
      </c>
      <c r="W140" s="9">
        <v>127000</v>
      </c>
      <c r="X140" s="9">
        <f>W140-R140</f>
        <v>-73000</v>
      </c>
    </row>
    <row r="141" spans="1:25" ht="60" x14ac:dyDescent="0.25">
      <c r="B141" s="32" t="s">
        <v>136</v>
      </c>
      <c r="C141" s="5" t="s">
        <v>215</v>
      </c>
      <c r="D141" s="8" t="s">
        <v>214</v>
      </c>
      <c r="E141" s="27">
        <v>20000000</v>
      </c>
      <c r="F141" s="27">
        <v>20000000</v>
      </c>
      <c r="G141" s="27"/>
      <c r="H141" s="27"/>
      <c r="I141" s="27"/>
      <c r="J141" s="27"/>
      <c r="K141" s="27">
        <v>-5000000</v>
      </c>
      <c r="L141" s="27"/>
      <c r="M141" s="27"/>
      <c r="N141" s="27">
        <v>-751000</v>
      </c>
      <c r="O141" s="27"/>
      <c r="P141" s="27"/>
      <c r="Q141" s="27"/>
      <c r="R141" s="27">
        <f t="shared" si="45"/>
        <v>14249000</v>
      </c>
      <c r="S141" s="30">
        <f t="shared" si="67"/>
        <v>751000</v>
      </c>
      <c r="T141" s="30">
        <f>R141-U141</f>
        <v>11940</v>
      </c>
      <c r="U141" s="35">
        <v>14237060</v>
      </c>
      <c r="V141" s="27">
        <v>15000000</v>
      </c>
      <c r="W141" s="27">
        <v>7220500</v>
      </c>
      <c r="X141" s="7">
        <f>W141-R141</f>
        <v>-7028500</v>
      </c>
    </row>
  </sheetData>
  <autoFilter ref="A2:X138"/>
  <mergeCells count="7">
    <mergeCell ref="B128:B132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89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2"/>
  <sheetViews>
    <sheetView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W24" sqref="W24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hidden="1" customWidth="1"/>
    <col min="8" max="8" width="12.85546875" hidden="1" customWidth="1"/>
    <col min="9" max="17" width="15" hidden="1" customWidth="1"/>
    <col min="18" max="18" width="15" customWidth="1"/>
    <col min="19" max="19" width="15.42578125" hidden="1" customWidth="1"/>
    <col min="20" max="20" width="15" hidden="1" customWidth="1"/>
    <col min="21" max="21" width="14.28515625" hidden="1" customWidth="1"/>
    <col min="22" max="22" width="16" customWidth="1"/>
    <col min="23" max="23" width="17.7109375" customWidth="1"/>
    <col min="26" max="26" width="15.28515625" customWidth="1"/>
    <col min="260" max="260" width="69" bestFit="1" customWidth="1"/>
    <col min="261" max="261" width="14.7109375" customWidth="1"/>
    <col min="262" max="262" width="15.140625" customWidth="1"/>
    <col min="263" max="263" width="13.140625" bestFit="1" customWidth="1"/>
    <col min="264" max="264" width="12.140625" bestFit="1" customWidth="1"/>
    <col min="266" max="266" width="10.140625" bestFit="1" customWidth="1"/>
    <col min="268" max="268" width="12.140625" bestFit="1" customWidth="1"/>
    <col min="270" max="270" width="11.42578125" bestFit="1" customWidth="1"/>
    <col min="516" max="516" width="69" bestFit="1" customWidth="1"/>
    <col min="517" max="517" width="14.7109375" customWidth="1"/>
    <col min="518" max="518" width="15.140625" customWidth="1"/>
    <col min="519" max="519" width="13.140625" bestFit="1" customWidth="1"/>
    <col min="520" max="520" width="12.140625" bestFit="1" customWidth="1"/>
    <col min="522" max="522" width="10.140625" bestFit="1" customWidth="1"/>
    <col min="524" max="524" width="12.140625" bestFit="1" customWidth="1"/>
    <col min="526" max="526" width="11.42578125" bestFit="1" customWidth="1"/>
    <col min="772" max="772" width="69" bestFit="1" customWidth="1"/>
    <col min="773" max="773" width="14.7109375" customWidth="1"/>
    <col min="774" max="774" width="15.140625" customWidth="1"/>
    <col min="775" max="775" width="13.140625" bestFit="1" customWidth="1"/>
    <col min="776" max="776" width="12.140625" bestFit="1" customWidth="1"/>
    <col min="778" max="778" width="10.140625" bestFit="1" customWidth="1"/>
    <col min="780" max="780" width="12.140625" bestFit="1" customWidth="1"/>
    <col min="782" max="782" width="11.42578125" bestFit="1" customWidth="1"/>
    <col min="1028" max="1028" width="69" bestFit="1" customWidth="1"/>
    <col min="1029" max="1029" width="14.7109375" customWidth="1"/>
    <col min="1030" max="1030" width="15.140625" customWidth="1"/>
    <col min="1031" max="1031" width="13.140625" bestFit="1" customWidth="1"/>
    <col min="1032" max="1032" width="12.140625" bestFit="1" customWidth="1"/>
    <col min="1034" max="1034" width="10.140625" bestFit="1" customWidth="1"/>
    <col min="1036" max="1036" width="12.140625" bestFit="1" customWidth="1"/>
    <col min="1038" max="1038" width="11.42578125" bestFit="1" customWidth="1"/>
    <col min="1284" max="1284" width="69" bestFit="1" customWidth="1"/>
    <col min="1285" max="1285" width="14.7109375" customWidth="1"/>
    <col min="1286" max="1286" width="15.140625" customWidth="1"/>
    <col min="1287" max="1287" width="13.140625" bestFit="1" customWidth="1"/>
    <col min="1288" max="1288" width="12.140625" bestFit="1" customWidth="1"/>
    <col min="1290" max="1290" width="10.140625" bestFit="1" customWidth="1"/>
    <col min="1292" max="1292" width="12.140625" bestFit="1" customWidth="1"/>
    <col min="1294" max="1294" width="11.42578125" bestFit="1" customWidth="1"/>
    <col min="1540" max="1540" width="69" bestFit="1" customWidth="1"/>
    <col min="1541" max="1541" width="14.7109375" customWidth="1"/>
    <col min="1542" max="1542" width="15.140625" customWidth="1"/>
    <col min="1543" max="1543" width="13.140625" bestFit="1" customWidth="1"/>
    <col min="1544" max="1544" width="12.140625" bestFit="1" customWidth="1"/>
    <col min="1546" max="1546" width="10.140625" bestFit="1" customWidth="1"/>
    <col min="1548" max="1548" width="12.140625" bestFit="1" customWidth="1"/>
    <col min="1550" max="1550" width="11.42578125" bestFit="1" customWidth="1"/>
    <col min="1796" max="1796" width="69" bestFit="1" customWidth="1"/>
    <col min="1797" max="1797" width="14.7109375" customWidth="1"/>
    <col min="1798" max="1798" width="15.140625" customWidth="1"/>
    <col min="1799" max="1799" width="13.140625" bestFit="1" customWidth="1"/>
    <col min="1800" max="1800" width="12.140625" bestFit="1" customWidth="1"/>
    <col min="1802" max="1802" width="10.140625" bestFit="1" customWidth="1"/>
    <col min="1804" max="1804" width="12.140625" bestFit="1" customWidth="1"/>
    <col min="1806" max="1806" width="11.42578125" bestFit="1" customWidth="1"/>
    <col min="2052" max="2052" width="69" bestFit="1" customWidth="1"/>
    <col min="2053" max="2053" width="14.7109375" customWidth="1"/>
    <col min="2054" max="2054" width="15.140625" customWidth="1"/>
    <col min="2055" max="2055" width="13.140625" bestFit="1" customWidth="1"/>
    <col min="2056" max="2056" width="12.140625" bestFit="1" customWidth="1"/>
    <col min="2058" max="2058" width="10.140625" bestFit="1" customWidth="1"/>
    <col min="2060" max="2060" width="12.140625" bestFit="1" customWidth="1"/>
    <col min="2062" max="2062" width="11.42578125" bestFit="1" customWidth="1"/>
    <col min="2308" max="2308" width="69" bestFit="1" customWidth="1"/>
    <col min="2309" max="2309" width="14.7109375" customWidth="1"/>
    <col min="2310" max="2310" width="15.140625" customWidth="1"/>
    <col min="2311" max="2311" width="13.140625" bestFit="1" customWidth="1"/>
    <col min="2312" max="2312" width="12.140625" bestFit="1" customWidth="1"/>
    <col min="2314" max="2314" width="10.140625" bestFit="1" customWidth="1"/>
    <col min="2316" max="2316" width="12.140625" bestFit="1" customWidth="1"/>
    <col min="2318" max="2318" width="11.42578125" bestFit="1" customWidth="1"/>
    <col min="2564" max="2564" width="69" bestFit="1" customWidth="1"/>
    <col min="2565" max="2565" width="14.7109375" customWidth="1"/>
    <col min="2566" max="2566" width="15.140625" customWidth="1"/>
    <col min="2567" max="2567" width="13.140625" bestFit="1" customWidth="1"/>
    <col min="2568" max="2568" width="12.140625" bestFit="1" customWidth="1"/>
    <col min="2570" max="2570" width="10.140625" bestFit="1" customWidth="1"/>
    <col min="2572" max="2572" width="12.140625" bestFit="1" customWidth="1"/>
    <col min="2574" max="2574" width="11.42578125" bestFit="1" customWidth="1"/>
    <col min="2820" max="2820" width="69" bestFit="1" customWidth="1"/>
    <col min="2821" max="2821" width="14.7109375" customWidth="1"/>
    <col min="2822" max="2822" width="15.140625" customWidth="1"/>
    <col min="2823" max="2823" width="13.140625" bestFit="1" customWidth="1"/>
    <col min="2824" max="2824" width="12.140625" bestFit="1" customWidth="1"/>
    <col min="2826" max="2826" width="10.140625" bestFit="1" customWidth="1"/>
    <col min="2828" max="2828" width="12.140625" bestFit="1" customWidth="1"/>
    <col min="2830" max="2830" width="11.42578125" bestFit="1" customWidth="1"/>
    <col min="3076" max="3076" width="69" bestFit="1" customWidth="1"/>
    <col min="3077" max="3077" width="14.7109375" customWidth="1"/>
    <col min="3078" max="3078" width="15.140625" customWidth="1"/>
    <col min="3079" max="3079" width="13.140625" bestFit="1" customWidth="1"/>
    <col min="3080" max="3080" width="12.140625" bestFit="1" customWidth="1"/>
    <col min="3082" max="3082" width="10.140625" bestFit="1" customWidth="1"/>
    <col min="3084" max="3084" width="12.140625" bestFit="1" customWidth="1"/>
    <col min="3086" max="3086" width="11.42578125" bestFit="1" customWidth="1"/>
    <col min="3332" max="3332" width="69" bestFit="1" customWidth="1"/>
    <col min="3333" max="3333" width="14.7109375" customWidth="1"/>
    <col min="3334" max="3334" width="15.140625" customWidth="1"/>
    <col min="3335" max="3335" width="13.140625" bestFit="1" customWidth="1"/>
    <col min="3336" max="3336" width="12.140625" bestFit="1" customWidth="1"/>
    <col min="3338" max="3338" width="10.140625" bestFit="1" customWidth="1"/>
    <col min="3340" max="3340" width="12.140625" bestFit="1" customWidth="1"/>
    <col min="3342" max="3342" width="11.42578125" bestFit="1" customWidth="1"/>
    <col min="3588" max="3588" width="69" bestFit="1" customWidth="1"/>
    <col min="3589" max="3589" width="14.7109375" customWidth="1"/>
    <col min="3590" max="3590" width="15.140625" customWidth="1"/>
    <col min="3591" max="3591" width="13.140625" bestFit="1" customWidth="1"/>
    <col min="3592" max="3592" width="12.140625" bestFit="1" customWidth="1"/>
    <col min="3594" max="3594" width="10.140625" bestFit="1" customWidth="1"/>
    <col min="3596" max="3596" width="12.140625" bestFit="1" customWidth="1"/>
    <col min="3598" max="3598" width="11.42578125" bestFit="1" customWidth="1"/>
    <col min="3844" max="3844" width="69" bestFit="1" customWidth="1"/>
    <col min="3845" max="3845" width="14.7109375" customWidth="1"/>
    <col min="3846" max="3846" width="15.140625" customWidth="1"/>
    <col min="3847" max="3847" width="13.140625" bestFit="1" customWidth="1"/>
    <col min="3848" max="3848" width="12.140625" bestFit="1" customWidth="1"/>
    <col min="3850" max="3850" width="10.140625" bestFit="1" customWidth="1"/>
    <col min="3852" max="3852" width="12.140625" bestFit="1" customWidth="1"/>
    <col min="3854" max="3854" width="11.42578125" bestFit="1" customWidth="1"/>
    <col min="4100" max="4100" width="69" bestFit="1" customWidth="1"/>
    <col min="4101" max="4101" width="14.7109375" customWidth="1"/>
    <col min="4102" max="4102" width="15.140625" customWidth="1"/>
    <col min="4103" max="4103" width="13.140625" bestFit="1" customWidth="1"/>
    <col min="4104" max="4104" width="12.140625" bestFit="1" customWidth="1"/>
    <col min="4106" max="4106" width="10.140625" bestFit="1" customWidth="1"/>
    <col min="4108" max="4108" width="12.140625" bestFit="1" customWidth="1"/>
    <col min="4110" max="4110" width="11.42578125" bestFit="1" customWidth="1"/>
    <col min="4356" max="4356" width="69" bestFit="1" customWidth="1"/>
    <col min="4357" max="4357" width="14.7109375" customWidth="1"/>
    <col min="4358" max="4358" width="15.140625" customWidth="1"/>
    <col min="4359" max="4359" width="13.140625" bestFit="1" customWidth="1"/>
    <col min="4360" max="4360" width="12.140625" bestFit="1" customWidth="1"/>
    <col min="4362" max="4362" width="10.140625" bestFit="1" customWidth="1"/>
    <col min="4364" max="4364" width="12.140625" bestFit="1" customWidth="1"/>
    <col min="4366" max="4366" width="11.42578125" bestFit="1" customWidth="1"/>
    <col min="4612" max="4612" width="69" bestFit="1" customWidth="1"/>
    <col min="4613" max="4613" width="14.7109375" customWidth="1"/>
    <col min="4614" max="4614" width="15.140625" customWidth="1"/>
    <col min="4615" max="4615" width="13.140625" bestFit="1" customWidth="1"/>
    <col min="4616" max="4616" width="12.140625" bestFit="1" customWidth="1"/>
    <col min="4618" max="4618" width="10.140625" bestFit="1" customWidth="1"/>
    <col min="4620" max="4620" width="12.140625" bestFit="1" customWidth="1"/>
    <col min="4622" max="4622" width="11.42578125" bestFit="1" customWidth="1"/>
    <col min="4868" max="4868" width="69" bestFit="1" customWidth="1"/>
    <col min="4869" max="4869" width="14.7109375" customWidth="1"/>
    <col min="4870" max="4870" width="15.140625" customWidth="1"/>
    <col min="4871" max="4871" width="13.140625" bestFit="1" customWidth="1"/>
    <col min="4872" max="4872" width="12.140625" bestFit="1" customWidth="1"/>
    <col min="4874" max="4874" width="10.140625" bestFit="1" customWidth="1"/>
    <col min="4876" max="4876" width="12.140625" bestFit="1" customWidth="1"/>
    <col min="4878" max="4878" width="11.42578125" bestFit="1" customWidth="1"/>
    <col min="5124" max="5124" width="69" bestFit="1" customWidth="1"/>
    <col min="5125" max="5125" width="14.7109375" customWidth="1"/>
    <col min="5126" max="5126" width="15.140625" customWidth="1"/>
    <col min="5127" max="5127" width="13.140625" bestFit="1" customWidth="1"/>
    <col min="5128" max="5128" width="12.140625" bestFit="1" customWidth="1"/>
    <col min="5130" max="5130" width="10.140625" bestFit="1" customWidth="1"/>
    <col min="5132" max="5132" width="12.140625" bestFit="1" customWidth="1"/>
    <col min="5134" max="5134" width="11.42578125" bestFit="1" customWidth="1"/>
    <col min="5380" max="5380" width="69" bestFit="1" customWidth="1"/>
    <col min="5381" max="5381" width="14.7109375" customWidth="1"/>
    <col min="5382" max="5382" width="15.140625" customWidth="1"/>
    <col min="5383" max="5383" width="13.140625" bestFit="1" customWidth="1"/>
    <col min="5384" max="5384" width="12.140625" bestFit="1" customWidth="1"/>
    <col min="5386" max="5386" width="10.140625" bestFit="1" customWidth="1"/>
    <col min="5388" max="5388" width="12.140625" bestFit="1" customWidth="1"/>
    <col min="5390" max="5390" width="11.42578125" bestFit="1" customWidth="1"/>
    <col min="5636" max="5636" width="69" bestFit="1" customWidth="1"/>
    <col min="5637" max="5637" width="14.7109375" customWidth="1"/>
    <col min="5638" max="5638" width="15.140625" customWidth="1"/>
    <col min="5639" max="5639" width="13.140625" bestFit="1" customWidth="1"/>
    <col min="5640" max="5640" width="12.140625" bestFit="1" customWidth="1"/>
    <col min="5642" max="5642" width="10.140625" bestFit="1" customWidth="1"/>
    <col min="5644" max="5644" width="12.140625" bestFit="1" customWidth="1"/>
    <col min="5646" max="5646" width="11.42578125" bestFit="1" customWidth="1"/>
    <col min="5892" max="5892" width="69" bestFit="1" customWidth="1"/>
    <col min="5893" max="5893" width="14.7109375" customWidth="1"/>
    <col min="5894" max="5894" width="15.140625" customWidth="1"/>
    <col min="5895" max="5895" width="13.140625" bestFit="1" customWidth="1"/>
    <col min="5896" max="5896" width="12.140625" bestFit="1" customWidth="1"/>
    <col min="5898" max="5898" width="10.140625" bestFit="1" customWidth="1"/>
    <col min="5900" max="5900" width="12.140625" bestFit="1" customWidth="1"/>
    <col min="5902" max="5902" width="11.42578125" bestFit="1" customWidth="1"/>
    <col min="6148" max="6148" width="69" bestFit="1" customWidth="1"/>
    <col min="6149" max="6149" width="14.7109375" customWidth="1"/>
    <col min="6150" max="6150" width="15.140625" customWidth="1"/>
    <col min="6151" max="6151" width="13.140625" bestFit="1" customWidth="1"/>
    <col min="6152" max="6152" width="12.140625" bestFit="1" customWidth="1"/>
    <col min="6154" max="6154" width="10.140625" bestFit="1" customWidth="1"/>
    <col min="6156" max="6156" width="12.140625" bestFit="1" customWidth="1"/>
    <col min="6158" max="6158" width="11.42578125" bestFit="1" customWidth="1"/>
    <col min="6404" max="6404" width="69" bestFit="1" customWidth="1"/>
    <col min="6405" max="6405" width="14.7109375" customWidth="1"/>
    <col min="6406" max="6406" width="15.140625" customWidth="1"/>
    <col min="6407" max="6407" width="13.140625" bestFit="1" customWidth="1"/>
    <col min="6408" max="6408" width="12.140625" bestFit="1" customWidth="1"/>
    <col min="6410" max="6410" width="10.140625" bestFit="1" customWidth="1"/>
    <col min="6412" max="6412" width="12.140625" bestFit="1" customWidth="1"/>
    <col min="6414" max="6414" width="11.42578125" bestFit="1" customWidth="1"/>
    <col min="6660" max="6660" width="69" bestFit="1" customWidth="1"/>
    <col min="6661" max="6661" width="14.7109375" customWidth="1"/>
    <col min="6662" max="6662" width="15.140625" customWidth="1"/>
    <col min="6663" max="6663" width="13.140625" bestFit="1" customWidth="1"/>
    <col min="6664" max="6664" width="12.140625" bestFit="1" customWidth="1"/>
    <col min="6666" max="6666" width="10.140625" bestFit="1" customWidth="1"/>
    <col min="6668" max="6668" width="12.140625" bestFit="1" customWidth="1"/>
    <col min="6670" max="6670" width="11.42578125" bestFit="1" customWidth="1"/>
    <col min="6916" max="6916" width="69" bestFit="1" customWidth="1"/>
    <col min="6917" max="6917" width="14.7109375" customWidth="1"/>
    <col min="6918" max="6918" width="15.140625" customWidth="1"/>
    <col min="6919" max="6919" width="13.140625" bestFit="1" customWidth="1"/>
    <col min="6920" max="6920" width="12.140625" bestFit="1" customWidth="1"/>
    <col min="6922" max="6922" width="10.140625" bestFit="1" customWidth="1"/>
    <col min="6924" max="6924" width="12.140625" bestFit="1" customWidth="1"/>
    <col min="6926" max="6926" width="11.42578125" bestFit="1" customWidth="1"/>
    <col min="7172" max="7172" width="69" bestFit="1" customWidth="1"/>
    <col min="7173" max="7173" width="14.7109375" customWidth="1"/>
    <col min="7174" max="7174" width="15.140625" customWidth="1"/>
    <col min="7175" max="7175" width="13.140625" bestFit="1" customWidth="1"/>
    <col min="7176" max="7176" width="12.140625" bestFit="1" customWidth="1"/>
    <col min="7178" max="7178" width="10.140625" bestFit="1" customWidth="1"/>
    <col min="7180" max="7180" width="12.140625" bestFit="1" customWidth="1"/>
    <col min="7182" max="7182" width="11.42578125" bestFit="1" customWidth="1"/>
    <col min="7428" max="7428" width="69" bestFit="1" customWidth="1"/>
    <col min="7429" max="7429" width="14.7109375" customWidth="1"/>
    <col min="7430" max="7430" width="15.140625" customWidth="1"/>
    <col min="7431" max="7431" width="13.140625" bestFit="1" customWidth="1"/>
    <col min="7432" max="7432" width="12.140625" bestFit="1" customWidth="1"/>
    <col min="7434" max="7434" width="10.140625" bestFit="1" customWidth="1"/>
    <col min="7436" max="7436" width="12.140625" bestFit="1" customWidth="1"/>
    <col min="7438" max="7438" width="11.42578125" bestFit="1" customWidth="1"/>
    <col min="7684" max="7684" width="69" bestFit="1" customWidth="1"/>
    <col min="7685" max="7685" width="14.7109375" customWidth="1"/>
    <col min="7686" max="7686" width="15.140625" customWidth="1"/>
    <col min="7687" max="7687" width="13.140625" bestFit="1" customWidth="1"/>
    <col min="7688" max="7688" width="12.140625" bestFit="1" customWidth="1"/>
    <col min="7690" max="7690" width="10.140625" bestFit="1" customWidth="1"/>
    <col min="7692" max="7692" width="12.140625" bestFit="1" customWidth="1"/>
    <col min="7694" max="7694" width="11.42578125" bestFit="1" customWidth="1"/>
    <col min="7940" max="7940" width="69" bestFit="1" customWidth="1"/>
    <col min="7941" max="7941" width="14.7109375" customWidth="1"/>
    <col min="7942" max="7942" width="15.140625" customWidth="1"/>
    <col min="7943" max="7943" width="13.140625" bestFit="1" customWidth="1"/>
    <col min="7944" max="7944" width="12.140625" bestFit="1" customWidth="1"/>
    <col min="7946" max="7946" width="10.140625" bestFit="1" customWidth="1"/>
    <col min="7948" max="7948" width="12.140625" bestFit="1" customWidth="1"/>
    <col min="7950" max="7950" width="11.42578125" bestFit="1" customWidth="1"/>
    <col min="8196" max="8196" width="69" bestFit="1" customWidth="1"/>
    <col min="8197" max="8197" width="14.7109375" customWidth="1"/>
    <col min="8198" max="8198" width="15.140625" customWidth="1"/>
    <col min="8199" max="8199" width="13.140625" bestFit="1" customWidth="1"/>
    <col min="8200" max="8200" width="12.140625" bestFit="1" customWidth="1"/>
    <col min="8202" max="8202" width="10.140625" bestFit="1" customWidth="1"/>
    <col min="8204" max="8204" width="12.140625" bestFit="1" customWidth="1"/>
    <col min="8206" max="8206" width="11.42578125" bestFit="1" customWidth="1"/>
    <col min="8452" max="8452" width="69" bestFit="1" customWidth="1"/>
    <col min="8453" max="8453" width="14.7109375" customWidth="1"/>
    <col min="8454" max="8454" width="15.140625" customWidth="1"/>
    <col min="8455" max="8455" width="13.140625" bestFit="1" customWidth="1"/>
    <col min="8456" max="8456" width="12.140625" bestFit="1" customWidth="1"/>
    <col min="8458" max="8458" width="10.140625" bestFit="1" customWidth="1"/>
    <col min="8460" max="8460" width="12.140625" bestFit="1" customWidth="1"/>
    <col min="8462" max="8462" width="11.42578125" bestFit="1" customWidth="1"/>
    <col min="8708" max="8708" width="69" bestFit="1" customWidth="1"/>
    <col min="8709" max="8709" width="14.7109375" customWidth="1"/>
    <col min="8710" max="8710" width="15.140625" customWidth="1"/>
    <col min="8711" max="8711" width="13.140625" bestFit="1" customWidth="1"/>
    <col min="8712" max="8712" width="12.140625" bestFit="1" customWidth="1"/>
    <col min="8714" max="8714" width="10.140625" bestFit="1" customWidth="1"/>
    <col min="8716" max="8716" width="12.140625" bestFit="1" customWidth="1"/>
    <col min="8718" max="8718" width="11.42578125" bestFit="1" customWidth="1"/>
    <col min="8964" max="8964" width="69" bestFit="1" customWidth="1"/>
    <col min="8965" max="8965" width="14.7109375" customWidth="1"/>
    <col min="8966" max="8966" width="15.140625" customWidth="1"/>
    <col min="8967" max="8967" width="13.140625" bestFit="1" customWidth="1"/>
    <col min="8968" max="8968" width="12.140625" bestFit="1" customWidth="1"/>
    <col min="8970" max="8970" width="10.140625" bestFit="1" customWidth="1"/>
    <col min="8972" max="8972" width="12.140625" bestFit="1" customWidth="1"/>
    <col min="8974" max="8974" width="11.42578125" bestFit="1" customWidth="1"/>
    <col min="9220" max="9220" width="69" bestFit="1" customWidth="1"/>
    <col min="9221" max="9221" width="14.7109375" customWidth="1"/>
    <col min="9222" max="9222" width="15.140625" customWidth="1"/>
    <col min="9223" max="9223" width="13.140625" bestFit="1" customWidth="1"/>
    <col min="9224" max="9224" width="12.140625" bestFit="1" customWidth="1"/>
    <col min="9226" max="9226" width="10.140625" bestFit="1" customWidth="1"/>
    <col min="9228" max="9228" width="12.140625" bestFit="1" customWidth="1"/>
    <col min="9230" max="9230" width="11.42578125" bestFit="1" customWidth="1"/>
    <col min="9476" max="9476" width="69" bestFit="1" customWidth="1"/>
    <col min="9477" max="9477" width="14.7109375" customWidth="1"/>
    <col min="9478" max="9478" width="15.140625" customWidth="1"/>
    <col min="9479" max="9479" width="13.140625" bestFit="1" customWidth="1"/>
    <col min="9480" max="9480" width="12.140625" bestFit="1" customWidth="1"/>
    <col min="9482" max="9482" width="10.140625" bestFit="1" customWidth="1"/>
    <col min="9484" max="9484" width="12.140625" bestFit="1" customWidth="1"/>
    <col min="9486" max="9486" width="11.42578125" bestFit="1" customWidth="1"/>
    <col min="9732" max="9732" width="69" bestFit="1" customWidth="1"/>
    <col min="9733" max="9733" width="14.7109375" customWidth="1"/>
    <col min="9734" max="9734" width="15.140625" customWidth="1"/>
    <col min="9735" max="9735" width="13.140625" bestFit="1" customWidth="1"/>
    <col min="9736" max="9736" width="12.140625" bestFit="1" customWidth="1"/>
    <col min="9738" max="9738" width="10.140625" bestFit="1" customWidth="1"/>
    <col min="9740" max="9740" width="12.140625" bestFit="1" customWidth="1"/>
    <col min="9742" max="9742" width="11.42578125" bestFit="1" customWidth="1"/>
    <col min="9988" max="9988" width="69" bestFit="1" customWidth="1"/>
    <col min="9989" max="9989" width="14.7109375" customWidth="1"/>
    <col min="9990" max="9990" width="15.140625" customWidth="1"/>
    <col min="9991" max="9991" width="13.140625" bestFit="1" customWidth="1"/>
    <col min="9992" max="9992" width="12.140625" bestFit="1" customWidth="1"/>
    <col min="9994" max="9994" width="10.140625" bestFit="1" customWidth="1"/>
    <col min="9996" max="9996" width="12.140625" bestFit="1" customWidth="1"/>
    <col min="9998" max="9998" width="11.42578125" bestFit="1" customWidth="1"/>
    <col min="10244" max="10244" width="69" bestFit="1" customWidth="1"/>
    <col min="10245" max="10245" width="14.7109375" customWidth="1"/>
    <col min="10246" max="10246" width="15.140625" customWidth="1"/>
    <col min="10247" max="10247" width="13.140625" bestFit="1" customWidth="1"/>
    <col min="10248" max="10248" width="12.140625" bestFit="1" customWidth="1"/>
    <col min="10250" max="10250" width="10.140625" bestFit="1" customWidth="1"/>
    <col min="10252" max="10252" width="12.140625" bestFit="1" customWidth="1"/>
    <col min="10254" max="10254" width="11.42578125" bestFit="1" customWidth="1"/>
    <col min="10500" max="10500" width="69" bestFit="1" customWidth="1"/>
    <col min="10501" max="10501" width="14.7109375" customWidth="1"/>
    <col min="10502" max="10502" width="15.140625" customWidth="1"/>
    <col min="10503" max="10503" width="13.140625" bestFit="1" customWidth="1"/>
    <col min="10504" max="10504" width="12.140625" bestFit="1" customWidth="1"/>
    <col min="10506" max="10506" width="10.140625" bestFit="1" customWidth="1"/>
    <col min="10508" max="10508" width="12.140625" bestFit="1" customWidth="1"/>
    <col min="10510" max="10510" width="11.42578125" bestFit="1" customWidth="1"/>
    <col min="10756" max="10756" width="69" bestFit="1" customWidth="1"/>
    <col min="10757" max="10757" width="14.7109375" customWidth="1"/>
    <col min="10758" max="10758" width="15.140625" customWidth="1"/>
    <col min="10759" max="10759" width="13.140625" bestFit="1" customWidth="1"/>
    <col min="10760" max="10760" width="12.140625" bestFit="1" customWidth="1"/>
    <col min="10762" max="10762" width="10.140625" bestFit="1" customWidth="1"/>
    <col min="10764" max="10764" width="12.140625" bestFit="1" customWidth="1"/>
    <col min="10766" max="10766" width="11.42578125" bestFit="1" customWidth="1"/>
    <col min="11012" max="11012" width="69" bestFit="1" customWidth="1"/>
    <col min="11013" max="11013" width="14.7109375" customWidth="1"/>
    <col min="11014" max="11014" width="15.140625" customWidth="1"/>
    <col min="11015" max="11015" width="13.140625" bestFit="1" customWidth="1"/>
    <col min="11016" max="11016" width="12.140625" bestFit="1" customWidth="1"/>
    <col min="11018" max="11018" width="10.140625" bestFit="1" customWidth="1"/>
    <col min="11020" max="11020" width="12.140625" bestFit="1" customWidth="1"/>
    <col min="11022" max="11022" width="11.42578125" bestFit="1" customWidth="1"/>
    <col min="11268" max="11268" width="69" bestFit="1" customWidth="1"/>
    <col min="11269" max="11269" width="14.7109375" customWidth="1"/>
    <col min="11270" max="11270" width="15.140625" customWidth="1"/>
    <col min="11271" max="11271" width="13.140625" bestFit="1" customWidth="1"/>
    <col min="11272" max="11272" width="12.140625" bestFit="1" customWidth="1"/>
    <col min="11274" max="11274" width="10.140625" bestFit="1" customWidth="1"/>
    <col min="11276" max="11276" width="12.140625" bestFit="1" customWidth="1"/>
    <col min="11278" max="11278" width="11.42578125" bestFit="1" customWidth="1"/>
    <col min="11524" max="11524" width="69" bestFit="1" customWidth="1"/>
    <col min="11525" max="11525" width="14.7109375" customWidth="1"/>
    <col min="11526" max="11526" width="15.140625" customWidth="1"/>
    <col min="11527" max="11527" width="13.140625" bestFit="1" customWidth="1"/>
    <col min="11528" max="11528" width="12.140625" bestFit="1" customWidth="1"/>
    <col min="11530" max="11530" width="10.140625" bestFit="1" customWidth="1"/>
    <col min="11532" max="11532" width="12.140625" bestFit="1" customWidth="1"/>
    <col min="11534" max="11534" width="11.42578125" bestFit="1" customWidth="1"/>
    <col min="11780" max="11780" width="69" bestFit="1" customWidth="1"/>
    <col min="11781" max="11781" width="14.7109375" customWidth="1"/>
    <col min="11782" max="11782" width="15.140625" customWidth="1"/>
    <col min="11783" max="11783" width="13.140625" bestFit="1" customWidth="1"/>
    <col min="11784" max="11784" width="12.140625" bestFit="1" customWidth="1"/>
    <col min="11786" max="11786" width="10.140625" bestFit="1" customWidth="1"/>
    <col min="11788" max="11788" width="12.140625" bestFit="1" customWidth="1"/>
    <col min="11790" max="11790" width="11.42578125" bestFit="1" customWidth="1"/>
    <col min="12036" max="12036" width="69" bestFit="1" customWidth="1"/>
    <col min="12037" max="12037" width="14.7109375" customWidth="1"/>
    <col min="12038" max="12038" width="15.140625" customWidth="1"/>
    <col min="12039" max="12039" width="13.140625" bestFit="1" customWidth="1"/>
    <col min="12040" max="12040" width="12.140625" bestFit="1" customWidth="1"/>
    <col min="12042" max="12042" width="10.140625" bestFit="1" customWidth="1"/>
    <col min="12044" max="12044" width="12.140625" bestFit="1" customWidth="1"/>
    <col min="12046" max="12046" width="11.42578125" bestFit="1" customWidth="1"/>
    <col min="12292" max="12292" width="69" bestFit="1" customWidth="1"/>
    <col min="12293" max="12293" width="14.7109375" customWidth="1"/>
    <col min="12294" max="12294" width="15.140625" customWidth="1"/>
    <col min="12295" max="12295" width="13.140625" bestFit="1" customWidth="1"/>
    <col min="12296" max="12296" width="12.140625" bestFit="1" customWidth="1"/>
    <col min="12298" max="12298" width="10.140625" bestFit="1" customWidth="1"/>
    <col min="12300" max="12300" width="12.140625" bestFit="1" customWidth="1"/>
    <col min="12302" max="12302" width="11.42578125" bestFit="1" customWidth="1"/>
    <col min="12548" max="12548" width="69" bestFit="1" customWidth="1"/>
    <col min="12549" max="12549" width="14.7109375" customWidth="1"/>
    <col min="12550" max="12550" width="15.140625" customWidth="1"/>
    <col min="12551" max="12551" width="13.140625" bestFit="1" customWidth="1"/>
    <col min="12552" max="12552" width="12.140625" bestFit="1" customWidth="1"/>
    <col min="12554" max="12554" width="10.140625" bestFit="1" customWidth="1"/>
    <col min="12556" max="12556" width="12.140625" bestFit="1" customWidth="1"/>
    <col min="12558" max="12558" width="11.42578125" bestFit="1" customWidth="1"/>
    <col min="12804" max="12804" width="69" bestFit="1" customWidth="1"/>
    <col min="12805" max="12805" width="14.7109375" customWidth="1"/>
    <col min="12806" max="12806" width="15.140625" customWidth="1"/>
    <col min="12807" max="12807" width="13.140625" bestFit="1" customWidth="1"/>
    <col min="12808" max="12808" width="12.140625" bestFit="1" customWidth="1"/>
    <col min="12810" max="12810" width="10.140625" bestFit="1" customWidth="1"/>
    <col min="12812" max="12812" width="12.140625" bestFit="1" customWidth="1"/>
    <col min="12814" max="12814" width="11.42578125" bestFit="1" customWidth="1"/>
    <col min="13060" max="13060" width="69" bestFit="1" customWidth="1"/>
    <col min="13061" max="13061" width="14.7109375" customWidth="1"/>
    <col min="13062" max="13062" width="15.140625" customWidth="1"/>
    <col min="13063" max="13063" width="13.140625" bestFit="1" customWidth="1"/>
    <col min="13064" max="13064" width="12.140625" bestFit="1" customWidth="1"/>
    <col min="13066" max="13066" width="10.140625" bestFit="1" customWidth="1"/>
    <col min="13068" max="13068" width="12.140625" bestFit="1" customWidth="1"/>
    <col min="13070" max="13070" width="11.42578125" bestFit="1" customWidth="1"/>
    <col min="13316" max="13316" width="69" bestFit="1" customWidth="1"/>
    <col min="13317" max="13317" width="14.7109375" customWidth="1"/>
    <col min="13318" max="13318" width="15.140625" customWidth="1"/>
    <col min="13319" max="13319" width="13.140625" bestFit="1" customWidth="1"/>
    <col min="13320" max="13320" width="12.140625" bestFit="1" customWidth="1"/>
    <col min="13322" max="13322" width="10.140625" bestFit="1" customWidth="1"/>
    <col min="13324" max="13324" width="12.140625" bestFit="1" customWidth="1"/>
    <col min="13326" max="13326" width="11.42578125" bestFit="1" customWidth="1"/>
    <col min="13572" max="13572" width="69" bestFit="1" customWidth="1"/>
    <col min="13573" max="13573" width="14.7109375" customWidth="1"/>
    <col min="13574" max="13574" width="15.140625" customWidth="1"/>
    <col min="13575" max="13575" width="13.140625" bestFit="1" customWidth="1"/>
    <col min="13576" max="13576" width="12.140625" bestFit="1" customWidth="1"/>
    <col min="13578" max="13578" width="10.140625" bestFit="1" customWidth="1"/>
    <col min="13580" max="13580" width="12.140625" bestFit="1" customWidth="1"/>
    <col min="13582" max="13582" width="11.42578125" bestFit="1" customWidth="1"/>
    <col min="13828" max="13828" width="69" bestFit="1" customWidth="1"/>
    <col min="13829" max="13829" width="14.7109375" customWidth="1"/>
    <col min="13830" max="13830" width="15.140625" customWidth="1"/>
    <col min="13831" max="13831" width="13.140625" bestFit="1" customWidth="1"/>
    <col min="13832" max="13832" width="12.140625" bestFit="1" customWidth="1"/>
    <col min="13834" max="13834" width="10.140625" bestFit="1" customWidth="1"/>
    <col min="13836" max="13836" width="12.140625" bestFit="1" customWidth="1"/>
    <col min="13838" max="13838" width="11.42578125" bestFit="1" customWidth="1"/>
    <col min="14084" max="14084" width="69" bestFit="1" customWidth="1"/>
    <col min="14085" max="14085" width="14.7109375" customWidth="1"/>
    <col min="14086" max="14086" width="15.140625" customWidth="1"/>
    <col min="14087" max="14087" width="13.140625" bestFit="1" customWidth="1"/>
    <col min="14088" max="14088" width="12.140625" bestFit="1" customWidth="1"/>
    <col min="14090" max="14090" width="10.140625" bestFit="1" customWidth="1"/>
    <col min="14092" max="14092" width="12.140625" bestFit="1" customWidth="1"/>
    <col min="14094" max="14094" width="11.42578125" bestFit="1" customWidth="1"/>
    <col min="14340" max="14340" width="69" bestFit="1" customWidth="1"/>
    <col min="14341" max="14341" width="14.7109375" customWidth="1"/>
    <col min="14342" max="14342" width="15.140625" customWidth="1"/>
    <col min="14343" max="14343" width="13.140625" bestFit="1" customWidth="1"/>
    <col min="14344" max="14344" width="12.140625" bestFit="1" customWidth="1"/>
    <col min="14346" max="14346" width="10.140625" bestFit="1" customWidth="1"/>
    <col min="14348" max="14348" width="12.140625" bestFit="1" customWidth="1"/>
    <col min="14350" max="14350" width="11.42578125" bestFit="1" customWidth="1"/>
    <col min="14596" max="14596" width="69" bestFit="1" customWidth="1"/>
    <col min="14597" max="14597" width="14.7109375" customWidth="1"/>
    <col min="14598" max="14598" width="15.140625" customWidth="1"/>
    <col min="14599" max="14599" width="13.140625" bestFit="1" customWidth="1"/>
    <col min="14600" max="14600" width="12.140625" bestFit="1" customWidth="1"/>
    <col min="14602" max="14602" width="10.140625" bestFit="1" customWidth="1"/>
    <col min="14604" max="14604" width="12.140625" bestFit="1" customWidth="1"/>
    <col min="14606" max="14606" width="11.42578125" bestFit="1" customWidth="1"/>
    <col min="14852" max="14852" width="69" bestFit="1" customWidth="1"/>
    <col min="14853" max="14853" width="14.7109375" customWidth="1"/>
    <col min="14854" max="14854" width="15.140625" customWidth="1"/>
    <col min="14855" max="14855" width="13.140625" bestFit="1" customWidth="1"/>
    <col min="14856" max="14856" width="12.140625" bestFit="1" customWidth="1"/>
    <col min="14858" max="14858" width="10.140625" bestFit="1" customWidth="1"/>
    <col min="14860" max="14860" width="12.140625" bestFit="1" customWidth="1"/>
    <col min="14862" max="14862" width="11.42578125" bestFit="1" customWidth="1"/>
    <col min="15108" max="15108" width="69" bestFit="1" customWidth="1"/>
    <col min="15109" max="15109" width="14.7109375" customWidth="1"/>
    <col min="15110" max="15110" width="15.140625" customWidth="1"/>
    <col min="15111" max="15111" width="13.140625" bestFit="1" customWidth="1"/>
    <col min="15112" max="15112" width="12.140625" bestFit="1" customWidth="1"/>
    <col min="15114" max="15114" width="10.140625" bestFit="1" customWidth="1"/>
    <col min="15116" max="15116" width="12.140625" bestFit="1" customWidth="1"/>
    <col min="15118" max="15118" width="11.42578125" bestFit="1" customWidth="1"/>
    <col min="15364" max="15364" width="69" bestFit="1" customWidth="1"/>
    <col min="15365" max="15365" width="14.7109375" customWidth="1"/>
    <col min="15366" max="15366" width="15.140625" customWidth="1"/>
    <col min="15367" max="15367" width="13.140625" bestFit="1" customWidth="1"/>
    <col min="15368" max="15368" width="12.140625" bestFit="1" customWidth="1"/>
    <col min="15370" max="15370" width="10.140625" bestFit="1" customWidth="1"/>
    <col min="15372" max="15372" width="12.140625" bestFit="1" customWidth="1"/>
    <col min="15374" max="15374" width="11.42578125" bestFit="1" customWidth="1"/>
    <col min="15620" max="15620" width="69" bestFit="1" customWidth="1"/>
    <col min="15621" max="15621" width="14.7109375" customWidth="1"/>
    <col min="15622" max="15622" width="15.140625" customWidth="1"/>
    <col min="15623" max="15623" width="13.140625" bestFit="1" customWidth="1"/>
    <col min="15624" max="15624" width="12.140625" bestFit="1" customWidth="1"/>
    <col min="15626" max="15626" width="10.140625" bestFit="1" customWidth="1"/>
    <col min="15628" max="15628" width="12.140625" bestFit="1" customWidth="1"/>
    <col min="15630" max="15630" width="11.42578125" bestFit="1" customWidth="1"/>
    <col min="15876" max="15876" width="69" bestFit="1" customWidth="1"/>
    <col min="15877" max="15877" width="14.7109375" customWidth="1"/>
    <col min="15878" max="15878" width="15.140625" customWidth="1"/>
    <col min="15879" max="15879" width="13.140625" bestFit="1" customWidth="1"/>
    <col min="15880" max="15880" width="12.140625" bestFit="1" customWidth="1"/>
    <col min="15882" max="15882" width="10.140625" bestFit="1" customWidth="1"/>
    <col min="15884" max="15884" width="12.140625" bestFit="1" customWidth="1"/>
    <col min="15886" max="15886" width="11.42578125" bestFit="1" customWidth="1"/>
    <col min="16132" max="16132" width="69" bestFit="1" customWidth="1"/>
    <col min="16133" max="16133" width="14.7109375" customWidth="1"/>
    <col min="16134" max="16134" width="15.140625" customWidth="1"/>
    <col min="16135" max="16135" width="13.140625" bestFit="1" customWidth="1"/>
    <col min="16136" max="16136" width="12.140625" bestFit="1" customWidth="1"/>
    <col min="16138" max="16138" width="10.140625" bestFit="1" customWidth="1"/>
    <col min="16140" max="16140" width="12.140625" bestFit="1" customWidth="1"/>
    <col min="16142" max="16142" width="11.42578125" bestFit="1" customWidth="1"/>
  </cols>
  <sheetData>
    <row r="1" spans="2:26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6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6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W3" si="3">V4+V5</f>
        <v>7234300</v>
      </c>
      <c r="W3" s="27">
        <f t="shared" si="3"/>
        <v>-3937700</v>
      </c>
    </row>
    <row r="4" spans="2:26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4">G7+G8+G9</f>
        <v>0</v>
      </c>
      <c r="H4" s="27">
        <f t="shared" si="4"/>
        <v>0</v>
      </c>
      <c r="I4" s="27">
        <f t="shared" si="4"/>
        <v>0</v>
      </c>
      <c r="J4" s="27">
        <f t="shared" si="4"/>
        <v>0</v>
      </c>
      <c r="K4" s="27">
        <f t="shared" si="4"/>
        <v>0</v>
      </c>
      <c r="L4" s="27">
        <f t="shared" si="4"/>
        <v>0</v>
      </c>
      <c r="M4" s="27">
        <f t="shared" si="4"/>
        <v>0</v>
      </c>
      <c r="N4" s="27">
        <f t="shared" si="4"/>
        <v>0</v>
      </c>
      <c r="O4" s="27">
        <f t="shared" si="4"/>
        <v>0</v>
      </c>
      <c r="P4" s="27">
        <f t="shared" si="4"/>
        <v>0</v>
      </c>
      <c r="Q4" s="27">
        <f t="shared" si="4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W4" si="5">V7+V8+V9</f>
        <v>5962300</v>
      </c>
      <c r="W4" s="27">
        <f t="shared" si="5"/>
        <v>-3937700</v>
      </c>
    </row>
    <row r="5" spans="2:26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6">G6</f>
        <v>0</v>
      </c>
      <c r="H5" s="27">
        <f t="shared" si="6"/>
        <v>0</v>
      </c>
      <c r="I5" s="27">
        <f t="shared" si="6"/>
        <v>0</v>
      </c>
      <c r="J5" s="27">
        <f t="shared" si="6"/>
        <v>0</v>
      </c>
      <c r="K5" s="27">
        <f t="shared" si="6"/>
        <v>0</v>
      </c>
      <c r="L5" s="27">
        <f t="shared" si="6"/>
        <v>0</v>
      </c>
      <c r="M5" s="27">
        <f t="shared" si="6"/>
        <v>0</v>
      </c>
      <c r="N5" s="27">
        <f t="shared" si="6"/>
        <v>0</v>
      </c>
      <c r="O5" s="27">
        <f t="shared" si="6"/>
        <v>172000</v>
      </c>
      <c r="P5" s="27">
        <f t="shared" si="6"/>
        <v>0</v>
      </c>
      <c r="Q5" s="27">
        <f t="shared" si="6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W5" si="7">V6</f>
        <v>1272000</v>
      </c>
      <c r="W5" s="27">
        <f t="shared" si="7"/>
        <v>0</v>
      </c>
      <c r="Z5" s="42"/>
    </row>
    <row r="6" spans="2:26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8">U6-R6</f>
        <v>-172000</v>
      </c>
      <c r="T6" s="9"/>
      <c r="U6" s="12">
        <v>1100000</v>
      </c>
      <c r="V6" s="44">
        <v>1272000</v>
      </c>
      <c r="W6" s="9">
        <f>V6-R6</f>
        <v>0</v>
      </c>
    </row>
    <row r="7" spans="2:26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8"/>
        <v>0</v>
      </c>
      <c r="T7" s="9"/>
      <c r="U7" s="12">
        <v>7900000</v>
      </c>
      <c r="V7" s="44">
        <v>5582000</v>
      </c>
      <c r="W7" s="9">
        <f t="shared" ref="W7:W9" si="9">V7-R7</f>
        <v>-2318000</v>
      </c>
    </row>
    <row r="8" spans="2:26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8"/>
        <v>0</v>
      </c>
      <c r="T8" s="9"/>
      <c r="U8" s="12">
        <v>800000</v>
      </c>
      <c r="V8" s="44">
        <v>59300</v>
      </c>
      <c r="W8" s="9">
        <f t="shared" si="9"/>
        <v>-740700</v>
      </c>
      <c r="Z8" s="42"/>
    </row>
    <row r="9" spans="2:26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8"/>
        <v>0</v>
      </c>
      <c r="T9" s="9"/>
      <c r="U9" s="12">
        <v>1200000</v>
      </c>
      <c r="V9" s="44">
        <v>321000</v>
      </c>
      <c r="W9" s="9">
        <f t="shared" si="9"/>
        <v>-879000</v>
      </c>
    </row>
    <row r="22" spans="16:17" x14ac:dyDescent="0.25">
      <c r="P22" s="43" t="e">
        <f>#REF!+'693 '!#REF!</f>
        <v>#REF!</v>
      </c>
      <c r="Q22" s="43"/>
    </row>
  </sheetData>
  <autoFilter ref="A2:W9"/>
  <pageMargins left="0.7" right="0.7" top="0.75" bottom="0.75" header="0.3" footer="0.3"/>
  <pageSetup scale="89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2019-12-23T13:49:04Z</dcterms:modified>
</cp:coreProperties>
</file>