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B3" i="7" l="1"/>
  <c r="AE3" i="7"/>
  <c r="AB34" i="7" l="1"/>
  <c r="AF134" i="7" l="1"/>
  <c r="AB126" i="7" l="1"/>
  <c r="AB74" i="7"/>
  <c r="AE7" i="5" l="1"/>
  <c r="AD32" i="7"/>
  <c r="AC32" i="7"/>
  <c r="AB127" i="7" l="1"/>
  <c r="AB121" i="7"/>
  <c r="AB5" i="5" l="1"/>
  <c r="AD141" i="7"/>
  <c r="AD127" i="7"/>
  <c r="AD126" i="7"/>
  <c r="AD121" i="7"/>
  <c r="AD107" i="7"/>
  <c r="AD74" i="7"/>
  <c r="AD48" i="7"/>
  <c r="AD47" i="7"/>
  <c r="AD46" i="7"/>
  <c r="AD45" i="7"/>
  <c r="AD36" i="7"/>
  <c r="AD35" i="7"/>
  <c r="AD34" i="7"/>
  <c r="AD33" i="7"/>
  <c r="AD20" i="7"/>
  <c r="AD13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D27" i="7" s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D138" i="7" s="1"/>
  <c r="AB134" i="7"/>
  <c r="AD134" i="7" s="1"/>
  <c r="AB120" i="7"/>
  <c r="AB113" i="7"/>
  <c r="AD113" i="7" s="1"/>
  <c r="AB107" i="7"/>
  <c r="AB100" i="7"/>
  <c r="AD100" i="7" s="1"/>
  <c r="AB93" i="7"/>
  <c r="AD93" i="7" s="1"/>
  <c r="AB84" i="7"/>
  <c r="AD84" i="7" s="1"/>
  <c r="AB65" i="7"/>
  <c r="AD65" i="7" s="1"/>
  <c r="AB56" i="7"/>
  <c r="AD56" i="7" s="1"/>
  <c r="AB55" i="7"/>
  <c r="AD55" i="7" s="1"/>
  <c r="AB48" i="7"/>
  <c r="AB47" i="7"/>
  <c r="AB46" i="7"/>
  <c r="AB36" i="7"/>
  <c r="AB35" i="7"/>
  <c r="AB13" i="7"/>
  <c r="AB4" i="7"/>
  <c r="AD4" i="7" s="1"/>
  <c r="AB119" i="7" l="1"/>
  <c r="AD119" i="7" s="1"/>
  <c r="AD120" i="7"/>
  <c r="AB54" i="7"/>
  <c r="AD54" i="7" s="1"/>
  <c r="Z3" i="5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D125" i="7"/>
  <c r="AA33" i="7"/>
  <c r="AA45" i="7"/>
  <c r="Z45" i="7"/>
  <c r="Z33" i="7"/>
  <c r="Y7" i="5"/>
  <c r="Y8" i="5"/>
  <c r="Y9" i="5"/>
  <c r="AD3" i="7" l="1"/>
  <c r="AB144" i="7" s="1"/>
  <c r="R137" i="7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P22" i="5" l="1"/>
  <c r="AE5" i="5"/>
  <c r="AE8" i="5" s="1"/>
  <c r="R125" i="7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AC54" i="7" l="1"/>
  <c r="S119" i="7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<sst xmlns="http://schemas.openxmlformats.org/spreadsheetml/2006/main" count="455" uniqueCount="245">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</sst>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4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Alignment="1">
      <alignment vertical="center" wrapText="1"/>
    </xf>
    <xf numFmtId="164" fontId="33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4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5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38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 wrapText="1"/>
    </xf>
    <xf numFmtId="43" fontId="38" fillId="0" borderId="0" xfId="2" applyFont="1" applyAlignment="1">
      <alignment vertical="center" wrapText="1"/>
    </xf>
    <xf numFmtId="165" fontId="0" fillId="0" borderId="0" xfId="0" applyNumberFormat="1"/>
    <xf numFmtId="164" fontId="39" fillId="2" borderId="1" xfId="0" applyNumberFormat="1" applyFont="1" applyFill="1" applyBorder="1" applyAlignment="1">
      <alignment horizontal="center" vertical="center" wrapText="1"/>
    </xf>
    <xf numFmtId="164" fontId="23" fillId="6" borderId="1" xfId="0" applyNumberFormat="1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 vertical="center" wrapText="1"/>
    </xf>
    <xf numFmtId="165" fontId="38" fillId="6" borderId="0" xfId="2" applyNumberFormat="1" applyFont="1" applyFill="1" applyAlignment="1">
      <alignment vertical="center" wrapText="1"/>
    </xf>
    <xf numFmtId="0" fontId="38" fillId="6" borderId="0" xfId="0" applyFont="1" applyFill="1" applyAlignment="1">
      <alignment horizontal="center" vertical="center" wrapText="1"/>
    </xf>
    <xf numFmtId="165" fontId="32" fillId="2" borderId="0" xfId="2" applyNumberFormat="1" applyFont="1" applyFill="1" applyBorder="1" applyAlignment="1">
      <alignment vertical="center" wrapText="1"/>
    </xf>
    <xf numFmtId="164" fontId="32" fillId="2" borderId="0" xfId="0" applyNumberFormat="1" applyFont="1" applyFill="1" applyBorder="1" applyAlignment="1">
      <alignment vertical="center" wrapText="1"/>
    </xf>
    <xf numFmtId="165" fontId="40" fillId="2" borderId="0" xfId="2" applyNumberFormat="1" applyFont="1" applyFill="1" applyAlignment="1">
      <alignment vertical="center" wrapText="1"/>
    </xf>
    <xf numFmtId="43" fontId="3" fillId="2" borderId="0" xfId="2" applyFont="1" applyFill="1" applyAlignment="1">
      <alignment horizontal="center" vertical="center" wrapText="1"/>
    </xf>
    <xf numFmtId="165" fontId="41" fillId="0" borderId="0" xfId="0" applyNumberFormat="1" applyFont="1"/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4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AD3" sqref="AD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hidden="1" customWidth="1"/>
    <col min="8" max="8" width="12.85546875" hidden="1" customWidth="1"/>
    <col min="9" max="18" width="15" hidden="1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hidden="1" customWidth="1"/>
    <col min="30" max="30" width="16.28515625" customWidth="1"/>
    <col min="31" max="31" width="15.5703125" customWidth="1"/>
    <col min="32" max="32" width="11.42578125" bestFit="1" customWidth="1"/>
    <col min="33" max="33" width="10.2851562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2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2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2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>AB4+AB13+AB20+AB27+AB32+AB33+AB45+AB54+AB65+AB74+AB84+AB93+AB99+AB100+AB107+AB113+AB119+AB125+AB134+AB138+AB141</f>
        <v>270184600</v>
      </c>
      <c r="AC3" s="27">
        <f t="shared" si="0"/>
        <v>-6321400</v>
      </c>
      <c r="AD3" s="40">
        <f>AD4+AD13+AD20+AD27+AD33+AD45+AD54+AD65+AD74+AD84+AD93+AD99+AD100+AD107+AD113+AD119+AD125+AD134+AD138+AD141+AD32</f>
        <v>-5178050</v>
      </c>
      <c r="AE3" s="49">
        <f>AB3-U3</f>
        <v>-7178050</v>
      </c>
    </row>
    <row r="4" spans="1:32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57">
        <f>SUM(AB5:AB12)</f>
        <v>2037000</v>
      </c>
      <c r="AC4" s="27">
        <f>SUM(AC5:AC12)</f>
        <v>-335000</v>
      </c>
      <c r="AD4" s="57">
        <f>AB4-U4</f>
        <v>-124010</v>
      </c>
      <c r="AE4" s="29"/>
      <c r="AF4" s="29"/>
    </row>
    <row r="5" spans="1:32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4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2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4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2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4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2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4"/>
      <c r="V8" s="11">
        <v>318000</v>
      </c>
      <c r="W8" s="11"/>
      <c r="X8" s="27"/>
      <c r="Z8" s="2">
        <v>318000</v>
      </c>
      <c r="AA8" s="29">
        <f t="shared" si="4"/>
        <v>0</v>
      </c>
      <c r="AB8" s="57">
        <v>300000</v>
      </c>
      <c r="AC8" s="29">
        <f t="shared" si="5"/>
        <v>-18000</v>
      </c>
      <c r="AD8" s="40"/>
    </row>
    <row r="9" spans="1:32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4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2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4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2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4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2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4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470000</v>
      </c>
      <c r="AC12" s="29">
        <f t="shared" si="5"/>
        <v>-183000</v>
      </c>
      <c r="AD12" s="40"/>
    </row>
    <row r="13" spans="1:32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2" s="2" customFormat="1" ht="33.75" customHeight="1" x14ac:dyDescent="0.25">
      <c r="A14" s="2" t="s">
        <v>59</v>
      </c>
      <c r="B14" s="66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4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2" s="2" customFormat="1" ht="33.75" customHeight="1" x14ac:dyDescent="0.25">
      <c r="A15" s="2" t="s">
        <v>59</v>
      </c>
      <c r="B15" s="66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4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2" s="2" customFormat="1" ht="27.75" customHeight="1" x14ac:dyDescent="0.25">
      <c r="A16" s="2" t="s">
        <v>59</v>
      </c>
      <c r="B16" s="66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4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2" s="2" customFormat="1" ht="27.75" customHeight="1" x14ac:dyDescent="0.25">
      <c r="B17" s="66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4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2" s="2" customFormat="1" ht="29.25" customHeight="1" x14ac:dyDescent="0.25">
      <c r="A18" s="2" t="s">
        <v>59</v>
      </c>
      <c r="B18" s="66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4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2" s="2" customFormat="1" ht="29.25" customHeight="1" x14ac:dyDescent="0.25">
      <c r="B19" s="66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4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2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2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4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2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4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2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4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2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4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2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4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2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4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2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57">
        <f>SUM(AB28:AB31)</f>
        <v>2031000</v>
      </c>
      <c r="AC27" s="27">
        <f>SUM(AC28:AC31)</f>
        <v>-170000</v>
      </c>
      <c r="AD27" s="59">
        <f>AB27-U27</f>
        <v>-170000</v>
      </c>
      <c r="AF27" s="29"/>
    </row>
    <row r="28" spans="1:32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4"/>
      <c r="V28" s="12">
        <v>1460000</v>
      </c>
      <c r="W28" s="12"/>
      <c r="X28" s="7"/>
      <c r="Z28" s="2">
        <v>1195000</v>
      </c>
      <c r="AA28" s="29">
        <f>Z28-R28</f>
        <v>-120000</v>
      </c>
      <c r="AB28" s="60">
        <v>1175000</v>
      </c>
      <c r="AC28" s="45">
        <f>AB28-R28</f>
        <v>-140000</v>
      </c>
      <c r="AD28" s="40"/>
    </row>
    <row r="29" spans="1:32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4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60">
        <v>644000</v>
      </c>
      <c r="AC29" s="45">
        <f t="shared" ref="AC29:AC32" si="15">AB29-R29</f>
        <v>-30000</v>
      </c>
      <c r="AD29" s="40"/>
    </row>
    <row r="30" spans="1:32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4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5">
        <f t="shared" si="15"/>
        <v>0</v>
      </c>
      <c r="AD30" s="40"/>
    </row>
    <row r="31" spans="1:32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4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5">
        <f t="shared" si="15"/>
        <v>0</v>
      </c>
      <c r="AD31" s="40"/>
    </row>
    <row r="32" spans="1:32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64">
        <v>243000</v>
      </c>
      <c r="AC32" s="1">
        <f t="shared" si="15"/>
        <v>5000</v>
      </c>
      <c r="AD32" s="48">
        <f>AB32-U32</f>
        <v>5000</v>
      </c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/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4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4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49"/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4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193000</v>
      </c>
      <c r="AC39" s="29">
        <f t="shared" si="32"/>
        <v>-7000</v>
      </c>
      <c r="AD39" s="40"/>
      <c r="AE39" s="49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4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4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4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4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4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/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4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4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2348273</v>
      </c>
      <c r="AC50" s="29">
        <f t="shared" ref="AC50:AC53" si="47">AB50-R50</f>
        <v>-151727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4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4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4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57">
        <f>AB55+AB56</f>
        <v>7286200</v>
      </c>
      <c r="AC54" s="57">
        <f>AC55+AC56</f>
        <v>-446800</v>
      </c>
      <c r="AD54" s="59">
        <f t="shared" ref="AD54:AD56" si="50">AB54-U54</f>
        <v>-393690</v>
      </c>
      <c r="AE54" s="29"/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7080900</v>
      </c>
      <c r="AC55" s="27">
        <f t="shared" si="53"/>
        <v>-445100</v>
      </c>
      <c r="AD55" s="40">
        <f t="shared" si="50"/>
        <v>-395820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57">
        <f>AB60+AB62</f>
        <v>205300</v>
      </c>
      <c r="AC56" s="57">
        <f>AC60+AC62</f>
        <v>-1700</v>
      </c>
      <c r="AD56" s="59">
        <f t="shared" si="50"/>
        <v>2130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4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4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4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4"/>
      <c r="V60" s="12">
        <v>165000</v>
      </c>
      <c r="W60" s="12">
        <v>157000</v>
      </c>
      <c r="X60" s="9">
        <f t="shared" si="56"/>
        <v>0</v>
      </c>
      <c r="Y60" s="29"/>
      <c r="AB60" s="59">
        <v>155300</v>
      </c>
      <c r="AC60" s="29">
        <f t="shared" si="57"/>
        <v>-1700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4"/>
      <c r="V61" s="12">
        <v>900000</v>
      </c>
      <c r="W61" s="12">
        <v>859000</v>
      </c>
      <c r="X61" s="9">
        <f t="shared" si="56"/>
        <v>-41000</v>
      </c>
      <c r="AB61" s="40">
        <v>736700</v>
      </c>
      <c r="AC61" s="29">
        <f t="shared" si="57"/>
        <v>-163300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4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4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4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57">
        <f>AB66+AB67+AB69+AB70+AB71+AB72+AB73</f>
        <v>10843200</v>
      </c>
      <c r="AC65" s="58">
        <f t="shared" ref="AC65" si="60">AC66+AC67+AC69+AC70+AC71+AC72+AC73</f>
        <v>-1196800</v>
      </c>
      <c r="AD65" s="59">
        <f>AB65-U65</f>
        <v>-998900</v>
      </c>
      <c r="AE65" s="52"/>
    </row>
    <row r="66" spans="1:31" s="2" customFormat="1" ht="60" x14ac:dyDescent="0.25">
      <c r="A66" s="2" t="s">
        <v>59</v>
      </c>
      <c r="B66" s="66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4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66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4"/>
      <c r="V67" s="12">
        <v>7140000</v>
      </c>
      <c r="W67" s="9">
        <v>7064000</v>
      </c>
      <c r="X67" s="9">
        <f t="shared" ref="X67:X73" si="61">W67-R67</f>
        <v>-76000</v>
      </c>
      <c r="AB67" s="40">
        <v>7063400</v>
      </c>
      <c r="AC67" s="29">
        <f t="shared" ref="AC67:AC73" si="62">AB67-R67</f>
        <v>-76600</v>
      </c>
      <c r="AD67" s="40"/>
    </row>
    <row r="68" spans="1:31" s="2" customFormat="1" ht="15.75" x14ac:dyDescent="0.25">
      <c r="B68" s="66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4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66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4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66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4"/>
      <c r="V70" s="12">
        <v>1054000</v>
      </c>
      <c r="W70" s="9">
        <v>1167500</v>
      </c>
      <c r="X70" s="9">
        <f t="shared" si="61"/>
        <v>113500</v>
      </c>
      <c r="AB70" s="59">
        <v>961450</v>
      </c>
      <c r="AC70" s="29">
        <f t="shared" si="62"/>
        <v>-92550</v>
      </c>
      <c r="AD70" s="40"/>
    </row>
    <row r="71" spans="1:31" s="2" customFormat="1" ht="30" x14ac:dyDescent="0.25">
      <c r="A71" s="2" t="s">
        <v>59</v>
      </c>
      <c r="B71" s="66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4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66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4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66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4"/>
      <c r="V73" s="12">
        <v>300000</v>
      </c>
      <c r="W73" s="9">
        <v>292500</v>
      </c>
      <c r="X73" s="9">
        <f t="shared" si="61"/>
        <v>-7500</v>
      </c>
      <c r="AB73" s="40">
        <v>288800</v>
      </c>
      <c r="AC73" s="29">
        <f t="shared" si="62"/>
        <v>-11200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1">
        <f>SUM(AB75:AB83)</f>
        <v>2013000</v>
      </c>
      <c r="AC74" s="27"/>
      <c r="AD74" s="40">
        <f>AB74-U74</f>
        <v>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4"/>
      <c r="V75" s="12">
        <v>900000</v>
      </c>
      <c r="W75" s="12"/>
      <c r="X75" s="7"/>
      <c r="AB75" s="40">
        <v>863250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4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4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4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4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4"/>
      <c r="V80" s="12">
        <v>140000</v>
      </c>
      <c r="W80" s="12"/>
      <c r="X80" s="7"/>
      <c r="AB80" s="40">
        <v>118750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4"/>
      <c r="V81" s="12">
        <v>180000</v>
      </c>
      <c r="W81" s="12"/>
      <c r="X81" s="7"/>
      <c r="AB81" s="40">
        <v>163500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4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4"/>
      <c r="V83" s="12">
        <v>280000</v>
      </c>
      <c r="W83" s="12"/>
      <c r="X83" s="7"/>
      <c r="AB83" s="40">
        <v>267500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23857100</v>
      </c>
      <c r="AC84" s="27">
        <f>AC85+AC86+AC87+AC88+AC89+AC90+AC91+AC92</f>
        <v>-252900</v>
      </c>
      <c r="AD84" s="40">
        <f>AB84-U84</f>
        <v>-219900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6847770</v>
      </c>
      <c r="AC85" s="29">
        <f>AB85-R85</f>
        <v>-2230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112305</v>
      </c>
      <c r="AC87" s="29">
        <f t="shared" si="66"/>
        <v>-38695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13476305</v>
      </c>
      <c r="AC90" s="29">
        <f t="shared" si="66"/>
        <v>-183695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13865600</v>
      </c>
      <c r="AC93" s="27">
        <f t="shared" si="69"/>
        <v>365600</v>
      </c>
      <c r="AD93" s="40">
        <f>AB93-U93</f>
        <v>365600</v>
      </c>
    </row>
    <row r="94" spans="1:30" s="2" customFormat="1" ht="18" customHeight="1" x14ac:dyDescent="0.25">
      <c r="A94" s="2" t="s">
        <v>59</v>
      </c>
      <c r="B94" s="66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4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66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4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66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4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66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4"/>
      <c r="V97" s="12">
        <v>213000</v>
      </c>
      <c r="W97" s="12">
        <v>213000</v>
      </c>
      <c r="X97" s="12">
        <f t="shared" si="70"/>
        <v>0</v>
      </c>
      <c r="AB97" s="40">
        <v>212550</v>
      </c>
      <c r="AC97" s="29">
        <f t="shared" si="71"/>
        <v>-450</v>
      </c>
      <c r="AD97" s="40"/>
    </row>
    <row r="98" spans="1:30" s="2" customFormat="1" ht="34.5" customHeight="1" x14ac:dyDescent="0.25">
      <c r="A98" s="2" t="s">
        <v>59</v>
      </c>
      <c r="B98" s="66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4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2"/>
      <c r="AC99" s="43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39364900</v>
      </c>
      <c r="AC100" s="27">
        <f t="shared" si="75"/>
        <v>3024900</v>
      </c>
      <c r="AD100" s="40">
        <f>AB100-U100</f>
        <v>3074900</v>
      </c>
    </row>
    <row r="101" spans="1:30" s="2" customFormat="1" ht="18" customHeight="1" x14ac:dyDescent="0.25">
      <c r="A101" s="2" t="s">
        <v>59</v>
      </c>
      <c r="B101" s="66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4"/>
      <c r="V101" s="12">
        <v>15974000</v>
      </c>
      <c r="W101" s="12">
        <v>15974000</v>
      </c>
      <c r="X101" s="9">
        <f>W101-R101</f>
        <v>0</v>
      </c>
      <c r="AB101" s="40">
        <v>16170000</v>
      </c>
      <c r="AC101" s="29">
        <f>AB101-R101</f>
        <v>196000</v>
      </c>
      <c r="AD101" s="40"/>
    </row>
    <row r="102" spans="1:30" s="2" customFormat="1" ht="18" customHeight="1" x14ac:dyDescent="0.25">
      <c r="A102" s="2" t="s">
        <v>59</v>
      </c>
      <c r="B102" s="66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4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66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4"/>
      <c r="V103" s="12">
        <v>19070000</v>
      </c>
      <c r="W103" s="12">
        <v>22017000</v>
      </c>
      <c r="X103" s="9">
        <f t="shared" si="76"/>
        <v>2947000</v>
      </c>
      <c r="AB103" s="40">
        <v>21967000</v>
      </c>
      <c r="AC103" s="29">
        <f t="shared" si="77"/>
        <v>2897000</v>
      </c>
      <c r="AD103" s="40"/>
    </row>
    <row r="104" spans="1:30" s="2" customFormat="1" ht="25.5" customHeight="1" x14ac:dyDescent="0.25">
      <c r="A104" s="2" t="s">
        <v>59</v>
      </c>
      <c r="B104" s="66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4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66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4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66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4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66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4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66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4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66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4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66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4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66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4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57">
        <f>AB114+AB115+AB116+AB117</f>
        <v>9532800</v>
      </c>
      <c r="AC113" s="57">
        <f>AC114+AC115+AC116+AC117</f>
        <v>-267200</v>
      </c>
      <c r="AD113" s="59">
        <f>AB113-U113</f>
        <v>-107190</v>
      </c>
    </row>
    <row r="114" spans="1:31" s="2" customFormat="1" ht="30.75" customHeight="1" x14ac:dyDescent="0.25">
      <c r="A114" s="2" t="s">
        <v>59</v>
      </c>
      <c r="B114" s="66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4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66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4"/>
      <c r="V115" s="12">
        <v>400000</v>
      </c>
      <c r="W115" s="12"/>
      <c r="X115" s="7"/>
      <c r="AB115" s="40">
        <v>441535</v>
      </c>
      <c r="AC115" s="29">
        <f t="shared" ref="AC115:AC118" si="83">AB115-R115</f>
        <v>41535</v>
      </c>
      <c r="AD115" s="40"/>
    </row>
    <row r="116" spans="1:31" s="2" customFormat="1" ht="46.5" customHeight="1" x14ac:dyDescent="0.25">
      <c r="A116" s="2" t="s">
        <v>59</v>
      </c>
      <c r="B116" s="66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4"/>
      <c r="V116" s="12">
        <v>200000</v>
      </c>
      <c r="W116" s="12"/>
      <c r="X116" s="7"/>
      <c r="AB116" s="59">
        <v>186190</v>
      </c>
      <c r="AC116" s="29">
        <f t="shared" si="83"/>
        <v>-13810</v>
      </c>
      <c r="AD116" s="40"/>
    </row>
    <row r="117" spans="1:31" s="2" customFormat="1" ht="33.75" customHeight="1" x14ac:dyDescent="0.25">
      <c r="A117" s="2" t="s">
        <v>59</v>
      </c>
      <c r="B117" s="66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4"/>
      <c r="V117" s="12">
        <v>9130000</v>
      </c>
      <c r="W117" s="12"/>
      <c r="X117" s="7"/>
      <c r="AB117" s="40">
        <v>8838200</v>
      </c>
      <c r="AC117" s="29">
        <f t="shared" si="83"/>
        <v>-291800</v>
      </c>
      <c r="AD117" s="40"/>
    </row>
    <row r="118" spans="1:31" s="2" customFormat="1" ht="37.5" customHeight="1" x14ac:dyDescent="0.25">
      <c r="A118" s="2" t="s">
        <v>59</v>
      </c>
      <c r="B118" s="66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4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56">
        <f>AB120+AB121</f>
        <v>45167600</v>
      </c>
      <c r="AC119" s="27">
        <f>AC120+AC121</f>
        <v>68100</v>
      </c>
      <c r="AD119" s="40">
        <f t="shared" ref="AD119:AD121" si="86">AB119-U119</f>
        <v>232220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4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57">
        <f t="shared" ref="AB120" si="89">AB122</f>
        <v>500600</v>
      </c>
      <c r="AC120" s="27">
        <f>AC122</f>
        <v>-224400</v>
      </c>
      <c r="AD120" s="59">
        <f t="shared" si="86"/>
        <v>-224400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4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56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/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4"/>
      <c r="V122" s="12">
        <v>725000</v>
      </c>
      <c r="W122" s="12">
        <v>606000</v>
      </c>
      <c r="X122" s="9">
        <f>W122-R122</f>
        <v>-119000</v>
      </c>
      <c r="AB122" s="59">
        <v>500600</v>
      </c>
      <c r="AC122" s="29">
        <f>AB122-R122</f>
        <v>-224400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4"/>
      <c r="V123" s="12">
        <v>44374500</v>
      </c>
      <c r="W123" s="12">
        <v>44374500</v>
      </c>
      <c r="X123" s="9">
        <f t="shared" ref="X123:X124" si="92">W123-R123</f>
        <v>0</v>
      </c>
      <c r="AB123" s="48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4"/>
      <c r="V124" s="12">
        <v>1227000</v>
      </c>
      <c r="W124" s="12">
        <v>1227000</v>
      </c>
      <c r="X124" s="9">
        <f t="shared" si="92"/>
        <v>0</v>
      </c>
      <c r="AB124" s="48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26074300</v>
      </c>
      <c r="AC125" s="27">
        <f t="shared" ref="AC125" si="102">AC126+AC127</f>
        <v>448800</v>
      </c>
      <c r="AD125" s="50">
        <f t="shared" ref="AD125:AD127" si="103">AB125-U125</f>
        <v>522100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AB129+AB132+AB128+AB130+AB131</f>
        <v>23718950</v>
      </c>
      <c r="AC126" s="27">
        <f t="shared" ref="AC126" si="111">AC129+AC132</f>
        <v>-121300</v>
      </c>
      <c r="AD126" s="40">
        <f t="shared" si="103"/>
        <v>-67950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2355350</v>
      </c>
      <c r="AC127" s="27">
        <f>AC128+AC130+AC133</f>
        <v>570100</v>
      </c>
      <c r="AD127" s="40">
        <f t="shared" si="103"/>
        <v>590050</v>
      </c>
    </row>
    <row r="128" spans="1:31" s="2" customFormat="1" ht="34.5" customHeight="1" x14ac:dyDescent="0.25">
      <c r="A128" s="2" t="s">
        <v>59</v>
      </c>
      <c r="B128" s="66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4"/>
      <c r="V128" s="12">
        <v>18916700</v>
      </c>
      <c r="W128" s="12"/>
      <c r="X128" s="7"/>
      <c r="AB128" s="40">
        <v>17160000</v>
      </c>
      <c r="AC128" s="29">
        <f>AB128-R128</f>
        <v>-1785300</v>
      </c>
      <c r="AD128" s="40"/>
    </row>
    <row r="129" spans="1:32" s="2" customFormat="1" ht="43.5" customHeight="1" x14ac:dyDescent="0.25">
      <c r="A129" s="2" t="s">
        <v>59</v>
      </c>
      <c r="B129" s="66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4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2" s="2" customFormat="1" ht="33" customHeight="1" x14ac:dyDescent="0.25">
      <c r="A130" s="2" t="s">
        <v>59</v>
      </c>
      <c r="B130" s="66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4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2" s="2" customFormat="1" ht="33" customHeight="1" x14ac:dyDescent="0.25">
      <c r="B131" s="66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4"/>
      <c r="V131" s="12"/>
      <c r="W131" s="12"/>
      <c r="X131" s="7"/>
      <c r="AB131" s="40"/>
      <c r="AC131" s="29"/>
      <c r="AD131" s="40"/>
    </row>
    <row r="132" spans="1:32" s="2" customFormat="1" ht="64.5" customHeight="1" x14ac:dyDescent="0.25">
      <c r="A132" s="2" t="s">
        <v>59</v>
      </c>
      <c r="B132" s="66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4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2" s="2" customFormat="1" ht="36.75" customHeight="1" x14ac:dyDescent="0.25">
      <c r="B133" s="46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4"/>
      <c r="V133" s="12"/>
      <c r="W133" s="12"/>
      <c r="X133" s="7"/>
      <c r="AB133" s="40">
        <v>2355350</v>
      </c>
      <c r="AC133" s="29">
        <f t="shared" si="115"/>
        <v>2355350</v>
      </c>
      <c r="AD133" s="40"/>
      <c r="AE133" s="47"/>
    </row>
    <row r="134" spans="1:32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F134" s="49">
        <f>AB137</f>
        <v>0</v>
      </c>
    </row>
    <row r="135" spans="1:32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2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2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/>
      <c r="AC137" s="29">
        <f t="shared" si="121"/>
        <v>-126600</v>
      </c>
      <c r="AD137" s="40"/>
      <c r="AE137" s="53"/>
    </row>
    <row r="138" spans="1:32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649300</v>
      </c>
      <c r="AC138" s="7">
        <f t="shared" si="124"/>
        <v>-350700</v>
      </c>
      <c r="AD138" s="40">
        <f>AB138-U138</f>
        <v>-350700</v>
      </c>
      <c r="AE138" s="54"/>
    </row>
    <row r="139" spans="1:32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  <c r="AE139" s="54"/>
    </row>
    <row r="140" spans="1:32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127000</v>
      </c>
      <c r="AC140" s="29">
        <f>AB140-R140</f>
        <v>-73000</v>
      </c>
      <c r="AD140" s="40"/>
      <c r="AE140" s="54"/>
    </row>
    <row r="141" spans="1:32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61">
        <v>7220500</v>
      </c>
      <c r="AC141" s="62">
        <f>AB141-R141</f>
        <v>-7028500</v>
      </c>
      <c r="AD141" s="63">
        <f>AB141-U141</f>
        <v>-7016560</v>
      </c>
      <c r="AE141" s="54"/>
    </row>
    <row r="144" spans="1:32" x14ac:dyDescent="0.25">
      <c r="AB144" s="65">
        <f>'169'!AB3+'693 '!AD3</f>
        <v>-9071540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91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22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B3" sqref="AB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49">
        <f>AB3+'693 '!AD3</f>
        <v>-9071540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  <c r="AE7" s="2">
        <f>8196315</f>
        <v>8196315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  <c r="AE8" s="49">
        <f>AE7+AE5</f>
        <v>-875225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  <row r="22" spans="16:17" x14ac:dyDescent="0.25">
      <c r="P22" s="55">
        <f>AB3+'693 '!AD3</f>
        <v>-9071540</v>
      </c>
      <c r="Q22" s="55"/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2019-12-19T16:07:29Z</dcterms:modified>
</cp:coreProperties>
</file>