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elashvili\Desktop\meri\"/>
    </mc:Choice>
  </mc:AlternateContent>
  <bookViews>
    <workbookView xWindow="0" yWindow="0" windowWidth="28800" windowHeight="11700" tabRatio="601" activeTab="1"/>
  </bookViews>
  <sheets>
    <sheet name=" დანართი 1" sheetId="6" r:id="rId1"/>
    <sheet name="დანართი 2" sheetId="5" r:id="rId2"/>
    <sheet name="დანართი 3" sheetId="7" r:id="rId3"/>
    <sheet name="Sheet1" sheetId="8" r:id="rId4"/>
  </sheets>
  <definedNames>
    <definedName name="_xlnm._FilterDatabase" localSheetId="1" hidden="1">'დანართი 2'!$B$7:$O$81</definedName>
    <definedName name="_xlnm._FilterDatabase" localSheetId="2" hidden="1">'დანართი 3'!$A$5:$H$48</definedName>
    <definedName name="_xlnm.Print_Area" localSheetId="0">' დანართი 1'!$A$1:$F$12</definedName>
    <definedName name="_xlnm.Print_Area" localSheetId="1">'დანართი 2'!$B$3:$K$83</definedName>
    <definedName name="_xlnm.Print_Area" localSheetId="2">'დანართი 3'!$A$2:$D$40</definedName>
    <definedName name="_xlnm.Print_Titles" localSheetId="1">'დანართი 2'!$5:$5</definedName>
  </definedNames>
  <calcPr calcId="162913"/>
</workbook>
</file>

<file path=xl/calcChain.xml><?xml version="1.0" encoding="utf-8"?>
<calcChain xmlns="http://schemas.openxmlformats.org/spreadsheetml/2006/main">
  <c r="H56" i="5" l="1"/>
  <c r="I56" i="5" s="1"/>
  <c r="J56" i="5" s="1"/>
  <c r="H46" i="5"/>
  <c r="I46" i="5"/>
  <c r="J46" i="5" s="1"/>
  <c r="H42" i="5"/>
  <c r="I42" i="5" s="1"/>
  <c r="J42" i="5" s="1"/>
  <c r="H40" i="5"/>
  <c r="I40" i="5"/>
  <c r="J40" i="5" s="1"/>
  <c r="F7" i="5"/>
  <c r="F39" i="5" l="1"/>
  <c r="H43" i="5"/>
  <c r="I43" i="5" s="1"/>
  <c r="J43" i="5" s="1"/>
  <c r="F55" i="5"/>
  <c r="M5" i="7" l="1"/>
  <c r="F77" i="5"/>
  <c r="H81" i="5"/>
  <c r="I81" i="5"/>
  <c r="J81" i="5" s="1"/>
  <c r="F71" i="5"/>
  <c r="H76" i="5"/>
  <c r="I76" i="5" s="1"/>
  <c r="J76" i="5" s="1"/>
  <c r="F66" i="5"/>
  <c r="H70" i="5"/>
  <c r="I70" i="5" s="1"/>
  <c r="J70" i="5" s="1"/>
  <c r="H62" i="5"/>
  <c r="I62" i="5" s="1"/>
  <c r="J62" i="5" s="1"/>
  <c r="H61" i="5"/>
  <c r="I61" i="5" s="1"/>
  <c r="J61" i="5" s="1"/>
  <c r="H60" i="5"/>
  <c r="I60" i="5" s="1"/>
  <c r="J60" i="5" s="1"/>
  <c r="H59" i="5"/>
  <c r="I59" i="5" s="1"/>
  <c r="J59" i="5" s="1"/>
  <c r="F47" i="5"/>
  <c r="H52" i="5"/>
  <c r="I52" i="5" s="1"/>
  <c r="J52" i="5" s="1"/>
  <c r="H53" i="5"/>
  <c r="I53" i="5" s="1"/>
  <c r="J53" i="5" s="1"/>
  <c r="H51" i="5"/>
  <c r="I51" i="5" s="1"/>
  <c r="J51" i="5" s="1"/>
  <c r="F33" i="5"/>
  <c r="H38" i="5"/>
  <c r="I38" i="5" s="1"/>
  <c r="J38" i="5" s="1"/>
  <c r="H37" i="5"/>
  <c r="I37" i="5" s="1"/>
  <c r="J37" i="5" s="1"/>
  <c r="F24" i="5"/>
  <c r="H30" i="5"/>
  <c r="I30" i="5" s="1"/>
  <c r="J30" i="5" s="1"/>
  <c r="H29" i="5"/>
  <c r="I29" i="5" s="1"/>
  <c r="J29" i="5" s="1"/>
  <c r="H18" i="5"/>
  <c r="I18" i="5" s="1"/>
  <c r="J18" i="5" s="1"/>
  <c r="F44" i="5" l="1"/>
  <c r="H50" i="5"/>
  <c r="I50" i="5" s="1"/>
  <c r="J50" i="5" s="1"/>
  <c r="F23" i="5" l="1"/>
  <c r="H57" i="5" l="1"/>
  <c r="I57" i="5" s="1"/>
  <c r="F19" i="5"/>
  <c r="F14" i="5" s="1"/>
  <c r="H13" i="5"/>
  <c r="I13" i="5" s="1"/>
  <c r="J13" i="5" s="1"/>
  <c r="F20" i="5"/>
  <c r="H23" i="5"/>
  <c r="I23" i="5" s="1"/>
  <c r="H22" i="5"/>
  <c r="I22" i="5" s="1"/>
  <c r="J22" i="5" s="1"/>
  <c r="H21" i="5"/>
  <c r="I21" i="5" s="1"/>
  <c r="H28" i="5"/>
  <c r="I28" i="5" s="1"/>
  <c r="J57" i="5" l="1"/>
  <c r="J21" i="5"/>
  <c r="I20" i="5"/>
  <c r="J20" i="5" s="1"/>
  <c r="J28" i="5"/>
  <c r="J23" i="5"/>
  <c r="F12" i="5" l="1"/>
  <c r="H45" i="5"/>
  <c r="I45" i="5" s="1"/>
  <c r="H63" i="5"/>
  <c r="I63" i="5" s="1"/>
  <c r="J63" i="5" s="1"/>
  <c r="H58" i="5"/>
  <c r="I58" i="5" s="1"/>
  <c r="J58" i="5" s="1"/>
  <c r="H54" i="5"/>
  <c r="I54" i="5" s="1"/>
  <c r="J54" i="5" s="1"/>
  <c r="H49" i="5"/>
  <c r="I49" i="5" s="1"/>
  <c r="J49" i="5" s="1"/>
  <c r="H48" i="5"/>
  <c r="I48" i="5" s="1"/>
  <c r="I55" i="5" l="1"/>
  <c r="I47" i="5"/>
  <c r="I44" i="5" s="1"/>
  <c r="J55" i="5"/>
  <c r="J45" i="5"/>
  <c r="J48" i="5"/>
  <c r="J47" i="5" s="1"/>
  <c r="H41" i="5"/>
  <c r="I41" i="5" s="1"/>
  <c r="J41" i="5" s="1"/>
  <c r="I39" i="5" l="1"/>
  <c r="J44" i="5"/>
  <c r="J39" i="5"/>
  <c r="H79" i="5" l="1"/>
  <c r="H80" i="5"/>
  <c r="H78" i="5"/>
  <c r="H73" i="5"/>
  <c r="H74" i="5"/>
  <c r="H75" i="5"/>
  <c r="H72" i="5"/>
  <c r="H68" i="5"/>
  <c r="H69" i="5"/>
  <c r="H67" i="5"/>
  <c r="H65" i="5"/>
  <c r="H35" i="5"/>
  <c r="I35" i="5" s="1"/>
  <c r="H36" i="5"/>
  <c r="I36" i="5" s="1"/>
  <c r="H34" i="5"/>
  <c r="I34" i="5" s="1"/>
  <c r="H32" i="5"/>
  <c r="H26" i="5"/>
  <c r="H27" i="5"/>
  <c r="H25" i="5"/>
  <c r="H16" i="5"/>
  <c r="H17" i="5"/>
  <c r="H19" i="5"/>
  <c r="H15" i="5"/>
  <c r="I33" i="5" l="1"/>
  <c r="I79" i="5"/>
  <c r="J79" i="5" s="1"/>
  <c r="I80" i="5"/>
  <c r="I78" i="5"/>
  <c r="I73" i="5"/>
  <c r="J73" i="5" s="1"/>
  <c r="I74" i="5"/>
  <c r="J74" i="5" s="1"/>
  <c r="I75" i="5"/>
  <c r="J75" i="5" s="1"/>
  <c r="I72" i="5"/>
  <c r="I68" i="5"/>
  <c r="J68" i="5" s="1"/>
  <c r="I69" i="5"/>
  <c r="J69" i="5" s="1"/>
  <c r="I67" i="5"/>
  <c r="I65" i="5"/>
  <c r="J35" i="5"/>
  <c r="J36" i="5"/>
  <c r="I32" i="5"/>
  <c r="I31" i="5" s="1"/>
  <c r="I26" i="5"/>
  <c r="I27" i="5"/>
  <c r="J27" i="5" s="1"/>
  <c r="I25" i="5"/>
  <c r="I16" i="5"/>
  <c r="J16" i="5" s="1"/>
  <c r="I17" i="5"/>
  <c r="J17" i="5" s="1"/>
  <c r="I19" i="5"/>
  <c r="J19" i="5" s="1"/>
  <c r="I15" i="5"/>
  <c r="I9" i="5"/>
  <c r="J9" i="5" s="1"/>
  <c r="I8" i="5"/>
  <c r="I7" i="5" s="1"/>
  <c r="I14" i="5" l="1"/>
  <c r="I12" i="5" s="1"/>
  <c r="I24" i="5"/>
  <c r="J78" i="5"/>
  <c r="I77" i="5"/>
  <c r="I71" i="5"/>
  <c r="I66" i="5"/>
  <c r="D10" i="6"/>
  <c r="J25" i="5"/>
  <c r="J8" i="5"/>
  <c r="J7" i="5" s="1"/>
  <c r="J32" i="5"/>
  <c r="J67" i="5"/>
  <c r="J66" i="5" s="1"/>
  <c r="J34" i="5"/>
  <c r="J33" i="5" s="1"/>
  <c r="J65" i="5"/>
  <c r="J72" i="5"/>
  <c r="J71" i="5" s="1"/>
  <c r="J15" i="5"/>
  <c r="J14" i="5" s="1"/>
  <c r="J26" i="5"/>
  <c r="J80" i="5"/>
  <c r="F31" i="5"/>
  <c r="J24" i="5" l="1"/>
  <c r="J77" i="5"/>
  <c r="I64" i="5"/>
  <c r="I6" i="5" s="1"/>
  <c r="S6" i="5" s="1"/>
  <c r="J31" i="5"/>
  <c r="J12" i="5"/>
  <c r="J64" i="5"/>
  <c r="F64" i="5"/>
  <c r="F6" i="5" s="1"/>
  <c r="J6" i="5" l="1"/>
  <c r="K6" i="5" s="1"/>
  <c r="D9" i="6"/>
  <c r="D11" i="6" s="1"/>
  <c r="E9" i="6" l="1"/>
  <c r="F9" i="6" l="1"/>
  <c r="E10" i="6" l="1"/>
  <c r="F10" i="6" l="1"/>
  <c r="F11" i="6" s="1"/>
  <c r="E11" i="6"/>
</calcChain>
</file>

<file path=xl/sharedStrings.xml><?xml version="1.0" encoding="utf-8"?>
<sst xmlns="http://schemas.openxmlformats.org/spreadsheetml/2006/main" count="284" uniqueCount="203">
  <si>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</si>
  <si>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</si>
  <si>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</si>
  <si>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</si>
  <si>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</si>
  <si>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</si>
  <si>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</si>
  <si>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</si>
  <si>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</si>
  <si>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</si>
  <si>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</si>
  <si>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</si>
  <si>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</si>
  <si>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</si>
  <si>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</si>
  <si>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</si>
  <si>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</si>
  <si>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</si>
  <si>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</si>
  <si>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</si>
  <si>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</si>
  <si>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</si>
  <si>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</si>
  <si>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</si>
  <si>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</si>
  <si>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</si>
  <si>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>ქ. თბილისი</t>
  </si>
  <si>
    <t>უფროსი სოციალური მუშაკი/უფროსი</t>
  </si>
  <si>
    <t>სოციალური მუშაკი</t>
  </si>
  <si>
    <t>ქ. ქუთაისი</t>
  </si>
  <si>
    <t>ქ. ოზურგეთი</t>
  </si>
  <si>
    <t>V</t>
  </si>
  <si>
    <t>ქ. თელავი</t>
  </si>
  <si>
    <t>ქ. გორი</t>
  </si>
  <si>
    <t>ქ. ბათუმი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</si>
  <si>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</si>
  <si>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</si>
  <si>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</si>
  <si>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</si>
  <si>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</si>
  <si>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</si>
  <si>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</si>
  <si>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</si>
  <si>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</si>
  <si>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</si>
  <si>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</si>
  <si>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</si>
  <si>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</si>
  <si>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</si>
  <si>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</si>
  <si>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</si>
  <si>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</si>
  <si>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</si>
  <si>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</si>
  <si>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</si>
  <si>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</si>
  <si>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</si>
  <si>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</si>
  <si>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</si>
  <si>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</si>
  <si>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</si>
  <si>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</si>
  <si>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</si>
  <si>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შიდა ქართლის რეგიონალური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</si>
  <si>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</si>
  <si>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</si>
  <si>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</si>
  <si>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ძველი თბილისის რაიონული ცენტრი</t>
  </si>
  <si>
    <t xml:space="preserve">ხონის რაიონული წარმომადგენლობა </t>
  </si>
  <si>
    <t xml:space="preserve"> ხაშურის რაიონული წარმომადგენლობა</t>
  </si>
  <si>
    <t>თეთრიწყაროს რაიონული წარმომადგენლობა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</si>
  <si>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</si>
  <si>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</si>
  <si>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</si>
  <si>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</si>
  <si>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</si>
  <si>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</si>
  <si>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</si>
  <si>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</si>
  <si>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</si>
  <si>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</si>
  <si>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</si>
  <si>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</si>
  <si>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</si>
  <si>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</si>
  <si>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</si>
  <si>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</si>
  <si>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</si>
  <si>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</si>
  <si>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</si>
  <si>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</si>
  <si>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</si>
  <si>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</si>
  <si>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</si>
  <si>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</si>
  <si>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</si>
  <si>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ეთერ ცხაკაია</t>
  </si>
  <si>
    <t>თეა ხორავა</t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</si>
  <si>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</si>
  <si>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</si>
  <si>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</si>
  <si>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</si>
  <si>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</si>
  <si>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</si>
  <si>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</si>
  <si>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</si>
  <si>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</si>
  <si>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</si>
  <si>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</si>
  <si>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</si>
  <si>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ნანი მახათაძე</t>
  </si>
  <si>
    <t>ნინო განუგრავა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</si>
  <si>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</si>
  <si>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t>მაგდა ჩხენკელი</t>
  </si>
  <si>
    <t>თინათინ გორდაძე</t>
  </si>
  <si>
    <t>ირმა ჭაბაშვილი</t>
  </si>
  <si>
    <t>ელენე არბოლიშვილი</t>
  </si>
  <si>
    <t>თამარ ჯანაშვილი</t>
  </si>
  <si>
    <t>ნანა ქაფიანიძე</t>
  </si>
  <si>
    <t>თეა ახალკაცი ნიჟარაძე</t>
  </si>
  <si>
    <t>თამთა ნასუაშვილი</t>
  </si>
  <si>
    <t>თამარ მელაძე</t>
  </si>
  <si>
    <t>ნინო ცეცხლაძე</t>
  </si>
  <si>
    <t>ცისანა ურუშაძე</t>
  </si>
  <si>
    <t xml:space="preserve">ხათუნა მახარაშვილი </t>
  </si>
  <si>
    <t>გვანცა ხუტაშვილი</t>
  </si>
  <si>
    <t>პ/ნ</t>
  </si>
  <si>
    <t>01008046851</t>
  </si>
  <si>
    <t>01025000340</t>
  </si>
  <si>
    <t>01010010665</t>
  </si>
  <si>
    <t>60001035556</t>
  </si>
  <si>
    <t>41001004528</t>
  </si>
  <si>
    <t>01010016782</t>
  </si>
  <si>
    <t>01009003411</t>
  </si>
  <si>
    <t>01001030618</t>
  </si>
  <si>
    <t>01025012560</t>
  </si>
  <si>
    <t>01020007575</t>
  </si>
  <si>
    <t>01005011361</t>
  </si>
  <si>
    <t>01024021701</t>
  </si>
  <si>
    <t>47001000529</t>
  </si>
  <si>
    <t>60003003322</t>
  </si>
  <si>
    <t>55001019554</t>
  </si>
  <si>
    <t>55001017547</t>
  </si>
  <si>
    <t>01024062549</t>
  </si>
  <si>
    <t>20001043448</t>
  </si>
  <si>
    <t>47001009139</t>
  </si>
  <si>
    <t>59001027893</t>
  </si>
  <si>
    <t>57001006210</t>
  </si>
  <si>
    <t>59001009761</t>
  </si>
  <si>
    <t>01017013375</t>
  </si>
  <si>
    <t>61001026335</t>
  </si>
  <si>
    <t>60003000368</t>
  </si>
  <si>
    <t>ნათია კორკოტაძე (შრ. ხელშეკრულება)</t>
  </si>
  <si>
    <t>თამარ ბოჭორიშვილი (შრ. ხელშეკრულება)</t>
  </si>
  <si>
    <t>01024038354</t>
  </si>
  <si>
    <t>01019044684</t>
  </si>
  <si>
    <t>01015006344</t>
  </si>
  <si>
    <t>41001002497</t>
  </si>
  <si>
    <t>48001007182</t>
  </si>
  <si>
    <t>11001022880</t>
  </si>
  <si>
    <t>01030027809</t>
  </si>
  <si>
    <t>01019036828</t>
  </si>
  <si>
    <t>01003015219</t>
  </si>
  <si>
    <t>01019019700</t>
  </si>
  <si>
    <t>01030018316</t>
  </si>
  <si>
    <t>01008014276</t>
  </si>
  <si>
    <t>01010011155</t>
  </si>
  <si>
    <t>01005008546</t>
  </si>
  <si>
    <t>31001051674</t>
  </si>
  <si>
    <t>59002001156</t>
  </si>
  <si>
    <t>01001012445</t>
  </si>
  <si>
    <t>01005001571</t>
  </si>
  <si>
    <t>01011009998</t>
  </si>
  <si>
    <t>61004026701</t>
  </si>
  <si>
    <t>37001012384</t>
  </si>
  <si>
    <t>01017031675</t>
  </si>
  <si>
    <t>01011035753</t>
  </si>
  <si>
    <t>01024072759</t>
  </si>
  <si>
    <t>01008032784</t>
  </si>
  <si>
    <t>60001105565</t>
  </si>
  <si>
    <t>01002017124</t>
  </si>
  <si>
    <t>01013029055</t>
  </si>
  <si>
    <t>38001007515</t>
  </si>
  <si>
    <t>01010006938</t>
  </si>
  <si>
    <t>31001000563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</si>
  <si>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  57001001120 )</t>
    </r>
  </si>
  <si>
    <t>01022008795</t>
  </si>
  <si>
    <t>01025019829</t>
  </si>
  <si>
    <t>01009015949</t>
  </si>
  <si>
    <t>01002024939</t>
  </si>
  <si>
    <t>დეპარტამენტის უფროსის მოადგილე</t>
  </si>
  <si>
    <t>გიორგი კუპრაშვილი</t>
  </si>
  <si>
    <t>ვალერი გაზდელიანი</t>
  </si>
  <si>
    <t>თეა კვიწინაშვილი (დ/შ) (ჩვენ)</t>
  </si>
  <si>
    <t xml:space="preserve">თამარ შარმანაშვილი </t>
  </si>
  <si>
    <t>ქეთევან დემეტრაშვილი (ჩვენით)</t>
  </si>
  <si>
    <t>გვანცა ჭანტურია  (ჩვენით)</t>
  </si>
  <si>
    <t>ქეთევან პაპიძე (ჩვენით)</t>
  </si>
  <si>
    <t>ეთერ ზურებიანი (ჩვენით)</t>
  </si>
  <si>
    <t xml:space="preserve">თეა მაღრაძე </t>
  </si>
  <si>
    <t>მანანა წიკლაური  ვაქვეითებთ სოცად)</t>
  </si>
  <si>
    <t>გიორგი შარმაიძე???? (თ დათანხმდა)</t>
  </si>
  <si>
    <t xml:space="preserve">ხათუნა ჯიქია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</si>
</sst>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mm/dd/yyyy"/>
  </numFmts>
  <fonts count="3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name val="Calibri"/>
      <family val="2"/>
      <scheme val="minor"/>
    </font>
    <font>
      <sz val="10"/>
      <color rgb="FFFF0000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164" fontId="2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8" fillId="4" borderId="1" xfId="1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3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3" fillId="0" borderId="0" xfId="0" applyFont="1" applyAlignment="1">
      <alignment wrapText="1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3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3" fillId="0" borderId="0" xfId="0" applyNumberFormat="1" applyFont="1"/>
    <xf numFmtId="3" fontId="25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center" vertical="center" wrapText="1"/>
    </xf>
    <xf numFmtId="164" fontId="23" fillId="0" borderId="0" xfId="5" applyFont="1"/>
    <xf numFmtId="43" fontId="23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6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3" fillId="4" borderId="0" xfId="0" applyFont="1" applyFill="1"/>
    <xf numFmtId="3" fontId="28" fillId="4" borderId="1" xfId="0" applyNumberFormat="1" applyFont="1" applyFill="1" applyBorder="1" applyAlignment="1">
      <alignment horizontal="center" vertical="center"/>
    </xf>
    <xf numFmtId="165" fontId="28" fillId="4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20" fillId="4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49" fontId="16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20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20" fillId="0" borderId="1" xfId="3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20" fillId="0" borderId="1" xfId="3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5" borderId="1" xfId="0" applyFont="1" applyFill="1" applyBorder="1" applyAlignment="1">
      <alignment horizontal="left" vertical="center" wrapText="1"/>
    </xf>
    <xf numFmtId="0" fontId="8" fillId="4" borderId="1" xfId="4" applyFont="1" applyFill="1" applyBorder="1" applyAlignment="1">
      <alignment horizontal="left" vertical="center" wrapText="1"/>
    </xf>
    <xf numFmtId="49" fontId="20" fillId="4" borderId="1" xfId="3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/>
    </xf>
    <xf numFmtId="49" fontId="20" fillId="4" borderId="1" xfId="0" applyNumberFormat="1" applyFont="1" applyFill="1" applyBorder="1" applyAlignment="1">
      <alignment horizontal="left" vertical="center"/>
    </xf>
    <xf numFmtId="49" fontId="20" fillId="4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18" fillId="4" borderId="1" xfId="4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/>
    </xf>
    <xf numFmtId="49" fontId="20" fillId="4" borderId="1" xfId="3" applyNumberFormat="1" applyFont="1" applyFill="1" applyBorder="1" applyAlignment="1">
      <alignment vertical="center"/>
    </xf>
    <xf numFmtId="49" fontId="21" fillId="4" borderId="1" xfId="3" applyNumberFormat="1" applyFont="1" applyFill="1" applyBorder="1" applyAlignment="1">
      <alignment horizontal="center" vertical="center" wrapText="1"/>
    </xf>
    <xf numFmtId="49" fontId="21" fillId="4" borderId="1" xfId="3" applyNumberFormat="1" applyFont="1" applyFill="1" applyBorder="1" applyAlignment="1">
      <alignment horizontal="left" vertical="center" wrapText="1"/>
    </xf>
    <xf numFmtId="49" fontId="32" fillId="4" borderId="1" xfId="0" applyNumberFormat="1" applyFont="1" applyFill="1" applyBorder="1" applyAlignment="1">
      <alignment horizontal="left" vertical="center"/>
    </xf>
    <xf numFmtId="49" fontId="20" fillId="4" borderId="1" xfId="1" applyNumberFormat="1" applyFont="1" applyFill="1" applyBorder="1" applyAlignment="1">
      <alignment vertical="center"/>
    </xf>
    <xf numFmtId="49" fontId="17" fillId="4" borderId="1" xfId="1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49" fontId="20" fillId="4" borderId="1" xfId="1" applyNumberFormat="1" applyFont="1" applyFill="1" applyBorder="1" applyAlignment="1"/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D11" sqref="D11"/>
    </sheetView>
  </sheetViews>
  <sheetFormatPr defaultRowHeight="13.5" x14ac:dyDescent="0.25"/>
  <cols>
    <col min="1" max="1" width="3.85546875" style="32" customWidth="1"/>
    <col min="2" max="2" width="5.85546875" style="32" customWidth="1"/>
    <col min="3" max="3" width="45.42578125" style="32" customWidth="1"/>
    <col min="4" max="4" width="18.85546875" style="32" customWidth="1"/>
    <col min="5" max="5" width="24" style="32" customWidth="1"/>
    <col min="6" max="6" width="23.140625" style="32" bestFit="1" customWidth="1"/>
    <col min="7" max="8" width="9.140625" style="32"/>
    <col min="9" max="9" width="11" style="32" bestFit="1" customWidth="1"/>
    <col min="10" max="10" width="9.140625" style="32"/>
    <col min="11" max="11" width="8.7109375" style="32" customWidth="1"/>
    <col min="12" max="16384" width="9.140625" style="32"/>
  </cols>
  <sheetData>
    <row r="1" spans="1:27" ht="18" x14ac:dyDescent="0.35">
      <c r="F1" s="50" t="s">
        <v>36</v>
      </c>
    </row>
    <row r="3" spans="1:27" ht="44.25" customHeight="1" x14ac:dyDescent="0.25">
      <c r="A3" s="128" t="s">
        <v>50</v>
      </c>
      <c r="B3" s="128"/>
      <c r="C3" s="128"/>
      <c r="D3" s="128"/>
      <c r="E3" s="128"/>
      <c r="F3" s="128"/>
      <c r="G3" s="75"/>
      <c r="H3" s="75"/>
      <c r="M3" s="33"/>
    </row>
    <row r="4" spans="1:27" ht="18" x14ac:dyDescent="0.35">
      <c r="F4" s="50"/>
      <c r="M4" s="33"/>
    </row>
    <row r="5" spans="1:27" ht="15" x14ac:dyDescent="0.3">
      <c r="E5" s="34"/>
      <c r="F5" s="34"/>
      <c r="M5" s="33"/>
    </row>
    <row r="6" spans="1:27" ht="18" x14ac:dyDescent="0.25">
      <c r="B6" s="124"/>
      <c r="C6" s="124"/>
      <c r="D6" s="124"/>
      <c r="E6" s="124"/>
      <c r="F6" s="47"/>
      <c r="G6" s="125"/>
      <c r="H6" s="125"/>
      <c r="I6" s="125"/>
      <c r="J6" s="125"/>
      <c r="K6" s="125"/>
      <c r="L6" s="125"/>
      <c r="M6" s="33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s="37" customFormat="1" ht="72" x14ac:dyDescent="0.25">
      <c r="B7" s="4" t="s">
        <v>10</v>
      </c>
      <c r="C7" s="4" t="s">
        <v>37</v>
      </c>
      <c r="D7" s="4" t="s">
        <v>38</v>
      </c>
      <c r="E7" s="4" t="s">
        <v>23</v>
      </c>
      <c r="F7" s="4" t="s">
        <v>41</v>
      </c>
      <c r="G7" s="36"/>
      <c r="I7" s="32"/>
      <c r="M7" s="33"/>
    </row>
    <row r="8" spans="1:27" s="37" customFormat="1" ht="18" x14ac:dyDescent="0.25">
      <c r="B8" s="4"/>
      <c r="C8" s="4"/>
      <c r="D8" s="4"/>
      <c r="E8" s="4"/>
      <c r="F8" s="4"/>
      <c r="G8" s="36"/>
      <c r="I8" s="32"/>
      <c r="M8" s="33"/>
    </row>
    <row r="9" spans="1:27" ht="15" x14ac:dyDescent="0.25">
      <c r="B9" s="38">
        <v>1</v>
      </c>
      <c r="C9" s="5" t="s">
        <v>42</v>
      </c>
      <c r="D9" s="38">
        <f>'დანართი 2'!F6</f>
        <v>60</v>
      </c>
      <c r="E9" s="38">
        <f>'დანართი 2'!I6</f>
        <v>104400</v>
      </c>
      <c r="F9" s="38">
        <f>' დანართი 1'!E9*12</f>
        <v>1252800</v>
      </c>
      <c r="G9" s="39"/>
      <c r="M9" s="33"/>
    </row>
    <row r="10" spans="1:27" ht="15" x14ac:dyDescent="0.25">
      <c r="B10" s="38">
        <v>2</v>
      </c>
      <c r="C10" s="5" t="s">
        <v>43</v>
      </c>
      <c r="D10" s="38" t="e">
        <f>'დანართი 3'!#REF!</f>
        <v>#REF!</v>
      </c>
      <c r="E10" s="40" t="e">
        <f>'დანართი 3'!#REF!</f>
        <v>#REF!</v>
      </c>
      <c r="F10" s="40" t="e">
        <f>E10*12</f>
        <v>#REF!</v>
      </c>
      <c r="G10" s="39"/>
      <c r="H10" s="39"/>
      <c r="I10" s="41"/>
      <c r="M10" s="33"/>
    </row>
    <row r="11" spans="1:27" ht="30.75" customHeight="1" x14ac:dyDescent="0.25">
      <c r="B11" s="126" t="s">
        <v>39</v>
      </c>
      <c r="C11" s="126"/>
      <c r="D11" s="42" t="e">
        <f>D9+D10</f>
        <v>#REF!</v>
      </c>
      <c r="E11" s="42" t="e">
        <f>E9+E10</f>
        <v>#REF!</v>
      </c>
      <c r="F11" s="42" t="e">
        <f>F9+F10</f>
        <v>#REF!</v>
      </c>
      <c r="M11" s="33"/>
    </row>
    <row r="12" spans="1:27" ht="27" customHeight="1" x14ac:dyDescent="0.25">
      <c r="B12" s="127" t="s">
        <v>40</v>
      </c>
      <c r="C12" s="127"/>
      <c r="D12" s="43"/>
      <c r="E12" s="44"/>
      <c r="F12" s="48"/>
      <c r="H12" s="39"/>
      <c r="I12" s="39"/>
      <c r="J12" s="39"/>
      <c r="L12" s="39"/>
      <c r="M12" s="33"/>
    </row>
    <row r="13" spans="1:27" x14ac:dyDescent="0.25">
      <c r="J13" s="39"/>
      <c r="M13" s="33"/>
    </row>
    <row r="14" spans="1:27" x14ac:dyDescent="0.25">
      <c r="H14" s="39"/>
      <c r="M14" s="33"/>
    </row>
    <row r="15" spans="1:27" x14ac:dyDescent="0.25">
      <c r="M15" s="33"/>
    </row>
    <row r="16" spans="1:27" x14ac:dyDescent="0.25">
      <c r="E16" s="45"/>
      <c r="F16" s="45"/>
      <c r="H16" s="39"/>
      <c r="M16" s="33"/>
    </row>
    <row r="17" spans="5:13" x14ac:dyDescent="0.25">
      <c r="H17" s="39"/>
      <c r="M17" s="33"/>
    </row>
    <row r="18" spans="5:13" x14ac:dyDescent="0.25">
      <c r="E18" s="46"/>
      <c r="F18" s="46"/>
      <c r="M18" s="33"/>
    </row>
    <row r="19" spans="5:13" x14ac:dyDescent="0.25">
      <c r="M19" s="33"/>
    </row>
    <row r="20" spans="5:13" x14ac:dyDescent="0.25">
      <c r="M20" s="33"/>
    </row>
    <row r="21" spans="5:13" x14ac:dyDescent="0.25">
      <c r="M21" s="33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3:S89"/>
  <sheetViews>
    <sheetView tabSelected="1" view="pageBreakPreview" zoomScaleNormal="100" zoomScaleSheetLayoutView="100" workbookViewId="0">
      <selection activeCell="G85" sqref="G85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103" customWidth="1"/>
    <col min="6" max="6" width="14.7109375" style="1" customWidth="1"/>
    <col min="7" max="7" width="17.28515625" style="1" customWidth="1"/>
    <col min="8" max="8" width="15.7109375" style="1" customWidth="1"/>
    <col min="9" max="9" width="17.5703125" style="1" customWidth="1"/>
    <col min="10" max="10" width="22.28515625" style="1" customWidth="1"/>
    <col min="11" max="11" width="19.85546875" style="1" customWidth="1"/>
    <col min="12" max="12" width="15" style="1" customWidth="1"/>
    <col min="13" max="16384" width="9.140625" style="1"/>
  </cols>
  <sheetData>
    <row r="3" spans="2:19" ht="18" customHeight="1" x14ac:dyDescent="0.35">
      <c r="K3" s="50" t="s">
        <v>51</v>
      </c>
    </row>
    <row r="4" spans="2:19" ht="53.25" customHeight="1" x14ac:dyDescent="0.2">
      <c r="B4" s="129" t="s">
        <v>52</v>
      </c>
      <c r="C4" s="129"/>
      <c r="D4" s="129"/>
      <c r="E4" s="129"/>
      <c r="F4" s="129"/>
      <c r="G4" s="129"/>
      <c r="H4" s="129"/>
      <c r="I4" s="129"/>
      <c r="J4" s="129"/>
      <c r="K4" s="129"/>
    </row>
    <row r="5" spans="2:19" s="2" customFormat="1" ht="96" customHeight="1" x14ac:dyDescent="0.2">
      <c r="B5" s="4" t="s">
        <v>10</v>
      </c>
      <c r="C5" s="21" t="s">
        <v>21</v>
      </c>
      <c r="D5" s="21"/>
      <c r="E5" s="21"/>
      <c r="F5" s="21" t="s">
        <v>17</v>
      </c>
      <c r="G5" s="21" t="s">
        <v>18</v>
      </c>
      <c r="H5" s="21" t="s">
        <v>22</v>
      </c>
      <c r="I5" s="21" t="s">
        <v>23</v>
      </c>
      <c r="J5" s="21" t="s">
        <v>24</v>
      </c>
      <c r="K5" s="21" t="s">
        <v>20</v>
      </c>
    </row>
    <row r="6" spans="2:19" s="2" customFormat="1" ht="24" customHeight="1" x14ac:dyDescent="0.2">
      <c r="B6" s="4"/>
      <c r="C6" s="21" t="s">
        <v>19</v>
      </c>
      <c r="D6" s="21" t="s">
        <v>109</v>
      </c>
      <c r="E6" s="21" t="s">
        <v>126</v>
      </c>
      <c r="F6" s="17">
        <f>F7+F12+F24+F31+F44+F64</f>
        <v>60</v>
      </c>
      <c r="G6" s="4"/>
      <c r="H6" s="4"/>
      <c r="I6" s="18">
        <f>I7+I12+I24+I31+I44+I64</f>
        <v>104400</v>
      </c>
      <c r="J6" s="18">
        <f>J7+J12+J24+J31+J44+J64</f>
        <v>1252800</v>
      </c>
      <c r="K6" s="18">
        <f>J6</f>
        <v>1252800</v>
      </c>
      <c r="Q6" s="2">
        <v>104400</v>
      </c>
      <c r="S6" s="54">
        <f>Q6-I6</f>
        <v>0</v>
      </c>
    </row>
    <row r="7" spans="2:19" s="2" customFormat="1" ht="22.5" customHeight="1" x14ac:dyDescent="0.2">
      <c r="B7" s="10"/>
      <c r="C7" s="10" t="s">
        <v>3</v>
      </c>
      <c r="D7" s="10"/>
      <c r="E7" s="10"/>
      <c r="F7" s="14">
        <f>F8+F9</f>
        <v>4</v>
      </c>
      <c r="G7" s="10"/>
      <c r="H7" s="10"/>
      <c r="I7" s="14">
        <f>I8+I9</f>
        <v>17400</v>
      </c>
      <c r="J7" s="14">
        <f>J8+J9</f>
        <v>208800</v>
      </c>
      <c r="K7" s="130"/>
    </row>
    <row r="8" spans="2:19" s="3" customFormat="1" ht="15" hidden="1" x14ac:dyDescent="0.2">
      <c r="B8" s="58"/>
      <c r="C8" s="59" t="s">
        <v>13</v>
      </c>
      <c r="D8" s="59" t="s">
        <v>73</v>
      </c>
      <c r="E8" s="100" t="s">
        <v>156</v>
      </c>
      <c r="F8" s="12">
        <v>1</v>
      </c>
      <c r="G8" s="12"/>
      <c r="H8" s="13">
        <v>5400</v>
      </c>
      <c r="I8" s="13">
        <f>F8*H8</f>
        <v>5400</v>
      </c>
      <c r="J8" s="13">
        <f>I8*12</f>
        <v>64800</v>
      </c>
      <c r="K8" s="131"/>
      <c r="O8" s="60"/>
    </row>
    <row r="9" spans="2:19" s="3" customFormat="1" ht="15" hidden="1" x14ac:dyDescent="0.2">
      <c r="B9" s="58"/>
      <c r="C9" s="59" t="s">
        <v>14</v>
      </c>
      <c r="D9" s="59" t="s">
        <v>74</v>
      </c>
      <c r="E9" s="100" t="s">
        <v>157</v>
      </c>
      <c r="F9" s="12">
        <v>3</v>
      </c>
      <c r="G9" s="12"/>
      <c r="H9" s="13">
        <v>4000</v>
      </c>
      <c r="I9" s="13">
        <f>F9*H9</f>
        <v>12000</v>
      </c>
      <c r="J9" s="13">
        <f>I9*12</f>
        <v>144000</v>
      </c>
      <c r="K9" s="131"/>
    </row>
    <row r="10" spans="2:19" s="3" customFormat="1" ht="15" hidden="1" x14ac:dyDescent="0.2">
      <c r="B10" s="58"/>
      <c r="C10" s="59" t="s">
        <v>14</v>
      </c>
      <c r="D10" s="59" t="s">
        <v>75</v>
      </c>
      <c r="E10" s="100" t="s">
        <v>158</v>
      </c>
      <c r="F10" s="12"/>
      <c r="G10" s="12"/>
      <c r="H10" s="13"/>
      <c r="I10" s="13"/>
      <c r="J10" s="13"/>
      <c r="K10" s="131"/>
    </row>
    <row r="11" spans="2:19" s="3" customFormat="1" ht="15" hidden="1" x14ac:dyDescent="0.2">
      <c r="B11" s="58"/>
      <c r="C11" s="59" t="s">
        <v>14</v>
      </c>
      <c r="D11" s="59" t="s">
        <v>76</v>
      </c>
      <c r="E11" s="101" t="s">
        <v>159</v>
      </c>
      <c r="F11" s="12"/>
      <c r="G11" s="12"/>
      <c r="H11" s="13"/>
      <c r="I11" s="13"/>
      <c r="J11" s="13"/>
      <c r="K11" s="131"/>
    </row>
    <row r="12" spans="2:19" ht="30" hidden="1" x14ac:dyDescent="0.2">
      <c r="B12" s="10" t="s">
        <v>0</v>
      </c>
      <c r="C12" s="10" t="s">
        <v>48</v>
      </c>
      <c r="D12" s="10"/>
      <c r="E12" s="10"/>
      <c r="F12" s="14">
        <f>F13+F14+F20</f>
        <v>9</v>
      </c>
      <c r="G12" s="14"/>
      <c r="H12" s="10"/>
      <c r="I12" s="14">
        <f>I13+I14+I20</f>
        <v>15200</v>
      </c>
      <c r="J12" s="14">
        <f>J13+J14+J20</f>
        <v>182400</v>
      </c>
      <c r="K12" s="131"/>
    </row>
    <row r="13" spans="2:19" s="3" customFormat="1" ht="15" hidden="1" x14ac:dyDescent="0.2">
      <c r="B13" s="61"/>
      <c r="C13" s="59" t="s">
        <v>4</v>
      </c>
      <c r="D13" s="59" t="s">
        <v>77</v>
      </c>
      <c r="E13" s="101" t="s">
        <v>160</v>
      </c>
      <c r="F13" s="12">
        <v>1</v>
      </c>
      <c r="G13" s="63">
        <v>3.6</v>
      </c>
      <c r="H13" s="13">
        <f>G13*1000</f>
        <v>3600</v>
      </c>
      <c r="I13" s="62">
        <f>F13*H13</f>
        <v>3600</v>
      </c>
      <c r="J13" s="62">
        <f>I13*12</f>
        <v>43200</v>
      </c>
      <c r="K13" s="131"/>
    </row>
    <row r="14" spans="2:19" ht="30" hidden="1" x14ac:dyDescent="0.2">
      <c r="B14" s="8"/>
      <c r="C14" s="8" t="s">
        <v>44</v>
      </c>
      <c r="D14" s="8"/>
      <c r="E14" s="8"/>
      <c r="F14" s="55">
        <f>F15+F16+F18+F17+F19</f>
        <v>5</v>
      </c>
      <c r="G14" s="55"/>
      <c r="H14" s="55"/>
      <c r="I14" s="55">
        <f>I15+I16+I17+I18+I19</f>
        <v>7050</v>
      </c>
      <c r="J14" s="55">
        <f>J15+J16+J17+J18+J19</f>
        <v>84600</v>
      </c>
      <c r="K14" s="131"/>
    </row>
    <row r="15" spans="2:19" s="3" customFormat="1" ht="15" hidden="1" x14ac:dyDescent="0.2">
      <c r="B15" s="64"/>
      <c r="C15" s="59" t="s">
        <v>5</v>
      </c>
      <c r="D15" s="59" t="s">
        <v>78</v>
      </c>
      <c r="E15" s="100" t="s">
        <v>161</v>
      </c>
      <c r="F15" s="12">
        <v>1</v>
      </c>
      <c r="G15" s="65">
        <v>2.2000000000000002</v>
      </c>
      <c r="H15" s="12">
        <f>G15*1000</f>
        <v>2200</v>
      </c>
      <c r="I15" s="12">
        <f>F15*H15</f>
        <v>2200</v>
      </c>
      <c r="J15" s="12">
        <f>I15*12</f>
        <v>26400</v>
      </c>
      <c r="K15" s="131"/>
    </row>
    <row r="16" spans="2:19" s="3" customFormat="1" ht="15" hidden="1" x14ac:dyDescent="0.2">
      <c r="B16" s="64"/>
      <c r="C16" s="59" t="s">
        <v>8</v>
      </c>
      <c r="D16" s="59" t="s">
        <v>79</v>
      </c>
      <c r="E16" s="100" t="s">
        <v>162</v>
      </c>
      <c r="F16" s="12">
        <v>1</v>
      </c>
      <c r="G16" s="65">
        <v>1.3</v>
      </c>
      <c r="H16" s="12">
        <f t="shared" ref="H16:H19" si="0">G16*1000</f>
        <v>1300</v>
      </c>
      <c r="I16" s="12">
        <f t="shared" ref="I16:I19" si="1">F16*H16</f>
        <v>1300</v>
      </c>
      <c r="J16" s="12">
        <f t="shared" ref="J16:J20" si="2">I16*12</f>
        <v>15600</v>
      </c>
      <c r="K16" s="131"/>
    </row>
    <row r="17" spans="2:11" s="3" customFormat="1" ht="15" hidden="1" x14ac:dyDescent="0.2">
      <c r="B17" s="64"/>
      <c r="C17" s="59" t="s">
        <v>6</v>
      </c>
      <c r="D17" s="59" t="s">
        <v>80</v>
      </c>
      <c r="E17" s="102" t="s">
        <v>163</v>
      </c>
      <c r="F17" s="12">
        <v>1</v>
      </c>
      <c r="G17" s="65">
        <v>1.2</v>
      </c>
      <c r="H17" s="12">
        <f t="shared" si="0"/>
        <v>1200</v>
      </c>
      <c r="I17" s="12">
        <f t="shared" si="1"/>
        <v>1200</v>
      </c>
      <c r="J17" s="12">
        <f t="shared" si="2"/>
        <v>14400</v>
      </c>
      <c r="K17" s="131"/>
    </row>
    <row r="18" spans="2:11" s="3" customFormat="1" ht="15" hidden="1" x14ac:dyDescent="0.2">
      <c r="B18" s="64"/>
      <c r="C18" s="59" t="s">
        <v>6</v>
      </c>
      <c r="D18" s="73" t="s">
        <v>125</v>
      </c>
      <c r="E18" s="111" t="s">
        <v>186</v>
      </c>
      <c r="F18" s="12">
        <v>1</v>
      </c>
      <c r="G18" s="65">
        <v>1.2</v>
      </c>
      <c r="H18" s="12">
        <f t="shared" si="0"/>
        <v>1200</v>
      </c>
      <c r="I18" s="12">
        <f t="shared" si="1"/>
        <v>1200</v>
      </c>
      <c r="J18" s="12">
        <f t="shared" si="2"/>
        <v>14400</v>
      </c>
      <c r="K18" s="131"/>
    </row>
    <row r="19" spans="2:11" s="3" customFormat="1" ht="30" hidden="1" x14ac:dyDescent="0.2">
      <c r="B19" s="64"/>
      <c r="C19" s="59" t="s">
        <v>6</v>
      </c>
      <c r="D19" s="88" t="s">
        <v>201</v>
      </c>
      <c r="E19" s="26"/>
      <c r="F19" s="12">
        <f>1</f>
        <v>1</v>
      </c>
      <c r="G19" s="76">
        <v>1.1499999999999999</v>
      </c>
      <c r="H19" s="12">
        <f t="shared" si="0"/>
        <v>1150</v>
      </c>
      <c r="I19" s="12">
        <f t="shared" si="1"/>
        <v>1150</v>
      </c>
      <c r="J19" s="12">
        <f t="shared" si="2"/>
        <v>13800</v>
      </c>
      <c r="K19" s="131"/>
    </row>
    <row r="20" spans="2:11" ht="30" hidden="1" x14ac:dyDescent="0.2">
      <c r="B20" s="7"/>
      <c r="C20" s="8" t="s">
        <v>49</v>
      </c>
      <c r="D20" s="8"/>
      <c r="E20" s="8"/>
      <c r="F20" s="52">
        <f>F21+F22+F23</f>
        <v>3</v>
      </c>
      <c r="G20" s="53"/>
      <c r="H20" s="56"/>
      <c r="I20" s="56">
        <f>I21+I22+I23</f>
        <v>4550</v>
      </c>
      <c r="J20" s="56">
        <f t="shared" si="2"/>
        <v>54600</v>
      </c>
      <c r="K20" s="131"/>
    </row>
    <row r="21" spans="2:11" s="3" customFormat="1" ht="15" hidden="1" x14ac:dyDescent="0.2">
      <c r="B21" s="64"/>
      <c r="C21" s="59" t="s">
        <v>5</v>
      </c>
      <c r="D21" s="59" t="s">
        <v>112</v>
      </c>
      <c r="E21" s="100" t="s">
        <v>164</v>
      </c>
      <c r="F21" s="12">
        <v>1</v>
      </c>
      <c r="G21" s="65">
        <v>2.2000000000000002</v>
      </c>
      <c r="H21" s="12">
        <f>G21*1000</f>
        <v>2200</v>
      </c>
      <c r="I21" s="12">
        <f>F21*H21</f>
        <v>2200</v>
      </c>
      <c r="J21" s="12">
        <f>I21*12</f>
        <v>26400</v>
      </c>
      <c r="K21" s="131"/>
    </row>
    <row r="22" spans="2:11" s="3" customFormat="1" ht="15" hidden="1" x14ac:dyDescent="0.2">
      <c r="B22" s="64"/>
      <c r="C22" s="59" t="s">
        <v>8</v>
      </c>
      <c r="D22" s="88" t="s">
        <v>193</v>
      </c>
      <c r="E22" s="111" t="s">
        <v>187</v>
      </c>
      <c r="F22" s="12">
        <v>1</v>
      </c>
      <c r="G22" s="116">
        <v>1.2</v>
      </c>
      <c r="H22" s="12">
        <f>G22*1000</f>
        <v>1200</v>
      </c>
      <c r="I22" s="12">
        <f>F22*H22</f>
        <v>1200</v>
      </c>
      <c r="J22" s="12">
        <f>I22*12</f>
        <v>14400</v>
      </c>
      <c r="K22" s="131"/>
    </row>
    <row r="23" spans="2:11" s="3" customFormat="1" ht="15" hidden="1" x14ac:dyDescent="0.2">
      <c r="B23" s="64"/>
      <c r="C23" s="59" t="s">
        <v>6</v>
      </c>
      <c r="D23" s="59" t="s">
        <v>194</v>
      </c>
      <c r="E23" s="111" t="s">
        <v>188</v>
      </c>
      <c r="F23" s="12">
        <f>2-1</f>
        <v>1</v>
      </c>
      <c r="G23" s="76">
        <v>1.1499999999999999</v>
      </c>
      <c r="H23" s="12">
        <f>G23*1000</f>
        <v>1150</v>
      </c>
      <c r="I23" s="12">
        <f>F23*H23</f>
        <v>1150</v>
      </c>
      <c r="J23" s="12">
        <f>I23*12</f>
        <v>13800</v>
      </c>
      <c r="K23" s="131"/>
    </row>
    <row r="24" spans="2:11" ht="15" hidden="1" x14ac:dyDescent="0.2">
      <c r="B24" s="10" t="s">
        <v>1</v>
      </c>
      <c r="C24" s="10" t="s">
        <v>72</v>
      </c>
      <c r="D24" s="10"/>
      <c r="E24" s="10"/>
      <c r="F24" s="14">
        <f>F25+F26+F27+F28+F29+F30</f>
        <v>6</v>
      </c>
      <c r="G24" s="19"/>
      <c r="H24" s="10"/>
      <c r="I24" s="14">
        <f>I25+I26+I27+I28+I29+I30</f>
        <v>8000</v>
      </c>
      <c r="J24" s="14">
        <f>J25+J26+J27+J28+J29+J30</f>
        <v>96000</v>
      </c>
      <c r="K24" s="131"/>
    </row>
    <row r="25" spans="2:11" s="3" customFormat="1" ht="15" hidden="1" x14ac:dyDescent="0.2">
      <c r="B25" s="64"/>
      <c r="C25" s="59" t="s">
        <v>11</v>
      </c>
      <c r="D25" s="59" t="s">
        <v>82</v>
      </c>
      <c r="E25" s="110" t="s">
        <v>165</v>
      </c>
      <c r="F25" s="12">
        <v>1</v>
      </c>
      <c r="G25" s="65">
        <v>2.5</v>
      </c>
      <c r="H25" s="12">
        <f>G25*1000</f>
        <v>2500</v>
      </c>
      <c r="I25" s="12">
        <f>F25*H25</f>
        <v>2500</v>
      </c>
      <c r="J25" s="12">
        <f>I25*12</f>
        <v>30000</v>
      </c>
      <c r="K25" s="131"/>
    </row>
    <row r="26" spans="2:11" s="3" customFormat="1" ht="20.25" hidden="1" customHeight="1" x14ac:dyDescent="0.2">
      <c r="B26" s="64"/>
      <c r="C26" s="59" t="s">
        <v>8</v>
      </c>
      <c r="D26" s="59" t="s">
        <v>83</v>
      </c>
      <c r="E26" s="100" t="s">
        <v>166</v>
      </c>
      <c r="F26" s="66">
        <v>1</v>
      </c>
      <c r="G26" s="67">
        <v>1.3</v>
      </c>
      <c r="H26" s="12">
        <f t="shared" ref="H26:H27" si="3">G26*1000</f>
        <v>1300</v>
      </c>
      <c r="I26" s="12">
        <f t="shared" ref="I26:I27" si="4">F26*H26</f>
        <v>1300</v>
      </c>
      <c r="J26" s="12">
        <f t="shared" ref="J26:J27" si="5">I26*12</f>
        <v>15600</v>
      </c>
      <c r="K26" s="131"/>
    </row>
    <row r="27" spans="2:11" s="3" customFormat="1" ht="15" hidden="1" x14ac:dyDescent="0.2">
      <c r="B27" s="64"/>
      <c r="C27" s="59" t="s">
        <v>8</v>
      </c>
      <c r="D27" s="59" t="s">
        <v>84</v>
      </c>
      <c r="E27" s="100" t="s">
        <v>167</v>
      </c>
      <c r="F27" s="13">
        <v>1</v>
      </c>
      <c r="G27" s="68">
        <v>1.2</v>
      </c>
      <c r="H27" s="12">
        <f t="shared" si="3"/>
        <v>1200</v>
      </c>
      <c r="I27" s="12">
        <f t="shared" si="4"/>
        <v>1200</v>
      </c>
      <c r="J27" s="12">
        <f t="shared" si="5"/>
        <v>14400</v>
      </c>
      <c r="K27" s="131"/>
    </row>
    <row r="28" spans="2:11" s="3" customFormat="1" ht="15" hidden="1" x14ac:dyDescent="0.2">
      <c r="B28" s="64"/>
      <c r="C28" s="59" t="s">
        <v>15</v>
      </c>
      <c r="D28" s="59" t="s">
        <v>85</v>
      </c>
      <c r="E28" s="111" t="s">
        <v>168</v>
      </c>
      <c r="F28" s="13">
        <v>1</v>
      </c>
      <c r="G28" s="68">
        <v>1</v>
      </c>
      <c r="H28" s="12">
        <f t="shared" ref="H28:H30" si="6">G28*1000</f>
        <v>1000</v>
      </c>
      <c r="I28" s="12">
        <f t="shared" ref="I28:I30" si="7">F28*H28</f>
        <v>1000</v>
      </c>
      <c r="J28" s="12">
        <f t="shared" ref="J28:J30" si="8">I28*12</f>
        <v>12000</v>
      </c>
      <c r="K28" s="131"/>
    </row>
    <row r="29" spans="2:11" s="3" customFormat="1" ht="15" hidden="1" x14ac:dyDescent="0.2">
      <c r="B29" s="64"/>
      <c r="C29" s="59" t="s">
        <v>15</v>
      </c>
      <c r="D29" s="59" t="s">
        <v>86</v>
      </c>
      <c r="E29" s="100" t="s">
        <v>169</v>
      </c>
      <c r="F29" s="13">
        <v>1</v>
      </c>
      <c r="G29" s="68">
        <v>1</v>
      </c>
      <c r="H29" s="12">
        <f t="shared" si="6"/>
        <v>1000</v>
      </c>
      <c r="I29" s="12">
        <f t="shared" si="7"/>
        <v>1000</v>
      </c>
      <c r="J29" s="12">
        <f t="shared" si="8"/>
        <v>12000</v>
      </c>
      <c r="K29" s="131"/>
    </row>
    <row r="30" spans="2:11" s="3" customFormat="1" ht="15" hidden="1" x14ac:dyDescent="0.2">
      <c r="B30" s="64"/>
      <c r="C30" s="59" t="s">
        <v>15</v>
      </c>
      <c r="D30" s="59" t="s">
        <v>87</v>
      </c>
      <c r="E30" s="100" t="s">
        <v>171</v>
      </c>
      <c r="F30" s="13">
        <v>1</v>
      </c>
      <c r="G30" s="68">
        <v>1</v>
      </c>
      <c r="H30" s="12">
        <f t="shared" si="6"/>
        <v>1000</v>
      </c>
      <c r="I30" s="12">
        <f t="shared" si="7"/>
        <v>1000</v>
      </c>
      <c r="J30" s="12">
        <f t="shared" si="8"/>
        <v>12000</v>
      </c>
      <c r="K30" s="131"/>
    </row>
    <row r="31" spans="2:11" ht="30" hidden="1" x14ac:dyDescent="0.2">
      <c r="B31" s="10" t="s">
        <v>2</v>
      </c>
      <c r="C31" s="10" t="s">
        <v>53</v>
      </c>
      <c r="D31" s="10"/>
      <c r="E31" s="10"/>
      <c r="F31" s="14">
        <f>F32+F33+F39</f>
        <v>10</v>
      </c>
      <c r="G31" s="19"/>
      <c r="H31" s="10"/>
      <c r="I31" s="14">
        <f>I32+I33+I39</f>
        <v>16150</v>
      </c>
      <c r="J31" s="14">
        <f>J32+J33+J39</f>
        <v>193800</v>
      </c>
      <c r="K31" s="131"/>
    </row>
    <row r="32" spans="2:11" s="3" customFormat="1" ht="15" hidden="1" x14ac:dyDescent="0.2">
      <c r="B32" s="64"/>
      <c r="C32" s="59" t="s">
        <v>4</v>
      </c>
      <c r="D32" s="59" t="s">
        <v>88</v>
      </c>
      <c r="E32" s="100" t="s">
        <v>170</v>
      </c>
      <c r="F32" s="12">
        <v>1</v>
      </c>
      <c r="G32" s="65">
        <v>3.3</v>
      </c>
      <c r="H32" s="13">
        <f>G32*1000</f>
        <v>3300</v>
      </c>
      <c r="I32" s="13">
        <f>F32*H32</f>
        <v>3300</v>
      </c>
      <c r="J32" s="13">
        <f>I32*12</f>
        <v>39600</v>
      </c>
      <c r="K32" s="131"/>
    </row>
    <row r="33" spans="2:11" ht="17.25" hidden="1" customHeight="1" x14ac:dyDescent="0.2">
      <c r="B33" s="7"/>
      <c r="C33" s="8" t="s">
        <v>12</v>
      </c>
      <c r="D33" s="8"/>
      <c r="E33" s="8"/>
      <c r="F33" s="6">
        <f>F34+F35+F36+F37+F38</f>
        <v>5</v>
      </c>
      <c r="G33" s="20"/>
      <c r="H33" s="12"/>
      <c r="I33" s="15">
        <f>I34+I35+I36+I37+I38</f>
        <v>7100</v>
      </c>
      <c r="J33" s="15">
        <f>J34+J35+J36+J37+J38</f>
        <v>85200</v>
      </c>
      <c r="K33" s="131"/>
    </row>
    <row r="34" spans="2:11" s="70" customFormat="1" ht="15" hidden="1" x14ac:dyDescent="0.2">
      <c r="B34" s="64"/>
      <c r="C34" s="59" t="s">
        <v>5</v>
      </c>
      <c r="D34" s="59" t="s">
        <v>89</v>
      </c>
      <c r="E34" s="100" t="s">
        <v>172</v>
      </c>
      <c r="F34" s="71">
        <v>1</v>
      </c>
      <c r="G34" s="65">
        <v>2.2000000000000002</v>
      </c>
      <c r="H34" s="13">
        <f>G34*1000</f>
        <v>2200</v>
      </c>
      <c r="I34" s="12">
        <f>F34*H34</f>
        <v>2200</v>
      </c>
      <c r="J34" s="12">
        <f>I34*12</f>
        <v>26400</v>
      </c>
      <c r="K34" s="131"/>
    </row>
    <row r="35" spans="2:11" s="3" customFormat="1" ht="15" hidden="1" x14ac:dyDescent="0.2">
      <c r="B35" s="64"/>
      <c r="C35" s="59" t="s">
        <v>8</v>
      </c>
      <c r="D35" s="59" t="s">
        <v>90</v>
      </c>
      <c r="E35" s="100" t="s">
        <v>173</v>
      </c>
      <c r="F35" s="12">
        <v>1</v>
      </c>
      <c r="G35" s="65">
        <v>1.3</v>
      </c>
      <c r="H35" s="13">
        <f t="shared" ref="H35:H38" si="9">G35*1000</f>
        <v>1300</v>
      </c>
      <c r="I35" s="12">
        <f t="shared" ref="I35:I38" si="10">F35*H35</f>
        <v>1300</v>
      </c>
      <c r="J35" s="12">
        <f t="shared" ref="J35:J39" si="11">I35*12</f>
        <v>15600</v>
      </c>
      <c r="K35" s="131"/>
    </row>
    <row r="36" spans="2:11" s="3" customFormat="1" ht="22.5" hidden="1" customHeight="1" x14ac:dyDescent="0.2">
      <c r="B36" s="64"/>
      <c r="C36" s="59" t="s">
        <v>8</v>
      </c>
      <c r="D36" s="78" t="s">
        <v>81</v>
      </c>
      <c r="E36" s="104"/>
      <c r="F36" s="12">
        <v>1</v>
      </c>
      <c r="G36" s="65">
        <v>1.2</v>
      </c>
      <c r="H36" s="13">
        <f t="shared" si="9"/>
        <v>1200</v>
      </c>
      <c r="I36" s="12">
        <f t="shared" si="10"/>
        <v>1200</v>
      </c>
      <c r="J36" s="12">
        <f t="shared" si="11"/>
        <v>14400</v>
      </c>
      <c r="K36" s="131"/>
    </row>
    <row r="37" spans="2:11" s="3" customFormat="1" ht="22.5" hidden="1" customHeight="1" x14ac:dyDescent="0.2">
      <c r="B37" s="64"/>
      <c r="C37" s="59" t="s">
        <v>8</v>
      </c>
      <c r="D37" s="78" t="s">
        <v>81</v>
      </c>
      <c r="E37" s="104"/>
      <c r="F37" s="12">
        <v>1</v>
      </c>
      <c r="G37" s="65">
        <v>1.2</v>
      </c>
      <c r="H37" s="13">
        <f t="shared" si="9"/>
        <v>1200</v>
      </c>
      <c r="I37" s="12">
        <f t="shared" si="10"/>
        <v>1200</v>
      </c>
      <c r="J37" s="12">
        <f t="shared" si="11"/>
        <v>14400</v>
      </c>
      <c r="K37" s="131"/>
    </row>
    <row r="38" spans="2:11" s="3" customFormat="1" ht="22.5" hidden="1" customHeight="1" x14ac:dyDescent="0.2">
      <c r="B38" s="64"/>
      <c r="C38" s="88" t="s">
        <v>8</v>
      </c>
      <c r="D38" s="89" t="s">
        <v>81</v>
      </c>
      <c r="E38" s="105"/>
      <c r="F38" s="11">
        <v>1</v>
      </c>
      <c r="G38" s="90">
        <v>1.2</v>
      </c>
      <c r="H38" s="91">
        <f t="shared" si="9"/>
        <v>1200</v>
      </c>
      <c r="I38" s="11">
        <f t="shared" si="10"/>
        <v>1200</v>
      </c>
      <c r="J38" s="11">
        <f t="shared" si="11"/>
        <v>14400</v>
      </c>
      <c r="K38" s="131"/>
    </row>
    <row r="39" spans="2:11" ht="28.5" hidden="1" customHeight="1" x14ac:dyDescent="0.2">
      <c r="B39" s="7"/>
      <c r="C39" s="8" t="s">
        <v>45</v>
      </c>
      <c r="D39" s="8"/>
      <c r="E39" s="8"/>
      <c r="F39" s="55">
        <f>F40+F41+F42+F43</f>
        <v>4</v>
      </c>
      <c r="G39" s="8"/>
      <c r="H39" s="8"/>
      <c r="I39" s="55">
        <f>I40+I41+I42+I43</f>
        <v>5750</v>
      </c>
      <c r="J39" s="8">
        <f t="shared" si="11"/>
        <v>69000</v>
      </c>
      <c r="K39" s="131"/>
    </row>
    <row r="40" spans="2:11" s="3" customFormat="1" ht="21.75" customHeight="1" x14ac:dyDescent="0.2">
      <c r="B40" s="64"/>
      <c r="C40" s="59" t="s">
        <v>5</v>
      </c>
      <c r="D40" s="118" t="s">
        <v>202</v>
      </c>
      <c r="E40" s="115" t="s">
        <v>189</v>
      </c>
      <c r="F40" s="12">
        <v>1</v>
      </c>
      <c r="G40" s="65">
        <v>2.2000000000000002</v>
      </c>
      <c r="H40" s="13">
        <f>G40*1000</f>
        <v>2200</v>
      </c>
      <c r="I40" s="12">
        <f>F40*H40</f>
        <v>2200</v>
      </c>
      <c r="J40" s="12">
        <f>I40*12</f>
        <v>26400</v>
      </c>
      <c r="K40" s="131"/>
    </row>
    <row r="41" spans="2:11" s="3" customFormat="1" ht="21" hidden="1" customHeight="1" x14ac:dyDescent="0.2">
      <c r="B41" s="64"/>
      <c r="C41" s="59" t="s">
        <v>8</v>
      </c>
      <c r="D41" s="59" t="s">
        <v>191</v>
      </c>
      <c r="E41" s="106" t="s">
        <v>135</v>
      </c>
      <c r="F41" s="12">
        <v>1</v>
      </c>
      <c r="G41" s="65">
        <v>1.2</v>
      </c>
      <c r="H41" s="13">
        <f>G41*1000</f>
        <v>1200</v>
      </c>
      <c r="I41" s="12">
        <f>F41*H41</f>
        <v>1200</v>
      </c>
      <c r="J41" s="12">
        <f>I41*12</f>
        <v>14400</v>
      </c>
      <c r="K41" s="131"/>
    </row>
    <row r="42" spans="2:11" s="3" customFormat="1" ht="21" customHeight="1" x14ac:dyDescent="0.2">
      <c r="B42" s="64"/>
      <c r="C42" s="59" t="s">
        <v>8</v>
      </c>
      <c r="D42" s="118" t="s">
        <v>97</v>
      </c>
      <c r="E42" s="106" t="s">
        <v>136</v>
      </c>
      <c r="F42" s="12">
        <v>1</v>
      </c>
      <c r="G42" s="65">
        <v>1.2</v>
      </c>
      <c r="H42" s="13">
        <f>G42*1000</f>
        <v>1200</v>
      </c>
      <c r="I42" s="12">
        <f>F42*H42</f>
        <v>1200</v>
      </c>
      <c r="J42" s="12">
        <f>I42*12</f>
        <v>14400</v>
      </c>
      <c r="K42" s="131"/>
    </row>
    <row r="43" spans="2:11" s="3" customFormat="1" ht="21" hidden="1" customHeight="1" x14ac:dyDescent="0.2">
      <c r="B43" s="64"/>
      <c r="C43" s="59" t="s">
        <v>6</v>
      </c>
      <c r="D43" s="78" t="s">
        <v>81</v>
      </c>
      <c r="E43" s="104"/>
      <c r="F43" s="12">
        <v>1</v>
      </c>
      <c r="G43" s="76">
        <v>1.1499999999999999</v>
      </c>
      <c r="H43" s="13">
        <f>G43*1000</f>
        <v>1150</v>
      </c>
      <c r="I43" s="12">
        <f>F43*H43</f>
        <v>1150</v>
      </c>
      <c r="J43" s="12">
        <f>I43*12</f>
        <v>13800</v>
      </c>
      <c r="K43" s="131"/>
    </row>
    <row r="44" spans="2:11" s="51" customFormat="1" ht="45" hidden="1" x14ac:dyDescent="0.2">
      <c r="B44" s="10" t="s">
        <v>16</v>
      </c>
      <c r="C44" s="10" t="s">
        <v>54</v>
      </c>
      <c r="D44" s="10"/>
      <c r="E44" s="10"/>
      <c r="F44" s="14">
        <f>F45+F46+F47+F55</f>
        <v>17</v>
      </c>
      <c r="G44" s="10"/>
      <c r="H44" s="10"/>
      <c r="I44" s="14">
        <f>I45+I46+I47+I55</f>
        <v>25350</v>
      </c>
      <c r="J44" s="14">
        <f>J45+J46+J47+J55</f>
        <v>304200</v>
      </c>
      <c r="K44" s="131"/>
    </row>
    <row r="45" spans="2:11" s="3" customFormat="1" ht="15" hidden="1" x14ac:dyDescent="0.2">
      <c r="B45" s="64"/>
      <c r="C45" s="59" t="s">
        <v>4</v>
      </c>
      <c r="D45" s="78" t="s">
        <v>81</v>
      </c>
      <c r="E45" s="104"/>
      <c r="F45" s="12">
        <v>1</v>
      </c>
      <c r="G45" s="65">
        <v>3.3</v>
      </c>
      <c r="H45" s="12">
        <f>G45*1000</f>
        <v>3300</v>
      </c>
      <c r="I45" s="12">
        <f>F45*H45</f>
        <v>3300</v>
      </c>
      <c r="J45" s="12">
        <f>I45*12</f>
        <v>39600</v>
      </c>
      <c r="K45" s="131"/>
    </row>
    <row r="46" spans="2:11" s="3" customFormat="1" ht="15" x14ac:dyDescent="0.2">
      <c r="B46" s="64"/>
      <c r="C46" s="59" t="s">
        <v>190</v>
      </c>
      <c r="D46" s="118" t="s">
        <v>192</v>
      </c>
      <c r="E46" s="106">
        <v>27001001105</v>
      </c>
      <c r="F46" s="12">
        <v>1</v>
      </c>
      <c r="G46" s="65">
        <v>2.5</v>
      </c>
      <c r="H46" s="12">
        <f>G46*1000</f>
        <v>2500</v>
      </c>
      <c r="I46" s="12">
        <f>F46*H46</f>
        <v>2500</v>
      </c>
      <c r="J46" s="12">
        <f>I46*12</f>
        <v>30000</v>
      </c>
      <c r="K46" s="131"/>
    </row>
    <row r="47" spans="2:11" s="51" customFormat="1" ht="30" hidden="1" x14ac:dyDescent="0.2">
      <c r="B47" s="7"/>
      <c r="C47" s="8" t="s">
        <v>55</v>
      </c>
      <c r="D47" s="8"/>
      <c r="E47" s="8"/>
      <c r="F47" s="52">
        <f>F48+F49+F50+F51+F52+F53+F54</f>
        <v>7</v>
      </c>
      <c r="G47" s="53"/>
      <c r="H47" s="52"/>
      <c r="I47" s="52">
        <f>I48+I49+I50+I51+I52+I53+I54</f>
        <v>9000</v>
      </c>
      <c r="J47" s="52">
        <f>J48+J49+J50+J51+J52+J53+J54</f>
        <v>108000</v>
      </c>
      <c r="K47" s="131"/>
    </row>
    <row r="48" spans="2:11" s="3" customFormat="1" ht="15" hidden="1" x14ac:dyDescent="0.2">
      <c r="B48" s="64"/>
      <c r="C48" s="59" t="s">
        <v>5</v>
      </c>
      <c r="D48" s="59" t="s">
        <v>91</v>
      </c>
      <c r="E48" s="106" t="s">
        <v>127</v>
      </c>
      <c r="F48" s="12">
        <v>1</v>
      </c>
      <c r="G48" s="65">
        <v>2.2000000000000002</v>
      </c>
      <c r="H48" s="12">
        <f>G48*1000</f>
        <v>2200</v>
      </c>
      <c r="I48" s="12">
        <f>F48*H48</f>
        <v>2200</v>
      </c>
      <c r="J48" s="12">
        <f>I48*12</f>
        <v>26400</v>
      </c>
      <c r="K48" s="131"/>
    </row>
    <row r="49" spans="2:13" s="3" customFormat="1" ht="15" hidden="1" x14ac:dyDescent="0.2">
      <c r="B49" s="64"/>
      <c r="C49" s="59" t="s">
        <v>8</v>
      </c>
      <c r="D49" s="88" t="s">
        <v>197</v>
      </c>
      <c r="E49" s="106" t="s">
        <v>128</v>
      </c>
      <c r="F49" s="12">
        <v>1</v>
      </c>
      <c r="G49" s="65">
        <v>1.2</v>
      </c>
      <c r="H49" s="12">
        <f>G49*1000</f>
        <v>1200</v>
      </c>
      <c r="I49" s="12">
        <f>F49*H49</f>
        <v>1200</v>
      </c>
      <c r="J49" s="12">
        <f>I49*12</f>
        <v>14400</v>
      </c>
      <c r="K49" s="131"/>
    </row>
    <row r="50" spans="2:13" s="3" customFormat="1" ht="15" hidden="1" x14ac:dyDescent="0.2">
      <c r="B50" s="64"/>
      <c r="C50" s="59" t="s">
        <v>6</v>
      </c>
      <c r="D50" s="59" t="s">
        <v>92</v>
      </c>
      <c r="E50" s="107" t="s">
        <v>129</v>
      </c>
      <c r="F50" s="12">
        <v>1</v>
      </c>
      <c r="G50" s="76">
        <v>1.1499999999999999</v>
      </c>
      <c r="H50" s="12">
        <f>G50*1000</f>
        <v>1150</v>
      </c>
      <c r="I50" s="12">
        <f>F50*H50</f>
        <v>1150</v>
      </c>
      <c r="J50" s="12">
        <f>I50*12</f>
        <v>13800</v>
      </c>
      <c r="K50" s="131"/>
    </row>
    <row r="51" spans="2:13" s="3" customFormat="1" ht="15" hidden="1" x14ac:dyDescent="0.2">
      <c r="B51" s="64"/>
      <c r="C51" s="59" t="s">
        <v>6</v>
      </c>
      <c r="D51" s="59" t="s">
        <v>93</v>
      </c>
      <c r="E51" s="107" t="s">
        <v>130</v>
      </c>
      <c r="F51" s="12">
        <v>1</v>
      </c>
      <c r="G51" s="76">
        <v>1.1499999999999999</v>
      </c>
      <c r="H51" s="12">
        <f>G51*1000</f>
        <v>1150</v>
      </c>
      <c r="I51" s="12">
        <f>F51*H51</f>
        <v>1150</v>
      </c>
      <c r="J51" s="12">
        <f>I51*12</f>
        <v>13800</v>
      </c>
      <c r="K51" s="131"/>
    </row>
    <row r="52" spans="2:13" s="3" customFormat="1" ht="15" hidden="1" x14ac:dyDescent="0.2">
      <c r="B52" s="64"/>
      <c r="C52" s="59" t="s">
        <v>6</v>
      </c>
      <c r="D52" s="59" t="s">
        <v>94</v>
      </c>
      <c r="E52" s="106" t="s">
        <v>131</v>
      </c>
      <c r="F52" s="12">
        <v>1</v>
      </c>
      <c r="G52" s="76">
        <v>1.1499999999999999</v>
      </c>
      <c r="H52" s="12">
        <f t="shared" ref="H52:H53" si="12">G52*1000</f>
        <v>1150</v>
      </c>
      <c r="I52" s="12">
        <f t="shared" ref="I52:I53" si="13">F52*H52</f>
        <v>1150</v>
      </c>
      <c r="J52" s="12">
        <f t="shared" ref="J52:J53" si="14">I52*12</f>
        <v>13800</v>
      </c>
      <c r="K52" s="131"/>
    </row>
    <row r="53" spans="2:13" s="3" customFormat="1" ht="15" hidden="1" x14ac:dyDescent="0.2">
      <c r="B53" s="64"/>
      <c r="C53" s="59" t="s">
        <v>6</v>
      </c>
      <c r="D53" s="59" t="s">
        <v>95</v>
      </c>
      <c r="E53" s="106" t="s">
        <v>132</v>
      </c>
      <c r="F53" s="12">
        <v>1</v>
      </c>
      <c r="G53" s="76">
        <v>1.1499999999999999</v>
      </c>
      <c r="H53" s="12">
        <f t="shared" si="12"/>
        <v>1150</v>
      </c>
      <c r="I53" s="12">
        <f t="shared" si="13"/>
        <v>1150</v>
      </c>
      <c r="J53" s="12">
        <f t="shared" si="14"/>
        <v>13800</v>
      </c>
      <c r="K53" s="131"/>
    </row>
    <row r="54" spans="2:13" s="3" customFormat="1" ht="15" hidden="1" x14ac:dyDescent="0.2">
      <c r="B54" s="64"/>
      <c r="C54" s="59" t="s">
        <v>15</v>
      </c>
      <c r="D54" s="78" t="s">
        <v>81</v>
      </c>
      <c r="E54" s="104"/>
      <c r="F54" s="12">
        <v>1</v>
      </c>
      <c r="G54" s="76">
        <v>1</v>
      </c>
      <c r="H54" s="12">
        <f>G54*1000</f>
        <v>1000</v>
      </c>
      <c r="I54" s="12">
        <f>F54*H54</f>
        <v>1000</v>
      </c>
      <c r="J54" s="12">
        <f>I54*12</f>
        <v>12000</v>
      </c>
      <c r="K54" s="131"/>
    </row>
    <row r="55" spans="2:13" s="51" customFormat="1" ht="45" hidden="1" x14ac:dyDescent="0.2">
      <c r="B55" s="7"/>
      <c r="C55" s="8" t="s">
        <v>56</v>
      </c>
      <c r="D55" s="8"/>
      <c r="E55" s="8"/>
      <c r="F55" s="52">
        <f>F56+F57+F58+F59+F60+F61+F62+F63</f>
        <v>8</v>
      </c>
      <c r="G55" s="53"/>
      <c r="H55" s="52"/>
      <c r="I55" s="52">
        <f>I56+I57+I58+I59+I60+I61+I62+I63</f>
        <v>10550</v>
      </c>
      <c r="J55" s="52">
        <f>J56+J57+J58+J59+J60+J61+J62+J63</f>
        <v>126600</v>
      </c>
      <c r="K55" s="131"/>
    </row>
    <row r="56" spans="2:13" s="3" customFormat="1" ht="15" x14ac:dyDescent="0.2">
      <c r="B56" s="64"/>
      <c r="C56" s="59" t="s">
        <v>5</v>
      </c>
      <c r="D56" s="118" t="s">
        <v>96</v>
      </c>
      <c r="E56" s="108" t="s">
        <v>133</v>
      </c>
      <c r="F56" s="12">
        <v>1</v>
      </c>
      <c r="G56" s="65">
        <v>2.2000000000000002</v>
      </c>
      <c r="H56" s="12">
        <f t="shared" ref="H56:H63" si="15">G56*1000</f>
        <v>2200</v>
      </c>
      <c r="I56" s="12">
        <f t="shared" ref="I56:I63" si="16">F56*H56</f>
        <v>2200</v>
      </c>
      <c r="J56" s="12">
        <f t="shared" ref="J56:J63" si="17">I56*12</f>
        <v>26400</v>
      </c>
      <c r="K56" s="131"/>
    </row>
    <row r="57" spans="2:13" s="3" customFormat="1" ht="15" hidden="1" x14ac:dyDescent="0.2">
      <c r="B57" s="64"/>
      <c r="C57" s="59" t="s">
        <v>8</v>
      </c>
      <c r="D57" s="88" t="s">
        <v>198</v>
      </c>
      <c r="E57" s="106" t="s">
        <v>137</v>
      </c>
      <c r="F57" s="12">
        <v>1</v>
      </c>
      <c r="G57" s="65">
        <v>1.2</v>
      </c>
      <c r="H57" s="12">
        <f t="shared" si="15"/>
        <v>1200</v>
      </c>
      <c r="I57" s="12">
        <f t="shared" si="16"/>
        <v>1200</v>
      </c>
      <c r="J57" s="12">
        <f t="shared" si="17"/>
        <v>14400</v>
      </c>
      <c r="K57" s="131"/>
    </row>
    <row r="58" spans="2:13" s="3" customFormat="1" ht="15" hidden="1" x14ac:dyDescent="0.2">
      <c r="B58" s="64"/>
      <c r="C58" s="59" t="s">
        <v>8</v>
      </c>
      <c r="D58" s="78" t="s">
        <v>81</v>
      </c>
      <c r="E58" s="117"/>
      <c r="F58" s="12">
        <v>1</v>
      </c>
      <c r="G58" s="65">
        <v>1.2</v>
      </c>
      <c r="H58" s="12">
        <f t="shared" si="15"/>
        <v>1200</v>
      </c>
      <c r="I58" s="12">
        <f t="shared" si="16"/>
        <v>1200</v>
      </c>
      <c r="J58" s="12">
        <f t="shared" si="17"/>
        <v>14400</v>
      </c>
      <c r="K58" s="131"/>
    </row>
    <row r="59" spans="2:13" s="3" customFormat="1" ht="15" hidden="1" x14ac:dyDescent="0.2">
      <c r="B59" s="64"/>
      <c r="C59" s="59" t="s">
        <v>8</v>
      </c>
      <c r="D59" s="78" t="s">
        <v>81</v>
      </c>
      <c r="E59" s="117"/>
      <c r="F59" s="12">
        <v>1</v>
      </c>
      <c r="G59" s="65">
        <v>1.2</v>
      </c>
      <c r="H59" s="12">
        <f t="shared" si="15"/>
        <v>1200</v>
      </c>
      <c r="I59" s="12">
        <f t="shared" si="16"/>
        <v>1200</v>
      </c>
      <c r="J59" s="12">
        <f t="shared" si="17"/>
        <v>14400</v>
      </c>
      <c r="K59" s="131"/>
    </row>
    <row r="60" spans="2:13" s="3" customFormat="1" ht="30" hidden="1" x14ac:dyDescent="0.25">
      <c r="B60" s="64"/>
      <c r="C60" s="59" t="s">
        <v>8</v>
      </c>
      <c r="D60" s="88" t="s">
        <v>195</v>
      </c>
      <c r="E60" s="106" t="s">
        <v>134</v>
      </c>
      <c r="F60" s="12">
        <v>1</v>
      </c>
      <c r="G60" s="65">
        <v>1.2</v>
      </c>
      <c r="H60" s="12">
        <f t="shared" si="15"/>
        <v>1200</v>
      </c>
      <c r="I60" s="12">
        <f t="shared" si="16"/>
        <v>1200</v>
      </c>
      <c r="J60" s="12">
        <f t="shared" si="17"/>
        <v>14400</v>
      </c>
      <c r="K60" s="132"/>
      <c r="L60" s="97" t="s">
        <v>154</v>
      </c>
      <c r="M60" s="99" t="s">
        <v>153</v>
      </c>
    </row>
    <row r="61" spans="2:13" s="3" customFormat="1" ht="15" hidden="1" x14ac:dyDescent="0.25">
      <c r="B61" s="64"/>
      <c r="C61" s="59" t="s">
        <v>8</v>
      </c>
      <c r="D61" s="88" t="s">
        <v>196</v>
      </c>
      <c r="E61" s="26">
        <v>58001006286</v>
      </c>
      <c r="F61" s="12">
        <v>1</v>
      </c>
      <c r="G61" s="65">
        <v>1.2</v>
      </c>
      <c r="H61" s="12">
        <f t="shared" si="15"/>
        <v>1200</v>
      </c>
      <c r="I61" s="12">
        <f t="shared" si="16"/>
        <v>1200</v>
      </c>
      <c r="J61" s="12">
        <f t="shared" si="17"/>
        <v>14400</v>
      </c>
      <c r="K61" s="132"/>
      <c r="L61" s="98" t="s">
        <v>155</v>
      </c>
      <c r="M61" s="99" t="s">
        <v>152</v>
      </c>
    </row>
    <row r="62" spans="2:13" s="3" customFormat="1" ht="15" hidden="1" x14ac:dyDescent="0.2">
      <c r="B62" s="64"/>
      <c r="C62" s="59" t="s">
        <v>8</v>
      </c>
      <c r="D62" s="78" t="s">
        <v>81</v>
      </c>
      <c r="E62" s="104"/>
      <c r="F62" s="12">
        <v>1</v>
      </c>
      <c r="G62" s="65">
        <v>1.2</v>
      </c>
      <c r="H62" s="12">
        <f t="shared" si="15"/>
        <v>1200</v>
      </c>
      <c r="I62" s="12">
        <f t="shared" si="16"/>
        <v>1200</v>
      </c>
      <c r="J62" s="12">
        <f t="shared" si="17"/>
        <v>14400</v>
      </c>
      <c r="K62" s="131"/>
    </row>
    <row r="63" spans="2:13" s="3" customFormat="1" ht="30" hidden="1" x14ac:dyDescent="0.2">
      <c r="B63" s="64"/>
      <c r="C63" s="59" t="s">
        <v>6</v>
      </c>
      <c r="D63" s="59" t="s">
        <v>185</v>
      </c>
      <c r="E63" s="26">
        <v>18001068848</v>
      </c>
      <c r="F63" s="12">
        <v>1</v>
      </c>
      <c r="G63" s="76">
        <v>1.1499999999999999</v>
      </c>
      <c r="H63" s="12">
        <f t="shared" si="15"/>
        <v>1150</v>
      </c>
      <c r="I63" s="12">
        <f t="shared" si="16"/>
        <v>1150</v>
      </c>
      <c r="J63" s="12">
        <f t="shared" si="17"/>
        <v>13800</v>
      </c>
      <c r="K63" s="131"/>
    </row>
    <row r="64" spans="2:13" ht="30" hidden="1" x14ac:dyDescent="0.2">
      <c r="B64" s="10" t="s">
        <v>31</v>
      </c>
      <c r="C64" s="10" t="s">
        <v>57</v>
      </c>
      <c r="D64" s="10"/>
      <c r="E64" s="10"/>
      <c r="F64" s="14">
        <f>F65+F66+F71+F77</f>
        <v>14</v>
      </c>
      <c r="G64" s="19"/>
      <c r="H64" s="10"/>
      <c r="I64" s="14">
        <f>I65+I66+I71+I77</f>
        <v>22300</v>
      </c>
      <c r="J64" s="14">
        <f>J65+J66+J71+J77</f>
        <v>267600</v>
      </c>
      <c r="K64" s="131"/>
      <c r="M64" s="106"/>
    </row>
    <row r="65" spans="2:12" s="3" customFormat="1" ht="15" hidden="1" x14ac:dyDescent="0.2">
      <c r="B65" s="64"/>
      <c r="C65" s="59" t="s">
        <v>4</v>
      </c>
      <c r="D65" s="78" t="s">
        <v>81</v>
      </c>
      <c r="E65" s="104"/>
      <c r="F65" s="12">
        <v>1</v>
      </c>
      <c r="G65" s="65">
        <v>3.3</v>
      </c>
      <c r="H65" s="13">
        <f>G65*1000</f>
        <v>3300</v>
      </c>
      <c r="I65" s="13">
        <f>F65*H65</f>
        <v>3300</v>
      </c>
      <c r="J65" s="13">
        <f>I65*12</f>
        <v>39600</v>
      </c>
      <c r="K65" s="131"/>
    </row>
    <row r="66" spans="2:12" ht="15" hidden="1" x14ac:dyDescent="0.2">
      <c r="B66" s="9"/>
      <c r="C66" s="8" t="s">
        <v>7</v>
      </c>
      <c r="D66" s="8"/>
      <c r="E66" s="8"/>
      <c r="F66" s="6">
        <f>F67+F68+F69+F70</f>
        <v>4</v>
      </c>
      <c r="G66" s="20"/>
      <c r="H66" s="12"/>
      <c r="I66" s="15">
        <f>I67+I68+I69+I70</f>
        <v>5900</v>
      </c>
      <c r="J66" s="15">
        <f>J67+J68+J69+J70</f>
        <v>70800</v>
      </c>
      <c r="K66" s="131"/>
    </row>
    <row r="67" spans="2:12" s="3" customFormat="1" ht="15" hidden="1" x14ac:dyDescent="0.2">
      <c r="B67" s="64"/>
      <c r="C67" s="59" t="s">
        <v>5</v>
      </c>
      <c r="D67" s="59" t="s">
        <v>98</v>
      </c>
      <c r="E67" s="100" t="s">
        <v>174</v>
      </c>
      <c r="F67" s="69">
        <v>1</v>
      </c>
      <c r="G67" s="65">
        <v>2.2000000000000002</v>
      </c>
      <c r="H67" s="12">
        <f>G67*1000</f>
        <v>2200</v>
      </c>
      <c r="I67" s="12">
        <f>F67*H67</f>
        <v>2200</v>
      </c>
      <c r="J67" s="12">
        <f>I67*12</f>
        <v>26400</v>
      </c>
      <c r="K67" s="131"/>
    </row>
    <row r="68" spans="2:12" s="3" customFormat="1" ht="15" hidden="1" x14ac:dyDescent="0.2">
      <c r="B68" s="64"/>
      <c r="C68" s="59" t="s">
        <v>8</v>
      </c>
      <c r="D68" s="59" t="s">
        <v>99</v>
      </c>
      <c r="E68" s="100" t="s">
        <v>175</v>
      </c>
      <c r="F68" s="12">
        <v>1</v>
      </c>
      <c r="G68" s="65">
        <v>1.3</v>
      </c>
      <c r="H68" s="12">
        <f t="shared" ref="H68:H70" si="18">G68*1000</f>
        <v>1300</v>
      </c>
      <c r="I68" s="12">
        <f t="shared" ref="I68:I70" si="19">F68*H68</f>
        <v>1300</v>
      </c>
      <c r="J68" s="12">
        <f t="shared" ref="J68:J70" si="20">I68*12</f>
        <v>15600</v>
      </c>
      <c r="K68" s="131"/>
    </row>
    <row r="69" spans="2:12" s="3" customFormat="1" ht="15" hidden="1" x14ac:dyDescent="0.2">
      <c r="B69" s="64"/>
      <c r="C69" s="59" t="s">
        <v>8</v>
      </c>
      <c r="D69" s="59" t="s">
        <v>100</v>
      </c>
      <c r="E69" s="112" t="s">
        <v>176</v>
      </c>
      <c r="F69" s="12">
        <v>1</v>
      </c>
      <c r="G69" s="65">
        <v>1.2</v>
      </c>
      <c r="H69" s="12">
        <f t="shared" si="18"/>
        <v>1200</v>
      </c>
      <c r="I69" s="12">
        <f t="shared" si="19"/>
        <v>1200</v>
      </c>
      <c r="J69" s="12">
        <f t="shared" si="20"/>
        <v>14400</v>
      </c>
      <c r="K69" s="131"/>
    </row>
    <row r="70" spans="2:12" s="3" customFormat="1" ht="15" hidden="1" x14ac:dyDescent="0.2">
      <c r="B70" s="64"/>
      <c r="C70" s="59" t="s">
        <v>8</v>
      </c>
      <c r="D70" s="59" t="s">
        <v>101</v>
      </c>
      <c r="E70" s="113" t="s">
        <v>177</v>
      </c>
      <c r="F70" s="12">
        <v>1</v>
      </c>
      <c r="G70" s="65">
        <v>1.2</v>
      </c>
      <c r="H70" s="12">
        <f t="shared" si="18"/>
        <v>1200</v>
      </c>
      <c r="I70" s="12">
        <f t="shared" si="19"/>
        <v>1200</v>
      </c>
      <c r="J70" s="12">
        <f t="shared" si="20"/>
        <v>14400</v>
      </c>
      <c r="K70" s="131"/>
    </row>
    <row r="71" spans="2:12" ht="30" hidden="1" x14ac:dyDescent="0.2">
      <c r="B71" s="9"/>
      <c r="C71" s="8" t="s">
        <v>47</v>
      </c>
      <c r="D71" s="8"/>
      <c r="E71" s="8"/>
      <c r="F71" s="6">
        <f>F72+F73+F74+F75+F76</f>
        <v>5</v>
      </c>
      <c r="G71" s="20"/>
      <c r="H71" s="11"/>
      <c r="I71" s="16">
        <f>I72+I73+I74+I75+I76</f>
        <v>7300</v>
      </c>
      <c r="J71" s="16">
        <f>J72+J73+J74+J75+J76</f>
        <v>87600</v>
      </c>
      <c r="K71" s="131"/>
    </row>
    <row r="72" spans="2:12" s="3" customFormat="1" ht="15" hidden="1" x14ac:dyDescent="0.2">
      <c r="B72" s="64"/>
      <c r="C72" s="59" t="s">
        <v>5</v>
      </c>
      <c r="D72" s="59" t="s">
        <v>102</v>
      </c>
      <c r="E72" s="100" t="s">
        <v>178</v>
      </c>
      <c r="F72" s="12">
        <v>1</v>
      </c>
      <c r="G72" s="65">
        <v>2.2000000000000002</v>
      </c>
      <c r="H72" s="12">
        <f>G72*1000</f>
        <v>2200</v>
      </c>
      <c r="I72" s="12">
        <f>F72*H72</f>
        <v>2200</v>
      </c>
      <c r="J72" s="12">
        <f>I72*12</f>
        <v>26400</v>
      </c>
      <c r="K72" s="131"/>
    </row>
    <row r="73" spans="2:12" s="3" customFormat="1" ht="15" hidden="1" x14ac:dyDescent="0.2">
      <c r="B73" s="64"/>
      <c r="C73" s="59" t="s">
        <v>9</v>
      </c>
      <c r="D73" s="59" t="s">
        <v>103</v>
      </c>
      <c r="E73" s="100" t="s">
        <v>179</v>
      </c>
      <c r="F73" s="12">
        <v>1</v>
      </c>
      <c r="G73" s="65">
        <v>1.5</v>
      </c>
      <c r="H73" s="12">
        <f t="shared" ref="H73:H76" si="21">G73*1000</f>
        <v>1500</v>
      </c>
      <c r="I73" s="12">
        <f t="shared" ref="I73:I76" si="22">F73*H73</f>
        <v>1500</v>
      </c>
      <c r="J73" s="12">
        <f t="shared" ref="J73:J76" si="23">I73*12</f>
        <v>18000</v>
      </c>
      <c r="K73" s="131"/>
    </row>
    <row r="74" spans="2:12" s="3" customFormat="1" ht="15" hidden="1" x14ac:dyDescent="0.2">
      <c r="B74" s="64"/>
      <c r="C74" s="59" t="s">
        <v>8</v>
      </c>
      <c r="D74" s="59" t="s">
        <v>104</v>
      </c>
      <c r="E74" s="100" t="s">
        <v>180</v>
      </c>
      <c r="F74" s="12">
        <v>1</v>
      </c>
      <c r="G74" s="65">
        <v>1.3</v>
      </c>
      <c r="H74" s="12">
        <f t="shared" si="21"/>
        <v>1300</v>
      </c>
      <c r="I74" s="12">
        <f t="shared" si="22"/>
        <v>1300</v>
      </c>
      <c r="J74" s="12">
        <f t="shared" si="23"/>
        <v>15600</v>
      </c>
      <c r="K74" s="131"/>
    </row>
    <row r="75" spans="2:12" s="3" customFormat="1" ht="15" hidden="1" x14ac:dyDescent="0.2">
      <c r="B75" s="64"/>
      <c r="C75" s="59" t="s">
        <v>6</v>
      </c>
      <c r="D75" s="59" t="s">
        <v>105</v>
      </c>
      <c r="E75" s="111" t="s">
        <v>181</v>
      </c>
      <c r="F75" s="12">
        <v>1</v>
      </c>
      <c r="G75" s="76">
        <v>1.1499999999999999</v>
      </c>
      <c r="H75" s="12">
        <f t="shared" si="21"/>
        <v>1150</v>
      </c>
      <c r="I75" s="12">
        <f t="shared" si="22"/>
        <v>1150</v>
      </c>
      <c r="J75" s="12">
        <f t="shared" si="23"/>
        <v>13800</v>
      </c>
      <c r="K75" s="131"/>
    </row>
    <row r="76" spans="2:12" s="3" customFormat="1" ht="15" hidden="1" x14ac:dyDescent="0.2">
      <c r="B76" s="64"/>
      <c r="C76" s="59" t="s">
        <v>6</v>
      </c>
      <c r="D76" s="78" t="s">
        <v>81</v>
      </c>
      <c r="E76" s="104"/>
      <c r="F76" s="12">
        <v>1</v>
      </c>
      <c r="G76" s="76">
        <v>1.1499999999999999</v>
      </c>
      <c r="H76" s="12">
        <f t="shared" si="21"/>
        <v>1150</v>
      </c>
      <c r="I76" s="12">
        <f t="shared" si="22"/>
        <v>1150</v>
      </c>
      <c r="J76" s="12">
        <f t="shared" si="23"/>
        <v>13800</v>
      </c>
      <c r="K76" s="131"/>
      <c r="L76" s="79"/>
    </row>
    <row r="77" spans="2:12" ht="30" hidden="1" x14ac:dyDescent="0.2">
      <c r="B77" s="9"/>
      <c r="C77" s="8" t="s">
        <v>46</v>
      </c>
      <c r="D77" s="8"/>
      <c r="E77" s="8"/>
      <c r="F77" s="6">
        <f>F78+F79+F80+F81</f>
        <v>4</v>
      </c>
      <c r="G77" s="20"/>
      <c r="H77" s="12"/>
      <c r="I77" s="15">
        <f>I78+I79+I80+I81</f>
        <v>5800</v>
      </c>
      <c r="J77" s="15">
        <f>J78+J79+J80+J81</f>
        <v>69600</v>
      </c>
      <c r="K77" s="131"/>
    </row>
    <row r="78" spans="2:12" s="3" customFormat="1" ht="15" hidden="1" x14ac:dyDescent="0.2">
      <c r="B78" s="64"/>
      <c r="C78" s="59" t="s">
        <v>5</v>
      </c>
      <c r="D78" s="59" t="s">
        <v>106</v>
      </c>
      <c r="E78" s="100" t="s">
        <v>182</v>
      </c>
      <c r="F78" s="69">
        <v>1</v>
      </c>
      <c r="G78" s="65">
        <v>2.2000000000000002</v>
      </c>
      <c r="H78" s="12">
        <f>G78*1000</f>
        <v>2200</v>
      </c>
      <c r="I78" s="12">
        <f>F78*H78</f>
        <v>2200</v>
      </c>
      <c r="J78" s="12">
        <f>I78*12</f>
        <v>26400</v>
      </c>
      <c r="K78" s="131"/>
    </row>
    <row r="79" spans="2:12" s="3" customFormat="1" ht="15" hidden="1" x14ac:dyDescent="0.2">
      <c r="B79" s="64"/>
      <c r="C79" s="59" t="s">
        <v>8</v>
      </c>
      <c r="D79" s="59" t="s">
        <v>107</v>
      </c>
      <c r="E79" s="100" t="s">
        <v>183</v>
      </c>
      <c r="F79" s="13">
        <v>1</v>
      </c>
      <c r="G79" s="68">
        <v>1.3</v>
      </c>
      <c r="H79" s="12">
        <f t="shared" ref="H79:H80" si="24">G79*1000</f>
        <v>1300</v>
      </c>
      <c r="I79" s="12">
        <f t="shared" ref="I79:I80" si="25">F79*H79</f>
        <v>1300</v>
      </c>
      <c r="J79" s="12">
        <f t="shared" ref="J79:J80" si="26">I79*12</f>
        <v>15600</v>
      </c>
      <c r="K79" s="131"/>
    </row>
    <row r="80" spans="2:12" s="3" customFormat="1" ht="15" hidden="1" x14ac:dyDescent="0.2">
      <c r="B80" s="64"/>
      <c r="C80" s="59" t="s">
        <v>6</v>
      </c>
      <c r="D80" s="59" t="s">
        <v>108</v>
      </c>
      <c r="E80" s="114" t="s">
        <v>184</v>
      </c>
      <c r="F80" s="13">
        <v>1</v>
      </c>
      <c r="G80" s="77">
        <v>1.1499999999999999</v>
      </c>
      <c r="H80" s="12">
        <f t="shared" si="24"/>
        <v>1150</v>
      </c>
      <c r="I80" s="12">
        <f t="shared" si="25"/>
        <v>1150</v>
      </c>
      <c r="J80" s="12">
        <f t="shared" si="26"/>
        <v>13800</v>
      </c>
      <c r="K80" s="133"/>
    </row>
    <row r="81" spans="2:11" s="3" customFormat="1" ht="15" hidden="1" x14ac:dyDescent="0.2">
      <c r="B81" s="64"/>
      <c r="C81" s="59" t="s">
        <v>6</v>
      </c>
      <c r="D81" s="78" t="s">
        <v>81</v>
      </c>
      <c r="E81" s="104"/>
      <c r="F81" s="13">
        <v>1</v>
      </c>
      <c r="G81" s="77">
        <v>1.1499999999999999</v>
      </c>
      <c r="H81" s="12">
        <f t="shared" ref="H81" si="27">G81*1000</f>
        <v>1150</v>
      </c>
      <c r="I81" s="12">
        <f t="shared" ref="I81" si="28">F81*H81</f>
        <v>1150</v>
      </c>
      <c r="J81" s="12">
        <f t="shared" ref="J81" si="29">I81*12</f>
        <v>13800</v>
      </c>
      <c r="K81" s="85"/>
    </row>
    <row r="82" spans="2:11" s="3" customFormat="1" ht="15" x14ac:dyDescent="0.2">
      <c r="B82" s="80"/>
      <c r="C82" s="81"/>
      <c r="D82" s="81"/>
      <c r="E82" s="109"/>
      <c r="F82" s="82"/>
      <c r="G82" s="83"/>
      <c r="H82" s="84"/>
      <c r="I82" s="84"/>
      <c r="J82" s="84"/>
      <c r="K82" s="85"/>
    </row>
    <row r="87" spans="2:11" x14ac:dyDescent="0.2">
      <c r="I87" s="2"/>
    </row>
    <row r="89" spans="2:11" x14ac:dyDescent="0.2">
      <c r="I89" s="54"/>
    </row>
  </sheetData>
  <autoFilter ref="B7:O81">
    <filterColumn colId="2">
      <colorFilter dxfId="10"/>
    </filterColumn>
  </autoFilter>
  <mergeCells count="2">
    <mergeCell ref="B4:K4"/>
    <mergeCell ref="K7:K80"/>
  </mergeCells>
  <phoneticPr fontId="0" type="noConversion"/>
  <conditionalFormatting sqref="L60">
    <cfRule type="duplicateValues" dxfId="9" priority="1"/>
  </conditionalFormatting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view="pageBreakPreview" topLeftCell="A10" zoomScaleNormal="100" zoomScaleSheetLayoutView="100" workbookViewId="0">
      <selection sqref="A1:XFD1048576"/>
    </sheetView>
  </sheetViews>
  <sheetFormatPr defaultColWidth="10.42578125" defaultRowHeight="15" x14ac:dyDescent="0.2"/>
  <cols>
    <col min="1" max="1" width="5.42578125" style="29" customWidth="1"/>
    <col min="2" max="2" width="52.140625" style="25" customWidth="1"/>
    <col min="3" max="3" width="34.7109375" style="25" customWidth="1"/>
    <col min="4" max="4" width="28.85546875" style="25" customWidth="1"/>
    <col min="5" max="5" width="15.7109375" style="25" customWidth="1"/>
    <col min="6" max="251" width="10.42578125" style="25"/>
    <col min="252" max="252" width="5.42578125" style="25" customWidth="1"/>
    <col min="253" max="253" width="43" style="25" customWidth="1"/>
    <col min="254" max="254" width="7.85546875" style="25" customWidth="1"/>
    <col min="255" max="255" width="14" style="25" customWidth="1"/>
    <col min="256" max="256" width="14.5703125" style="25" customWidth="1"/>
    <col min="257" max="507" width="10.42578125" style="25"/>
    <col min="508" max="508" width="5.42578125" style="25" customWidth="1"/>
    <col min="509" max="509" width="43" style="25" customWidth="1"/>
    <col min="510" max="510" width="7.85546875" style="25" customWidth="1"/>
    <col min="511" max="511" width="14" style="25" customWidth="1"/>
    <col min="512" max="512" width="14.5703125" style="25" customWidth="1"/>
    <col min="513" max="763" width="10.42578125" style="25"/>
    <col min="764" max="764" width="5.42578125" style="25" customWidth="1"/>
    <col min="765" max="765" width="43" style="25" customWidth="1"/>
    <col min="766" max="766" width="7.85546875" style="25" customWidth="1"/>
    <col min="767" max="767" width="14" style="25" customWidth="1"/>
    <col min="768" max="768" width="14.5703125" style="25" customWidth="1"/>
    <col min="769" max="1019" width="10.42578125" style="25"/>
    <col min="1020" max="1020" width="5.42578125" style="25" customWidth="1"/>
    <col min="1021" max="1021" width="43" style="25" customWidth="1"/>
    <col min="1022" max="1022" width="7.85546875" style="25" customWidth="1"/>
    <col min="1023" max="1023" width="14" style="25" customWidth="1"/>
    <col min="1024" max="1024" width="14.5703125" style="25" customWidth="1"/>
    <col min="1025" max="1275" width="10.42578125" style="25"/>
    <col min="1276" max="1276" width="5.42578125" style="25" customWidth="1"/>
    <col min="1277" max="1277" width="43" style="25" customWidth="1"/>
    <col min="1278" max="1278" width="7.85546875" style="25" customWidth="1"/>
    <col min="1279" max="1279" width="14" style="25" customWidth="1"/>
    <col min="1280" max="1280" width="14.5703125" style="25" customWidth="1"/>
    <col min="1281" max="1531" width="10.42578125" style="25"/>
    <col min="1532" max="1532" width="5.42578125" style="25" customWidth="1"/>
    <col min="1533" max="1533" width="43" style="25" customWidth="1"/>
    <col min="1534" max="1534" width="7.85546875" style="25" customWidth="1"/>
    <col min="1535" max="1535" width="14" style="25" customWidth="1"/>
    <col min="1536" max="1536" width="14.5703125" style="25" customWidth="1"/>
    <col min="1537" max="1787" width="10.42578125" style="25"/>
    <col min="1788" max="1788" width="5.42578125" style="25" customWidth="1"/>
    <col min="1789" max="1789" width="43" style="25" customWidth="1"/>
    <col min="1790" max="1790" width="7.85546875" style="25" customWidth="1"/>
    <col min="1791" max="1791" width="14" style="25" customWidth="1"/>
    <col min="1792" max="1792" width="14.5703125" style="25" customWidth="1"/>
    <col min="1793" max="2043" width="10.42578125" style="25"/>
    <col min="2044" max="2044" width="5.42578125" style="25" customWidth="1"/>
    <col min="2045" max="2045" width="43" style="25" customWidth="1"/>
    <col min="2046" max="2046" width="7.85546875" style="25" customWidth="1"/>
    <col min="2047" max="2047" width="14" style="25" customWidth="1"/>
    <col min="2048" max="2048" width="14.5703125" style="25" customWidth="1"/>
    <col min="2049" max="2299" width="10.42578125" style="25"/>
    <col min="2300" max="2300" width="5.42578125" style="25" customWidth="1"/>
    <col min="2301" max="2301" width="43" style="25" customWidth="1"/>
    <col min="2302" max="2302" width="7.85546875" style="25" customWidth="1"/>
    <col min="2303" max="2303" width="14" style="25" customWidth="1"/>
    <col min="2304" max="2304" width="14.5703125" style="25" customWidth="1"/>
    <col min="2305" max="2555" width="10.42578125" style="25"/>
    <col min="2556" max="2556" width="5.42578125" style="25" customWidth="1"/>
    <col min="2557" max="2557" width="43" style="25" customWidth="1"/>
    <col min="2558" max="2558" width="7.85546875" style="25" customWidth="1"/>
    <col min="2559" max="2559" width="14" style="25" customWidth="1"/>
    <col min="2560" max="2560" width="14.5703125" style="25" customWidth="1"/>
    <col min="2561" max="2811" width="10.42578125" style="25"/>
    <col min="2812" max="2812" width="5.42578125" style="25" customWidth="1"/>
    <col min="2813" max="2813" width="43" style="25" customWidth="1"/>
    <col min="2814" max="2814" width="7.85546875" style="25" customWidth="1"/>
    <col min="2815" max="2815" width="14" style="25" customWidth="1"/>
    <col min="2816" max="2816" width="14.5703125" style="25" customWidth="1"/>
    <col min="2817" max="3067" width="10.42578125" style="25"/>
    <col min="3068" max="3068" width="5.42578125" style="25" customWidth="1"/>
    <col min="3069" max="3069" width="43" style="25" customWidth="1"/>
    <col min="3070" max="3070" width="7.85546875" style="25" customWidth="1"/>
    <col min="3071" max="3071" width="14" style="25" customWidth="1"/>
    <col min="3072" max="3072" width="14.5703125" style="25" customWidth="1"/>
    <col min="3073" max="3323" width="10.42578125" style="25"/>
    <col min="3324" max="3324" width="5.42578125" style="25" customWidth="1"/>
    <col min="3325" max="3325" width="43" style="25" customWidth="1"/>
    <col min="3326" max="3326" width="7.85546875" style="25" customWidth="1"/>
    <col min="3327" max="3327" width="14" style="25" customWidth="1"/>
    <col min="3328" max="3328" width="14.5703125" style="25" customWidth="1"/>
    <col min="3329" max="3579" width="10.42578125" style="25"/>
    <col min="3580" max="3580" width="5.42578125" style="25" customWidth="1"/>
    <col min="3581" max="3581" width="43" style="25" customWidth="1"/>
    <col min="3582" max="3582" width="7.85546875" style="25" customWidth="1"/>
    <col min="3583" max="3583" width="14" style="25" customWidth="1"/>
    <col min="3584" max="3584" width="14.5703125" style="25" customWidth="1"/>
    <col min="3585" max="3835" width="10.42578125" style="25"/>
    <col min="3836" max="3836" width="5.42578125" style="25" customWidth="1"/>
    <col min="3837" max="3837" width="43" style="25" customWidth="1"/>
    <col min="3838" max="3838" width="7.85546875" style="25" customWidth="1"/>
    <col min="3839" max="3839" width="14" style="25" customWidth="1"/>
    <col min="3840" max="3840" width="14.5703125" style="25" customWidth="1"/>
    <col min="3841" max="4091" width="10.42578125" style="25"/>
    <col min="4092" max="4092" width="5.42578125" style="25" customWidth="1"/>
    <col min="4093" max="4093" width="43" style="25" customWidth="1"/>
    <col min="4094" max="4094" width="7.85546875" style="25" customWidth="1"/>
    <col min="4095" max="4095" width="14" style="25" customWidth="1"/>
    <col min="4096" max="4096" width="14.5703125" style="25" customWidth="1"/>
    <col min="4097" max="4347" width="10.42578125" style="25"/>
    <col min="4348" max="4348" width="5.42578125" style="25" customWidth="1"/>
    <col min="4349" max="4349" width="43" style="25" customWidth="1"/>
    <col min="4350" max="4350" width="7.85546875" style="25" customWidth="1"/>
    <col min="4351" max="4351" width="14" style="25" customWidth="1"/>
    <col min="4352" max="4352" width="14.5703125" style="25" customWidth="1"/>
    <col min="4353" max="4603" width="10.42578125" style="25"/>
    <col min="4604" max="4604" width="5.42578125" style="25" customWidth="1"/>
    <col min="4605" max="4605" width="43" style="25" customWidth="1"/>
    <col min="4606" max="4606" width="7.85546875" style="25" customWidth="1"/>
    <col min="4607" max="4607" width="14" style="25" customWidth="1"/>
    <col min="4608" max="4608" width="14.5703125" style="25" customWidth="1"/>
    <col min="4609" max="4859" width="10.42578125" style="25"/>
    <col min="4860" max="4860" width="5.42578125" style="25" customWidth="1"/>
    <col min="4861" max="4861" width="43" style="25" customWidth="1"/>
    <col min="4862" max="4862" width="7.85546875" style="25" customWidth="1"/>
    <col min="4863" max="4863" width="14" style="25" customWidth="1"/>
    <col min="4864" max="4864" width="14.5703125" style="25" customWidth="1"/>
    <col min="4865" max="5115" width="10.42578125" style="25"/>
    <col min="5116" max="5116" width="5.42578125" style="25" customWidth="1"/>
    <col min="5117" max="5117" width="43" style="25" customWidth="1"/>
    <col min="5118" max="5118" width="7.85546875" style="25" customWidth="1"/>
    <col min="5119" max="5119" width="14" style="25" customWidth="1"/>
    <col min="5120" max="5120" width="14.5703125" style="25" customWidth="1"/>
    <col min="5121" max="5371" width="10.42578125" style="25"/>
    <col min="5372" max="5372" width="5.42578125" style="25" customWidth="1"/>
    <col min="5373" max="5373" width="43" style="25" customWidth="1"/>
    <col min="5374" max="5374" width="7.85546875" style="25" customWidth="1"/>
    <col min="5375" max="5375" width="14" style="25" customWidth="1"/>
    <col min="5376" max="5376" width="14.5703125" style="25" customWidth="1"/>
    <col min="5377" max="5627" width="10.42578125" style="25"/>
    <col min="5628" max="5628" width="5.42578125" style="25" customWidth="1"/>
    <col min="5629" max="5629" width="43" style="25" customWidth="1"/>
    <col min="5630" max="5630" width="7.85546875" style="25" customWidth="1"/>
    <col min="5631" max="5631" width="14" style="25" customWidth="1"/>
    <col min="5632" max="5632" width="14.5703125" style="25" customWidth="1"/>
    <col min="5633" max="5883" width="10.42578125" style="25"/>
    <col min="5884" max="5884" width="5.42578125" style="25" customWidth="1"/>
    <col min="5885" max="5885" width="43" style="25" customWidth="1"/>
    <col min="5886" max="5886" width="7.85546875" style="25" customWidth="1"/>
    <col min="5887" max="5887" width="14" style="25" customWidth="1"/>
    <col min="5888" max="5888" width="14.5703125" style="25" customWidth="1"/>
    <col min="5889" max="6139" width="10.42578125" style="25"/>
    <col min="6140" max="6140" width="5.42578125" style="25" customWidth="1"/>
    <col min="6141" max="6141" width="43" style="25" customWidth="1"/>
    <col min="6142" max="6142" width="7.85546875" style="25" customWidth="1"/>
    <col min="6143" max="6143" width="14" style="25" customWidth="1"/>
    <col min="6144" max="6144" width="14.5703125" style="25" customWidth="1"/>
    <col min="6145" max="6395" width="10.42578125" style="25"/>
    <col min="6396" max="6396" width="5.42578125" style="25" customWidth="1"/>
    <col min="6397" max="6397" width="43" style="25" customWidth="1"/>
    <col min="6398" max="6398" width="7.85546875" style="25" customWidth="1"/>
    <col min="6399" max="6399" width="14" style="25" customWidth="1"/>
    <col min="6400" max="6400" width="14.5703125" style="25" customWidth="1"/>
    <col min="6401" max="6651" width="10.42578125" style="25"/>
    <col min="6652" max="6652" width="5.42578125" style="25" customWidth="1"/>
    <col min="6653" max="6653" width="43" style="25" customWidth="1"/>
    <col min="6654" max="6654" width="7.85546875" style="25" customWidth="1"/>
    <col min="6655" max="6655" width="14" style="25" customWidth="1"/>
    <col min="6656" max="6656" width="14.5703125" style="25" customWidth="1"/>
    <col min="6657" max="6907" width="10.42578125" style="25"/>
    <col min="6908" max="6908" width="5.42578125" style="25" customWidth="1"/>
    <col min="6909" max="6909" width="43" style="25" customWidth="1"/>
    <col min="6910" max="6910" width="7.85546875" style="25" customWidth="1"/>
    <col min="6911" max="6911" width="14" style="25" customWidth="1"/>
    <col min="6912" max="6912" width="14.5703125" style="25" customWidth="1"/>
    <col min="6913" max="7163" width="10.42578125" style="25"/>
    <col min="7164" max="7164" width="5.42578125" style="25" customWidth="1"/>
    <col min="7165" max="7165" width="43" style="25" customWidth="1"/>
    <col min="7166" max="7166" width="7.85546875" style="25" customWidth="1"/>
    <col min="7167" max="7167" width="14" style="25" customWidth="1"/>
    <col min="7168" max="7168" width="14.5703125" style="25" customWidth="1"/>
    <col min="7169" max="7419" width="10.42578125" style="25"/>
    <col min="7420" max="7420" width="5.42578125" style="25" customWidth="1"/>
    <col min="7421" max="7421" width="43" style="25" customWidth="1"/>
    <col min="7422" max="7422" width="7.85546875" style="25" customWidth="1"/>
    <col min="7423" max="7423" width="14" style="25" customWidth="1"/>
    <col min="7424" max="7424" width="14.5703125" style="25" customWidth="1"/>
    <col min="7425" max="7675" width="10.42578125" style="25"/>
    <col min="7676" max="7676" width="5.42578125" style="25" customWidth="1"/>
    <col min="7677" max="7677" width="43" style="25" customWidth="1"/>
    <col min="7678" max="7678" width="7.85546875" style="25" customWidth="1"/>
    <col min="7679" max="7679" width="14" style="25" customWidth="1"/>
    <col min="7680" max="7680" width="14.5703125" style="25" customWidth="1"/>
    <col min="7681" max="7931" width="10.42578125" style="25"/>
    <col min="7932" max="7932" width="5.42578125" style="25" customWidth="1"/>
    <col min="7933" max="7933" width="43" style="25" customWidth="1"/>
    <col min="7934" max="7934" width="7.85546875" style="25" customWidth="1"/>
    <col min="7935" max="7935" width="14" style="25" customWidth="1"/>
    <col min="7936" max="7936" width="14.5703125" style="25" customWidth="1"/>
    <col min="7937" max="8187" width="10.42578125" style="25"/>
    <col min="8188" max="8188" width="5.42578125" style="25" customWidth="1"/>
    <col min="8189" max="8189" width="43" style="25" customWidth="1"/>
    <col min="8190" max="8190" width="7.85546875" style="25" customWidth="1"/>
    <col min="8191" max="8191" width="14" style="25" customWidth="1"/>
    <col min="8192" max="8192" width="14.5703125" style="25" customWidth="1"/>
    <col min="8193" max="8443" width="10.42578125" style="25"/>
    <col min="8444" max="8444" width="5.42578125" style="25" customWidth="1"/>
    <col min="8445" max="8445" width="43" style="25" customWidth="1"/>
    <col min="8446" max="8446" width="7.85546875" style="25" customWidth="1"/>
    <col min="8447" max="8447" width="14" style="25" customWidth="1"/>
    <col min="8448" max="8448" width="14.5703125" style="25" customWidth="1"/>
    <col min="8449" max="8699" width="10.42578125" style="25"/>
    <col min="8700" max="8700" width="5.42578125" style="25" customWidth="1"/>
    <col min="8701" max="8701" width="43" style="25" customWidth="1"/>
    <col min="8702" max="8702" width="7.85546875" style="25" customWidth="1"/>
    <col min="8703" max="8703" width="14" style="25" customWidth="1"/>
    <col min="8704" max="8704" width="14.5703125" style="25" customWidth="1"/>
    <col min="8705" max="8955" width="10.42578125" style="25"/>
    <col min="8956" max="8956" width="5.42578125" style="25" customWidth="1"/>
    <col min="8957" max="8957" width="43" style="25" customWidth="1"/>
    <col min="8958" max="8958" width="7.85546875" style="25" customWidth="1"/>
    <col min="8959" max="8959" width="14" style="25" customWidth="1"/>
    <col min="8960" max="8960" width="14.5703125" style="25" customWidth="1"/>
    <col min="8961" max="9211" width="10.42578125" style="25"/>
    <col min="9212" max="9212" width="5.42578125" style="25" customWidth="1"/>
    <col min="9213" max="9213" width="43" style="25" customWidth="1"/>
    <col min="9214" max="9214" width="7.85546875" style="25" customWidth="1"/>
    <col min="9215" max="9215" width="14" style="25" customWidth="1"/>
    <col min="9216" max="9216" width="14.5703125" style="25" customWidth="1"/>
    <col min="9217" max="9467" width="10.42578125" style="25"/>
    <col min="9468" max="9468" width="5.42578125" style="25" customWidth="1"/>
    <col min="9469" max="9469" width="43" style="25" customWidth="1"/>
    <col min="9470" max="9470" width="7.85546875" style="25" customWidth="1"/>
    <col min="9471" max="9471" width="14" style="25" customWidth="1"/>
    <col min="9472" max="9472" width="14.5703125" style="25" customWidth="1"/>
    <col min="9473" max="9723" width="10.42578125" style="25"/>
    <col min="9724" max="9724" width="5.42578125" style="25" customWidth="1"/>
    <col min="9725" max="9725" width="43" style="25" customWidth="1"/>
    <col min="9726" max="9726" width="7.85546875" style="25" customWidth="1"/>
    <col min="9727" max="9727" width="14" style="25" customWidth="1"/>
    <col min="9728" max="9728" width="14.5703125" style="25" customWidth="1"/>
    <col min="9729" max="9979" width="10.42578125" style="25"/>
    <col min="9980" max="9980" width="5.42578125" style="25" customWidth="1"/>
    <col min="9981" max="9981" width="43" style="25" customWidth="1"/>
    <col min="9982" max="9982" width="7.85546875" style="25" customWidth="1"/>
    <col min="9983" max="9983" width="14" style="25" customWidth="1"/>
    <col min="9984" max="9984" width="14.5703125" style="25" customWidth="1"/>
    <col min="9985" max="10235" width="10.42578125" style="25"/>
    <col min="10236" max="10236" width="5.42578125" style="25" customWidth="1"/>
    <col min="10237" max="10237" width="43" style="25" customWidth="1"/>
    <col min="10238" max="10238" width="7.85546875" style="25" customWidth="1"/>
    <col min="10239" max="10239" width="14" style="25" customWidth="1"/>
    <col min="10240" max="10240" width="14.5703125" style="25" customWidth="1"/>
    <col min="10241" max="10491" width="10.42578125" style="25"/>
    <col min="10492" max="10492" width="5.42578125" style="25" customWidth="1"/>
    <col min="10493" max="10493" width="43" style="25" customWidth="1"/>
    <col min="10494" max="10494" width="7.85546875" style="25" customWidth="1"/>
    <col min="10495" max="10495" width="14" style="25" customWidth="1"/>
    <col min="10496" max="10496" width="14.5703125" style="25" customWidth="1"/>
    <col min="10497" max="10747" width="10.42578125" style="25"/>
    <col min="10748" max="10748" width="5.42578125" style="25" customWidth="1"/>
    <col min="10749" max="10749" width="43" style="25" customWidth="1"/>
    <col min="10750" max="10750" width="7.85546875" style="25" customWidth="1"/>
    <col min="10751" max="10751" width="14" style="25" customWidth="1"/>
    <col min="10752" max="10752" width="14.5703125" style="25" customWidth="1"/>
    <col min="10753" max="11003" width="10.42578125" style="25"/>
    <col min="11004" max="11004" width="5.42578125" style="25" customWidth="1"/>
    <col min="11005" max="11005" width="43" style="25" customWidth="1"/>
    <col min="11006" max="11006" width="7.85546875" style="25" customWidth="1"/>
    <col min="11007" max="11007" width="14" style="25" customWidth="1"/>
    <col min="11008" max="11008" width="14.5703125" style="25" customWidth="1"/>
    <col min="11009" max="11259" width="10.42578125" style="25"/>
    <col min="11260" max="11260" width="5.42578125" style="25" customWidth="1"/>
    <col min="11261" max="11261" width="43" style="25" customWidth="1"/>
    <col min="11262" max="11262" width="7.85546875" style="25" customWidth="1"/>
    <col min="11263" max="11263" width="14" style="25" customWidth="1"/>
    <col min="11264" max="11264" width="14.5703125" style="25" customWidth="1"/>
    <col min="11265" max="11515" width="10.42578125" style="25"/>
    <col min="11516" max="11516" width="5.42578125" style="25" customWidth="1"/>
    <col min="11517" max="11517" width="43" style="25" customWidth="1"/>
    <col min="11518" max="11518" width="7.85546875" style="25" customWidth="1"/>
    <col min="11519" max="11519" width="14" style="25" customWidth="1"/>
    <col min="11520" max="11520" width="14.5703125" style="25" customWidth="1"/>
    <col min="11521" max="11771" width="10.42578125" style="25"/>
    <col min="11772" max="11772" width="5.42578125" style="25" customWidth="1"/>
    <col min="11773" max="11773" width="43" style="25" customWidth="1"/>
    <col min="11774" max="11774" width="7.85546875" style="25" customWidth="1"/>
    <col min="11775" max="11775" width="14" style="25" customWidth="1"/>
    <col min="11776" max="11776" width="14.5703125" style="25" customWidth="1"/>
    <col min="11777" max="12027" width="10.42578125" style="25"/>
    <col min="12028" max="12028" width="5.42578125" style="25" customWidth="1"/>
    <col min="12029" max="12029" width="43" style="25" customWidth="1"/>
    <col min="12030" max="12030" width="7.85546875" style="25" customWidth="1"/>
    <col min="12031" max="12031" width="14" style="25" customWidth="1"/>
    <col min="12032" max="12032" width="14.5703125" style="25" customWidth="1"/>
    <col min="12033" max="12283" width="10.42578125" style="25"/>
    <col min="12284" max="12284" width="5.42578125" style="25" customWidth="1"/>
    <col min="12285" max="12285" width="43" style="25" customWidth="1"/>
    <col min="12286" max="12286" width="7.85546875" style="25" customWidth="1"/>
    <col min="12287" max="12287" width="14" style="25" customWidth="1"/>
    <col min="12288" max="12288" width="14.5703125" style="25" customWidth="1"/>
    <col min="12289" max="12539" width="10.42578125" style="25"/>
    <col min="12540" max="12540" width="5.42578125" style="25" customWidth="1"/>
    <col min="12541" max="12541" width="43" style="25" customWidth="1"/>
    <col min="12542" max="12542" width="7.85546875" style="25" customWidth="1"/>
    <col min="12543" max="12543" width="14" style="25" customWidth="1"/>
    <col min="12544" max="12544" width="14.5703125" style="25" customWidth="1"/>
    <col min="12545" max="12795" width="10.42578125" style="25"/>
    <col min="12796" max="12796" width="5.42578125" style="25" customWidth="1"/>
    <col min="12797" max="12797" width="43" style="25" customWidth="1"/>
    <col min="12798" max="12798" width="7.85546875" style="25" customWidth="1"/>
    <col min="12799" max="12799" width="14" style="25" customWidth="1"/>
    <col min="12800" max="12800" width="14.5703125" style="25" customWidth="1"/>
    <col min="12801" max="13051" width="10.42578125" style="25"/>
    <col min="13052" max="13052" width="5.42578125" style="25" customWidth="1"/>
    <col min="13053" max="13053" width="43" style="25" customWidth="1"/>
    <col min="13054" max="13054" width="7.85546875" style="25" customWidth="1"/>
    <col min="13055" max="13055" width="14" style="25" customWidth="1"/>
    <col min="13056" max="13056" width="14.5703125" style="25" customWidth="1"/>
    <col min="13057" max="13307" width="10.42578125" style="25"/>
    <col min="13308" max="13308" width="5.42578125" style="25" customWidth="1"/>
    <col min="13309" max="13309" width="43" style="25" customWidth="1"/>
    <col min="13310" max="13310" width="7.85546875" style="25" customWidth="1"/>
    <col min="13311" max="13311" width="14" style="25" customWidth="1"/>
    <col min="13312" max="13312" width="14.5703125" style="25" customWidth="1"/>
    <col min="13313" max="13563" width="10.42578125" style="25"/>
    <col min="13564" max="13564" width="5.42578125" style="25" customWidth="1"/>
    <col min="13565" max="13565" width="43" style="25" customWidth="1"/>
    <col min="13566" max="13566" width="7.85546875" style="25" customWidth="1"/>
    <col min="13567" max="13567" width="14" style="25" customWidth="1"/>
    <col min="13568" max="13568" width="14.5703125" style="25" customWidth="1"/>
    <col min="13569" max="13819" width="10.42578125" style="25"/>
    <col min="13820" max="13820" width="5.42578125" style="25" customWidth="1"/>
    <col min="13821" max="13821" width="43" style="25" customWidth="1"/>
    <col min="13822" max="13822" width="7.85546875" style="25" customWidth="1"/>
    <col min="13823" max="13823" width="14" style="25" customWidth="1"/>
    <col min="13824" max="13824" width="14.5703125" style="25" customWidth="1"/>
    <col min="13825" max="14075" width="10.42578125" style="25"/>
    <col min="14076" max="14076" width="5.42578125" style="25" customWidth="1"/>
    <col min="14077" max="14077" width="43" style="25" customWidth="1"/>
    <col min="14078" max="14078" width="7.85546875" style="25" customWidth="1"/>
    <col min="14079" max="14079" width="14" style="25" customWidth="1"/>
    <col min="14080" max="14080" width="14.5703125" style="25" customWidth="1"/>
    <col min="14081" max="14331" width="10.42578125" style="25"/>
    <col min="14332" max="14332" width="5.42578125" style="25" customWidth="1"/>
    <col min="14333" max="14333" width="43" style="25" customWidth="1"/>
    <col min="14334" max="14334" width="7.85546875" style="25" customWidth="1"/>
    <col min="14335" max="14335" width="14" style="25" customWidth="1"/>
    <col min="14336" max="14336" width="14.5703125" style="25" customWidth="1"/>
    <col min="14337" max="14587" width="10.42578125" style="25"/>
    <col min="14588" max="14588" width="5.42578125" style="25" customWidth="1"/>
    <col min="14589" max="14589" width="43" style="25" customWidth="1"/>
    <col min="14590" max="14590" width="7.85546875" style="25" customWidth="1"/>
    <col min="14591" max="14591" width="14" style="25" customWidth="1"/>
    <col min="14592" max="14592" width="14.5703125" style="25" customWidth="1"/>
    <col min="14593" max="14843" width="10.42578125" style="25"/>
    <col min="14844" max="14844" width="5.42578125" style="25" customWidth="1"/>
    <col min="14845" max="14845" width="43" style="25" customWidth="1"/>
    <col min="14846" max="14846" width="7.85546875" style="25" customWidth="1"/>
    <col min="14847" max="14847" width="14" style="25" customWidth="1"/>
    <col min="14848" max="14848" width="14.5703125" style="25" customWidth="1"/>
    <col min="14849" max="15099" width="10.42578125" style="25"/>
    <col min="15100" max="15100" width="5.42578125" style="25" customWidth="1"/>
    <col min="15101" max="15101" width="43" style="25" customWidth="1"/>
    <col min="15102" max="15102" width="7.85546875" style="25" customWidth="1"/>
    <col min="15103" max="15103" width="14" style="25" customWidth="1"/>
    <col min="15104" max="15104" width="14.5703125" style="25" customWidth="1"/>
    <col min="15105" max="15355" width="10.42578125" style="25"/>
    <col min="15356" max="15356" width="5.42578125" style="25" customWidth="1"/>
    <col min="15357" max="15357" width="43" style="25" customWidth="1"/>
    <col min="15358" max="15358" width="7.85546875" style="25" customWidth="1"/>
    <col min="15359" max="15359" width="14" style="25" customWidth="1"/>
    <col min="15360" max="15360" width="14.5703125" style="25" customWidth="1"/>
    <col min="15361" max="15611" width="10.42578125" style="25"/>
    <col min="15612" max="15612" width="5.42578125" style="25" customWidth="1"/>
    <col min="15613" max="15613" width="43" style="25" customWidth="1"/>
    <col min="15614" max="15614" width="7.85546875" style="25" customWidth="1"/>
    <col min="15615" max="15615" width="14" style="25" customWidth="1"/>
    <col min="15616" max="15616" width="14.5703125" style="25" customWidth="1"/>
    <col min="15617" max="15867" width="10.42578125" style="25"/>
    <col min="15868" max="15868" width="5.42578125" style="25" customWidth="1"/>
    <col min="15869" max="15869" width="43" style="25" customWidth="1"/>
    <col min="15870" max="15870" width="7.85546875" style="25" customWidth="1"/>
    <col min="15871" max="15871" width="14" style="25" customWidth="1"/>
    <col min="15872" max="15872" width="14.5703125" style="25" customWidth="1"/>
    <col min="15873" max="16123" width="10.42578125" style="25"/>
    <col min="16124" max="16124" width="5.42578125" style="25" customWidth="1"/>
    <col min="16125" max="16125" width="43" style="25" customWidth="1"/>
    <col min="16126" max="16126" width="7.85546875" style="25" customWidth="1"/>
    <col min="16127" max="16127" width="14" style="25" customWidth="1"/>
    <col min="16128" max="16128" width="14.5703125" style="25" customWidth="1"/>
    <col min="16129" max="16384" width="10.42578125" style="25"/>
  </cols>
  <sheetData>
    <row r="2" spans="1:13" ht="18" x14ac:dyDescent="0.35">
      <c r="E2" s="50"/>
    </row>
    <row r="3" spans="1:13" s="22" customFormat="1" ht="57.75" customHeight="1" x14ac:dyDescent="0.2">
      <c r="A3" s="129" t="s">
        <v>71</v>
      </c>
      <c r="B3" s="129"/>
      <c r="C3" s="129"/>
      <c r="D3" s="129"/>
      <c r="E3" s="92"/>
    </row>
    <row r="4" spans="1:13" s="23" customFormat="1" ht="96" customHeight="1" x14ac:dyDescent="0.2">
      <c r="A4" s="74" t="s">
        <v>25</v>
      </c>
      <c r="B4" s="21" t="s">
        <v>35</v>
      </c>
      <c r="C4" s="21"/>
      <c r="D4" s="21"/>
      <c r="E4" s="93"/>
    </row>
    <row r="5" spans="1:13" s="23" customFormat="1" ht="39.75" customHeight="1" x14ac:dyDescent="0.2">
      <c r="A5" s="30"/>
      <c r="B5" s="31" t="s">
        <v>19</v>
      </c>
      <c r="C5" s="31" t="s">
        <v>109</v>
      </c>
      <c r="D5" s="31" t="s">
        <v>126</v>
      </c>
      <c r="E5" s="94"/>
      <c r="H5" s="57"/>
      <c r="K5" s="23">
        <v>253650</v>
      </c>
      <c r="M5" s="23" t="e">
        <f>#REF!-K5</f>
        <v>#REF!</v>
      </c>
    </row>
    <row r="6" spans="1:13" s="24" customFormat="1" ht="55.5" customHeight="1" x14ac:dyDescent="0.2">
      <c r="A6" s="134" t="s">
        <v>0</v>
      </c>
      <c r="B6" s="134" t="s">
        <v>26</v>
      </c>
      <c r="C6" s="134"/>
      <c r="D6" s="134"/>
      <c r="E6" s="95"/>
    </row>
    <row r="7" spans="1:13" ht="18" customHeight="1" x14ac:dyDescent="0.2">
      <c r="A7" s="135"/>
      <c r="B7" s="28" t="s">
        <v>65</v>
      </c>
      <c r="C7" s="28"/>
      <c r="D7" s="28"/>
      <c r="E7" s="95"/>
    </row>
    <row r="8" spans="1:13" ht="18" customHeight="1" x14ac:dyDescent="0.2">
      <c r="A8" s="135"/>
      <c r="B8" s="136" t="s">
        <v>27</v>
      </c>
      <c r="C8" s="136" t="s">
        <v>200</v>
      </c>
      <c r="D8" s="137">
        <v>44001001150</v>
      </c>
      <c r="E8" s="95"/>
    </row>
    <row r="9" spans="1:13" x14ac:dyDescent="0.2">
      <c r="A9" s="49"/>
      <c r="B9" s="138" t="s">
        <v>66</v>
      </c>
      <c r="C9" s="138"/>
      <c r="D9" s="138"/>
      <c r="E9" s="95"/>
    </row>
    <row r="10" spans="1:13" x14ac:dyDescent="0.2">
      <c r="A10" s="49"/>
      <c r="B10" s="121" t="s">
        <v>28</v>
      </c>
      <c r="C10" s="121" t="s">
        <v>110</v>
      </c>
      <c r="D10" s="120" t="s">
        <v>138</v>
      </c>
      <c r="E10" s="95"/>
    </row>
    <row r="11" spans="1:13" x14ac:dyDescent="0.2">
      <c r="A11" s="49"/>
      <c r="B11" s="138" t="s">
        <v>67</v>
      </c>
      <c r="C11" s="138"/>
      <c r="D11" s="138"/>
      <c r="E11" s="95"/>
    </row>
    <row r="12" spans="1:13" s="72" customFormat="1" x14ac:dyDescent="0.2">
      <c r="A12" s="139"/>
      <c r="B12" s="119" t="s">
        <v>28</v>
      </c>
      <c r="C12" s="119" t="s">
        <v>199</v>
      </c>
      <c r="D12" s="140" t="s">
        <v>139</v>
      </c>
      <c r="E12" s="95"/>
    </row>
    <row r="13" spans="1:13" x14ac:dyDescent="0.2">
      <c r="A13" s="49"/>
      <c r="B13" s="141" t="s">
        <v>58</v>
      </c>
      <c r="C13" s="141"/>
      <c r="D13" s="141"/>
      <c r="E13" s="95"/>
    </row>
    <row r="14" spans="1:13" x14ac:dyDescent="0.2">
      <c r="A14" s="49"/>
      <c r="B14" s="142" t="s">
        <v>29</v>
      </c>
      <c r="C14" s="142"/>
      <c r="D14" s="142"/>
      <c r="E14" s="95"/>
    </row>
    <row r="15" spans="1:13" x14ac:dyDescent="0.2">
      <c r="A15" s="135"/>
      <c r="B15" s="87" t="s">
        <v>28</v>
      </c>
      <c r="C15" s="87" t="s">
        <v>111</v>
      </c>
      <c r="D15" s="140" t="s">
        <v>140</v>
      </c>
      <c r="E15" s="95"/>
    </row>
    <row r="16" spans="1:13" x14ac:dyDescent="0.2">
      <c r="A16" s="49">
        <v>7</v>
      </c>
      <c r="B16" s="28" t="s">
        <v>68</v>
      </c>
      <c r="C16" s="28"/>
      <c r="D16" s="28"/>
      <c r="E16" s="95"/>
    </row>
    <row r="17" spans="1:6" x14ac:dyDescent="0.2">
      <c r="A17" s="49"/>
      <c r="B17" s="87" t="s">
        <v>28</v>
      </c>
      <c r="C17" s="87" t="s">
        <v>113</v>
      </c>
      <c r="D17" s="143" t="s">
        <v>141</v>
      </c>
      <c r="E17" s="95"/>
    </row>
    <row r="18" spans="1:6" x14ac:dyDescent="0.2">
      <c r="A18" s="49"/>
      <c r="B18" s="87" t="s">
        <v>28</v>
      </c>
      <c r="C18" s="87" t="s">
        <v>114</v>
      </c>
      <c r="D18" s="143" t="s">
        <v>142</v>
      </c>
      <c r="E18" s="95"/>
    </row>
    <row r="19" spans="1:6" ht="27" x14ac:dyDescent="0.2">
      <c r="A19" s="49"/>
      <c r="B19" s="142" t="s">
        <v>59</v>
      </c>
      <c r="C19" s="142"/>
      <c r="D19" s="142"/>
      <c r="E19" s="95"/>
    </row>
    <row r="20" spans="1:6" x14ac:dyDescent="0.2">
      <c r="A20" s="49"/>
      <c r="B20" s="142" t="s">
        <v>60</v>
      </c>
      <c r="C20" s="142"/>
      <c r="D20" s="142"/>
      <c r="E20" s="95"/>
    </row>
    <row r="21" spans="1:6" x14ac:dyDescent="0.2">
      <c r="A21" s="49">
        <v>3</v>
      </c>
      <c r="B21" s="142" t="s">
        <v>30</v>
      </c>
      <c r="C21" s="142"/>
      <c r="D21" s="142"/>
      <c r="E21" s="95"/>
    </row>
    <row r="22" spans="1:6" x14ac:dyDescent="0.2">
      <c r="A22" s="49"/>
      <c r="B22" s="87" t="s">
        <v>28</v>
      </c>
      <c r="C22" s="87" t="s">
        <v>123</v>
      </c>
      <c r="D22" s="122" t="s">
        <v>143</v>
      </c>
      <c r="E22" s="95"/>
    </row>
    <row r="23" spans="1:6" x14ac:dyDescent="0.2">
      <c r="A23" s="49">
        <v>8</v>
      </c>
      <c r="B23" s="142" t="s">
        <v>61</v>
      </c>
      <c r="C23" s="142"/>
      <c r="D23" s="142"/>
      <c r="E23" s="95"/>
    </row>
    <row r="24" spans="1:6" x14ac:dyDescent="0.2">
      <c r="A24" s="49"/>
      <c r="B24" s="142" t="s">
        <v>32</v>
      </c>
      <c r="C24" s="142"/>
      <c r="D24" s="142"/>
      <c r="E24" s="95"/>
    </row>
    <row r="25" spans="1:6" s="27" customFormat="1" x14ac:dyDescent="0.2">
      <c r="A25" s="49"/>
      <c r="B25" s="87" t="s">
        <v>28</v>
      </c>
      <c r="C25" s="87" t="s">
        <v>115</v>
      </c>
      <c r="D25" s="144" t="s">
        <v>144</v>
      </c>
      <c r="E25" s="95"/>
    </row>
    <row r="26" spans="1:6" ht="27" x14ac:dyDescent="0.2">
      <c r="A26" s="49">
        <v>7</v>
      </c>
      <c r="B26" s="142" t="s">
        <v>62</v>
      </c>
      <c r="C26" s="142"/>
      <c r="D26" s="142"/>
      <c r="E26" s="95"/>
    </row>
    <row r="27" spans="1:6" x14ac:dyDescent="0.2">
      <c r="A27" s="135"/>
      <c r="B27" s="87" t="s">
        <v>28</v>
      </c>
      <c r="C27" s="87" t="s">
        <v>116</v>
      </c>
      <c r="D27" s="144" t="s">
        <v>145</v>
      </c>
      <c r="E27" s="95"/>
    </row>
    <row r="28" spans="1:6" x14ac:dyDescent="0.2">
      <c r="A28" s="135"/>
      <c r="B28" s="87" t="s">
        <v>28</v>
      </c>
      <c r="C28" s="87" t="s">
        <v>117</v>
      </c>
      <c r="D28" s="122">
        <v>47001040134</v>
      </c>
      <c r="E28" s="95"/>
    </row>
    <row r="29" spans="1:6" ht="27" x14ac:dyDescent="0.2">
      <c r="A29" s="49"/>
      <c r="B29" s="142" t="s">
        <v>63</v>
      </c>
      <c r="C29" s="142"/>
      <c r="D29" s="142"/>
      <c r="E29" s="95"/>
      <c r="F29" s="86"/>
    </row>
    <row r="30" spans="1:6" s="27" customFormat="1" x14ac:dyDescent="0.2">
      <c r="A30" s="49">
        <v>4</v>
      </c>
      <c r="B30" s="142" t="s">
        <v>33</v>
      </c>
      <c r="C30" s="142"/>
      <c r="D30" s="142"/>
      <c r="E30" s="95"/>
    </row>
    <row r="31" spans="1:6" x14ac:dyDescent="0.2">
      <c r="A31" s="49"/>
      <c r="B31" s="87" t="s">
        <v>28</v>
      </c>
      <c r="C31" s="87" t="s">
        <v>118</v>
      </c>
      <c r="D31" s="123" t="s">
        <v>146</v>
      </c>
      <c r="E31" s="96"/>
      <c r="F31" s="86"/>
    </row>
    <row r="32" spans="1:6" x14ac:dyDescent="0.2">
      <c r="A32" s="49"/>
      <c r="B32" s="28" t="s">
        <v>69</v>
      </c>
      <c r="C32" s="28"/>
      <c r="D32" s="28"/>
      <c r="E32" s="95"/>
    </row>
    <row r="33" spans="1:5" x14ac:dyDescent="0.2">
      <c r="A33" s="49"/>
      <c r="B33" s="87" t="s">
        <v>28</v>
      </c>
      <c r="C33" s="87" t="s">
        <v>119</v>
      </c>
      <c r="D33" s="122" t="s">
        <v>147</v>
      </c>
      <c r="E33" s="95"/>
    </row>
    <row r="34" spans="1:5" x14ac:dyDescent="0.2">
      <c r="A34" s="49"/>
      <c r="B34" s="87" t="s">
        <v>28</v>
      </c>
      <c r="C34" s="87" t="s">
        <v>120</v>
      </c>
      <c r="D34" s="123" t="s">
        <v>148</v>
      </c>
      <c r="E34" s="95"/>
    </row>
    <row r="35" spans="1:5" x14ac:dyDescent="0.2">
      <c r="A35" s="49"/>
      <c r="B35" s="145" t="s">
        <v>70</v>
      </c>
      <c r="C35" s="145"/>
      <c r="D35" s="145"/>
      <c r="E35" s="95"/>
    </row>
    <row r="36" spans="1:5" x14ac:dyDescent="0.2">
      <c r="A36" s="49"/>
      <c r="B36" s="87" t="s">
        <v>28</v>
      </c>
      <c r="C36" s="87" t="s">
        <v>121</v>
      </c>
      <c r="D36" s="143" t="s">
        <v>149</v>
      </c>
      <c r="E36" s="95"/>
    </row>
    <row r="37" spans="1:5" x14ac:dyDescent="0.2">
      <c r="A37" s="49"/>
      <c r="B37" s="146" t="s">
        <v>64</v>
      </c>
      <c r="C37" s="146"/>
      <c r="D37" s="146"/>
      <c r="E37" s="95"/>
    </row>
    <row r="38" spans="1:5" x14ac:dyDescent="0.2">
      <c r="A38" s="49"/>
      <c r="B38" s="146" t="s">
        <v>34</v>
      </c>
      <c r="C38" s="146"/>
      <c r="D38" s="146"/>
      <c r="E38" s="95"/>
    </row>
    <row r="39" spans="1:5" x14ac:dyDescent="0.3">
      <c r="A39" s="49"/>
      <c r="B39" s="147" t="s">
        <v>27</v>
      </c>
      <c r="C39" s="147" t="s">
        <v>122</v>
      </c>
      <c r="D39" s="148" t="s">
        <v>150</v>
      </c>
      <c r="E39" s="95"/>
    </row>
    <row r="40" spans="1:5" x14ac:dyDescent="0.2">
      <c r="A40" s="135"/>
      <c r="B40" s="87" t="s">
        <v>28</v>
      </c>
      <c r="C40" s="87" t="s">
        <v>124</v>
      </c>
      <c r="D40" s="122" t="s">
        <v>151</v>
      </c>
      <c r="E40" s="95"/>
    </row>
    <row r="41" spans="1:5" x14ac:dyDescent="0.2">
      <c r="E41" s="95"/>
    </row>
    <row r="42" spans="1:5" x14ac:dyDescent="0.2">
      <c r="E42" s="95"/>
    </row>
    <row r="43" spans="1:5" x14ac:dyDescent="0.2">
      <c r="E43" s="95"/>
    </row>
    <row r="44" spans="1:5" x14ac:dyDescent="0.2">
      <c r="E44" s="95"/>
    </row>
    <row r="45" spans="1:5" x14ac:dyDescent="0.2">
      <c r="E45" s="95"/>
    </row>
    <row r="46" spans="1:5" x14ac:dyDescent="0.2">
      <c r="E46" s="95"/>
    </row>
    <row r="47" spans="1:5" x14ac:dyDescent="0.2">
      <c r="E47" s="95"/>
    </row>
    <row r="48" spans="1:5" x14ac:dyDescent="0.2">
      <c r="E48" s="95"/>
    </row>
    <row r="49" spans="5:5" x14ac:dyDescent="0.2">
      <c r="E49" s="95"/>
    </row>
    <row r="50" spans="5:5" x14ac:dyDescent="0.2">
      <c r="E50" s="95"/>
    </row>
  </sheetData>
  <autoFilter ref="A5:H48"/>
  <mergeCells count="1">
    <mergeCell ref="A3:D3"/>
  </mergeCells>
  <conditionalFormatting sqref="E31">
    <cfRule type="duplicateValues" dxfId="0" priority="1"/>
  </conditionalFormatting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დანართი 1</vt:lpstr>
      <vt:lpstr>დანართი 2</vt:lpstr>
      <vt:lpstr>დანართი 3</vt:lpstr>
      <vt:lpstr>Sheet1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Giorgi Gelashvili</cp:lastModifiedBy>
  <cp:lastPrinted>2020-01-28T14:24:16Z</cp:lastPrinted>
  <dcterms:created xsi:type="dcterms:W3CDTF">2010-01-04T17:01:53Z</dcterms:created>
  <dcterms:modified xsi:type="dcterms:W3CDTF">2020-01-28T14:41:16Z</dcterms:modified>
</cp:coreProperties>
</file>