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100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ბიუჯეტი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[2]Assum!#REF!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[4]Inputs!#REF!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[4]Inputs!#REF!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[4]Inputs!#REF!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[4]Inputs!#REF!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[5]Price!$A$9:$F$15</definedName>
    <definedName name="_________DAT2">[5]Price!$A$19:$F$25</definedName>
    <definedName name="_________DAT3">[5]Price!$A$29:$F$35</definedName>
    <definedName name="_________DAT4">[5]Price!$H$9:$M$15</definedName>
    <definedName name="_________DAT5">[5]Price!$H$19:$M$25</definedName>
    <definedName name="_________DAT6">[5]Price!$H$29:$M$35</definedName>
    <definedName name="_________DAT7">[5]Price!$A$39:$F$45</definedName>
    <definedName name="_________DAT8">[5]Price!$H$39:$M$45</definedName>
    <definedName name="_________DCF2">#REF!</definedName>
    <definedName name="_________LBO1">#REF!</definedName>
    <definedName name="_________Low52">[6]D!$M$12</definedName>
    <definedName name="_________PIK1">#REF!</definedName>
    <definedName name="_________SYN1">[7]IS!$F$16</definedName>
    <definedName name="_________SYN2">[7]IS!$G$16</definedName>
    <definedName name="________DAT1">[5]Price!$A$9:$F$15</definedName>
    <definedName name="________DAT2">[5]Price!$A$19:$F$25</definedName>
    <definedName name="________DAT3">[5]Price!$A$29:$F$35</definedName>
    <definedName name="________DAT4">[5]Price!$H$9:$M$15</definedName>
    <definedName name="________DAT5">[5]Price!$H$19:$M$25</definedName>
    <definedName name="________DAT6">[5]Price!$H$29:$M$35</definedName>
    <definedName name="________DAT7">[5]Price!$A$39:$F$45</definedName>
    <definedName name="________DAT8">[5]Price!$H$39:$M$45</definedName>
    <definedName name="________DCF2">#REF!</definedName>
    <definedName name="________LBO1">#REF!</definedName>
    <definedName name="________Low52">[6]D!$M$12</definedName>
    <definedName name="________PIK1">#REF!</definedName>
    <definedName name="________SYN1">[7]IS!$F$16</definedName>
    <definedName name="________SYN2">[7]IS!$G$16</definedName>
    <definedName name="_______all1">#REF!</definedName>
    <definedName name="_______DAT1">[5]Price!$A$9:$F$15</definedName>
    <definedName name="_______DAT2">[5]Price!$A$19:$F$25</definedName>
    <definedName name="_______DAT3">[5]Price!$A$29:$F$35</definedName>
    <definedName name="_______DAT4">[5]Price!$H$9:$M$15</definedName>
    <definedName name="_______DAT5">[5]Price!$H$19:$M$25</definedName>
    <definedName name="_______DAT6">[5]Price!$H$29:$M$35</definedName>
    <definedName name="_______DAT7">[5]Price!$A$39:$F$45</definedName>
    <definedName name="_______DAT8">[5]Price!$H$39:$M$45</definedName>
    <definedName name="_______DCF2">#REF!</definedName>
    <definedName name="_______LBO1">#REF!</definedName>
    <definedName name="_______Low52">[6]D!$M$12</definedName>
    <definedName name="_______PIK1">#REF!</definedName>
    <definedName name="_______SYN1">[7]IS!$F$16</definedName>
    <definedName name="_______SYN2">[7]IS!$G$16</definedName>
    <definedName name="______all1">#REF!</definedName>
    <definedName name="______DAT1">[5]Price!$A$9:$F$15</definedName>
    <definedName name="______DAT2">[5]Price!$A$19:$F$25</definedName>
    <definedName name="______DAT3">[5]Price!$A$29:$F$35</definedName>
    <definedName name="______DAT4">[5]Price!$H$9:$M$15</definedName>
    <definedName name="______DAT5">[5]Price!$H$19:$M$25</definedName>
    <definedName name="______DAT6">[5]Price!$H$29:$M$35</definedName>
    <definedName name="______DAT7">[5]Price!$A$39:$F$45</definedName>
    <definedName name="______DAT8">[5]Price!$H$39:$M$45</definedName>
    <definedName name="______DCF2">#REF!</definedName>
    <definedName name="______FYE2">[4]Inputs!#REF!</definedName>
    <definedName name="______LBO1">#REF!</definedName>
    <definedName name="______Low52">[6]D!$M$12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[7]IS!$F$16</definedName>
    <definedName name="______SYN2">[7]IS!$G$16</definedName>
    <definedName name="_____all1">#REF!</definedName>
    <definedName name="_____c75213">#REF!</definedName>
    <definedName name="_____c81453">#REF!</definedName>
    <definedName name="_____DAT1">[5]Price!$A$9:$F$15</definedName>
    <definedName name="_____DAT2">[5]Price!$A$19:$F$25</definedName>
    <definedName name="_____DAT3">[5]Price!$A$29:$F$35</definedName>
    <definedName name="_____DAT4">[5]Price!$H$9:$M$15</definedName>
    <definedName name="_____DAT5">[5]Price!$H$19:$M$25</definedName>
    <definedName name="_____DAT6">[5]Price!$H$29:$M$35</definedName>
    <definedName name="_____DAT7">[5]Price!$A$39:$F$45</definedName>
    <definedName name="_____DAT8">[5]Price!$H$39:$M$45</definedName>
    <definedName name="_____DCF2">#REF!</definedName>
    <definedName name="_____FYE2">[4]Inputs!#REF!</definedName>
    <definedName name="_____LBO1">#REF!</definedName>
    <definedName name="_____Low52">[6]D!$M$12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[7]IS!$F$16</definedName>
    <definedName name="_____SYN2">[7]IS!$G$16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[8]BoP!#REF!</definedName>
    <definedName name="____COL1">[9]SimInp1:ModDef!$A$1:$V$130</definedName>
    <definedName name="____DAT1">[5]Price!$A$9:$F$15</definedName>
    <definedName name="____DAT2">[5]Price!$A$19:$F$25</definedName>
    <definedName name="____DAT3">[5]Price!$A$29:$F$35</definedName>
    <definedName name="____DAT4">[5]Price!$H$9:$M$15</definedName>
    <definedName name="____DAT5">[5]Price!$H$19:$M$25</definedName>
    <definedName name="____DAT6">[5]Price!$H$29:$M$35</definedName>
    <definedName name="____DAT7">[5]Price!$A$39:$F$45</definedName>
    <definedName name="____DAT8">[5]Price!$H$39:$M$45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[4]Inputs!#REF!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[6]D!$M$12</definedName>
    <definedName name="____lp280202">#REF!</definedName>
    <definedName name="____MCV1">[10]Q2!$E$64:$AH$64</definedName>
    <definedName name="____MTS2">'[11]Annual Tables'!#REF!</definedName>
    <definedName name="____PAG2">[11]Index!#REF!</definedName>
    <definedName name="____PAG3">[11]Index!#REF!</definedName>
    <definedName name="____PAG4">[11]Index!#REF!</definedName>
    <definedName name="____PAG5">[11]Index!#REF!</definedName>
    <definedName name="____PAG6">[11]Index!#REF!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[8]RES!#REF!</definedName>
    <definedName name="____SUM2">#REF!</definedName>
    <definedName name="____sum3">#REF!</definedName>
    <definedName name="____SYN1">[7]IS!$F$16</definedName>
    <definedName name="____SYN2">[7]IS!$G$16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'[12]Imp:DSA output'!$O$9:$R$464</definedName>
    <definedName name="____YR89">'[12]Imp:DSA output'!$C$9:$C$464</definedName>
    <definedName name="____YR90">'[12]Imp:DSA output'!$D$9:$D$464</definedName>
    <definedName name="____YR91">'[12]Imp:DSA output'!$E$9:$E$464</definedName>
    <definedName name="____YR92">'[12]Imp:DSA output'!$F$9:$F$464</definedName>
    <definedName name="____YR93">'[12]Imp:DSA output'!$G$9:$G$464</definedName>
    <definedName name="____YR94">'[12]Imp:DSA output'!$H$9:$H$464</definedName>
    <definedName name="____YR95">'[12]Imp:DSA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[8]BoP!#REF!</definedName>
    <definedName name="___c75213">#REF!</definedName>
    <definedName name="___c81453">#REF!</definedName>
    <definedName name="___COL1">[9]SimInp1:ModDef!$A$1:$V$130</definedName>
    <definedName name="___DAT1">[5]Price!$A$9:$F$15</definedName>
    <definedName name="___DAT2">[5]Price!$A$19:$F$25</definedName>
    <definedName name="___DAT3">[5]Price!$A$29:$F$35</definedName>
    <definedName name="___DAT4">[5]Price!$H$9:$M$15</definedName>
    <definedName name="___DAT5">[5]Price!$H$19:$M$25</definedName>
    <definedName name="___DAT6">[5]Price!$H$29:$M$35</definedName>
    <definedName name="___DAT7">[5]Price!$A$39:$F$45</definedName>
    <definedName name="___DAT8">[5]Price!$H$39:$M$45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[4]Inputs!#REF!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[6]D!$M$12</definedName>
    <definedName name="___lp280202">#REF!</definedName>
    <definedName name="___MCV1">[10]Q2!$E$64:$AH$64</definedName>
    <definedName name="___MTS2">'[11]Annual Tables'!#REF!</definedName>
    <definedName name="___PAG2">[11]Index!#REF!</definedName>
    <definedName name="___PAG3">[11]Index!#REF!</definedName>
    <definedName name="___PAG4">[11]Index!#REF!</definedName>
    <definedName name="___PAG5">[11]Index!#REF!</definedName>
    <definedName name="___PAG6">[11]Index!#REF!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[8]RES!#REF!</definedName>
    <definedName name="___SUM2">#REF!</definedName>
    <definedName name="___sum3">#REF!</definedName>
    <definedName name="___SYN1">[7]IS!$F$16</definedName>
    <definedName name="___SYN2">[7]IS!$G$16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'[12]Imp:DSA output'!$O$9:$R$464</definedName>
    <definedName name="___YR89">'[12]Imp:DSA output'!$C$9:$C$464</definedName>
    <definedName name="___YR90">'[12]Imp:DSA output'!$D$9:$D$464</definedName>
    <definedName name="___YR91">'[12]Imp:DSA output'!$E$9:$E$464</definedName>
    <definedName name="___YR92">'[12]Imp:DSA output'!$F$9:$F$464</definedName>
    <definedName name="___YR93">'[12]Imp:DSA output'!$G$9:$G$464</definedName>
    <definedName name="___YR94">'[12]Imp:DSA output'!$H$9:$H$464</definedName>
    <definedName name="___YR95">'[12]Imp:DSA output'!$I$9:$I$464</definedName>
    <definedName name="__123Graph_A" hidden="1">#REF!</definedName>
    <definedName name="__123Graph_AREER" hidden="1">#REF!</definedName>
    <definedName name="__123Graph_B" hidden="1">'[13]Quarterly Program'!#REF!</definedName>
    <definedName name="__123Graph_BCurrent" hidden="1">[14]G!#REF!</definedName>
    <definedName name="__123Graph_BGDP" hidden="1">'[13]Quarterly Program'!#REF!</definedName>
    <definedName name="__123Graph_BMONEY" hidden="1">'[13]Quarterly Program'!#REF!</definedName>
    <definedName name="__123Graph_BREER" hidden="1">#REF!</definedName>
    <definedName name="__123Graph_CREER" hidden="1">#REF!</definedName>
    <definedName name="__1r">#REF!</definedName>
    <definedName name="__A1">[15]Uganda!$W$41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[8]BoP!#REF!</definedName>
    <definedName name="__COL1">[9]SimInp1:ModDef!$A$1:$V$130</definedName>
    <definedName name="__DAT1">[5]Price!$A$9:$F$15</definedName>
    <definedName name="__DAT2">[5]Price!$A$19:$F$25</definedName>
    <definedName name="__DAT3">[5]Price!$A$29:$F$35</definedName>
    <definedName name="__DAT4">[5]Price!$H$9:$M$15</definedName>
    <definedName name="__DAT5">[5]Price!$H$19:$M$25</definedName>
    <definedName name="__DAT6">[5]Price!$H$29:$M$35</definedName>
    <definedName name="__DAT7">[5]Price!$A$39:$F$45</definedName>
    <definedName name="__DAT8">[5]Price!$H$39:$M$45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[4]Inputs!#REF!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[6]D!$M$12</definedName>
    <definedName name="__lp280202">#REF!</definedName>
    <definedName name="__MCV1">[10]Q2!$E$64:$AH$64</definedName>
    <definedName name="__MTS2">'[11]Annual Tables'!#REF!</definedName>
    <definedName name="__PAG2">[11]Index!#REF!</definedName>
    <definedName name="__PAG3">[11]Index!#REF!</definedName>
    <definedName name="__PAG4">[11]Index!#REF!</definedName>
    <definedName name="__PAG5">[11]Index!#REF!</definedName>
    <definedName name="__PAG6">[11]Index!#REF!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[8]RES!#REF!</definedName>
    <definedName name="__SUM2">#REF!</definedName>
    <definedName name="__sum3">#REF!</definedName>
    <definedName name="__SYN1">[7]IS!$F$16</definedName>
    <definedName name="__SYN2">[7]IS!$G$16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'[12]Imp:DSA output'!$O$9:$R$464</definedName>
    <definedName name="__YR89">'[12]Imp:DSA output'!$C$9:$C$464</definedName>
    <definedName name="__YR90">'[12]Imp:DSA output'!$D$9:$D$464</definedName>
    <definedName name="__YR91">'[12]Imp:DSA output'!$E$9:$E$464</definedName>
    <definedName name="__YR92">'[12]Imp:DSA output'!$F$9:$F$464</definedName>
    <definedName name="__YR93">'[12]Imp:DSA output'!$G$9:$G$464</definedName>
    <definedName name="__YR94">'[12]Imp:DSA output'!$H$9:$H$464</definedName>
    <definedName name="__YR95">'[12]Imp:DSA output'!$I$9:$I$464</definedName>
    <definedName name="_1" hidden="1">#REF!</definedName>
    <definedName name="_1_0pf1">[16]DIAMOND!#REF!</definedName>
    <definedName name="_10i">[16]DIAMOND!#REF!</definedName>
    <definedName name="_10Macros_Import_.qbop">[17]!'[Macros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[16]DIAMOND!#REF!</definedName>
    <definedName name="_15__123Graph_ACPI_ER_LOG" hidden="1">#REF!</definedName>
    <definedName name="_15_0i">[16]DIAMOND!#REF!</definedName>
    <definedName name="_16_0i">[16]DIAMOND!#REF!</definedName>
    <definedName name="_18Macros_Import_.qbop">[18]!'[Macros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[16]DIAMOND!#REF!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[19]!'[Macros Import].qbop'</definedName>
    <definedName name="_2pf1">[16]DIAMOND!#REF!</definedName>
    <definedName name="_2Q94">#REF!</definedName>
    <definedName name="_2Q95">#REF!</definedName>
    <definedName name="_3__123Graph_ACPI_ER_LOG" hidden="1">[20]ER!#REF!</definedName>
    <definedName name="_3_0i">[16]DIAMOND!#REF!</definedName>
    <definedName name="_3Macros_Import_.qbop">[19]!'[Macros Import].qbop'</definedName>
    <definedName name="_3Q94">#REF!</definedName>
    <definedName name="_3Q95">#REF!</definedName>
    <definedName name="_4__123Graph_BCPI_ER_LOG" hidden="1">[20]ER!#REF!</definedName>
    <definedName name="_4_0i">[16]DIAMOND!#REF!</definedName>
    <definedName name="_4_0twe">#REF!</definedName>
    <definedName name="_4Macros_Import_.qbop">[18]!'[Macros Import].qbop'</definedName>
    <definedName name="_4pf1">[16]DIAMOND!#REF!</definedName>
    <definedName name="_4Q94">#REF!</definedName>
    <definedName name="_4Q95">#REF!</definedName>
    <definedName name="_5__123Graph_ACPI_ER_LOG" hidden="1">#REF!</definedName>
    <definedName name="_5__123Graph_BIBA_IBRD" hidden="1">[20]WB!#REF!</definedName>
    <definedName name="_5i">[16]DIAMOND!#REF!</definedName>
    <definedName name="_5Macros_Import_.qbop">[21]!'[Macros Import].qbop'</definedName>
    <definedName name="_5r">#REF!</definedName>
    <definedName name="_6__123Graph_ACPI_ER_LOG" hidden="1">[22]ER!#REF!</definedName>
    <definedName name="_6_0i">[16]DIAMOND!#REF!</definedName>
    <definedName name="_6_0pf1">[16]DIAMOND!#REF!</definedName>
    <definedName name="_6_0twe">#REF!</definedName>
    <definedName name="_6twe">#REF!</definedName>
    <definedName name="_7__123Graph_BCPI_ER_LOG" hidden="1">#REF!</definedName>
    <definedName name="_7_0pf1">[16]DIAMOND!#REF!</definedName>
    <definedName name="_8__123Graph_BIBA_IBRD" hidden="1">[22]WB!#REF!</definedName>
    <definedName name="_8_0pf1">[16]DIAMOND!#REF!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[23]BoP!#REF!</definedName>
    <definedName name="_c75213">#REF!</definedName>
    <definedName name="_c81453">#REF!</definedName>
    <definedName name="_COL1">[9]SimInp1:ModDef!$A$1:$V$130</definedName>
    <definedName name="_DAT1">[5]Price!$A$9:$F$15</definedName>
    <definedName name="_DAT2">[5]Price!$A$19:$F$25</definedName>
    <definedName name="_DAT3">[5]Price!$A$29:$F$35</definedName>
    <definedName name="_DAT4">[5]Price!$H$9:$M$15</definedName>
    <definedName name="_DAT5">[5]Price!$H$19:$M$25</definedName>
    <definedName name="_DAT6">[5]Price!$H$29:$M$35</definedName>
    <definedName name="_DAT7">[5]Price!$A$39:$F$45</definedName>
    <definedName name="_DAT8">[5]Price!$H$39:$M$45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1" hidden="1">'მომსახურების სააგენტო'!$A$3:$GW$125</definedName>
    <definedName name="_FYE2">[4]Inputs!#REF!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[6]D!$M$12</definedName>
    <definedName name="_lp280202">#REF!</definedName>
    <definedName name="_MCV1">[24]Q2!$E$64:$AH$64</definedName>
    <definedName name="_MTS2">'[11]Annual Tables'!#REF!</definedName>
    <definedName name="_Order1" hidden="1">0</definedName>
    <definedName name="_Order2" hidden="1">0</definedName>
    <definedName name="_PAG2">[11]Index!#REF!</definedName>
    <definedName name="_PAG3">[11]Index!#REF!</definedName>
    <definedName name="_PAG4">[11]Index!#REF!</definedName>
    <definedName name="_PAG5">[11]Index!#REF!</definedName>
    <definedName name="_PAG6">[11]Index!#REF!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[23]RES!#REF!</definedName>
    <definedName name="_SUM2">#REF!</definedName>
    <definedName name="_sum3">#REF!</definedName>
    <definedName name="_SYN1">[7]IS!$F$16</definedName>
    <definedName name="_SYN2">[7]IS!$G$16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'[12]Imp:DSA output'!$O$9:$R$464</definedName>
    <definedName name="_YR89">'[12]Imp:DSA output'!$C$9:$C$464</definedName>
    <definedName name="_YR90">'[12]Imp:DSA output'!$D$9:$D$464</definedName>
    <definedName name="_YR91">'[12]Imp:DSA output'!$E$9:$E$464</definedName>
    <definedName name="_YR92">'[12]Imp:DSA output'!$F$9:$F$464</definedName>
    <definedName name="_YR93">'[12]Imp:DSA output'!$G$9:$G$464</definedName>
    <definedName name="_YR94">'[12]Imp:DSA output'!$H$9:$H$464</definedName>
    <definedName name="_YR95">'[12]Imp:DSA output'!$I$9:$I$464</definedName>
    <definedName name="_Z">[3]Imp!#REF!</definedName>
    <definedName name="a">#REF!</definedName>
    <definedName name="A_line">#REF!</definedName>
    <definedName name="AAA">#REF!</definedName>
    <definedName name="Account_Balance">#REF!</definedName>
    <definedName name="Accounting">[2]Assum!#REF!</definedName>
    <definedName name="ACQ">#REF!</definedName>
    <definedName name="ACTIVATE">#REF!</definedName>
    <definedName name="ACTIVE">[25]Sheet2!#REF!</definedName>
    <definedName name="ACTIVE2">[25]Sheet2!#REF!</definedName>
    <definedName name="adgil.nagdi">'[26]GFSM2001 Functional'!#REF!</definedName>
    <definedName name="adgilobrivi">'[26]GFSM2001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'[12]Imp:DSA output'!$C$9:$R$464</definedName>
    <definedName name="allassets1">#REF!</definedName>
    <definedName name="Allocation">[27]წმინდა_ამოღება!$C:$C</definedName>
    <definedName name="amort">#REF!</definedName>
    <definedName name="amortization">#REF!</definedName>
    <definedName name="amt">#REF!</definedName>
    <definedName name="angarishi">[28]Sheet2!$A$1:$A$3</definedName>
    <definedName name="ANLAGE_III">[29]Anlagevermögen!$A$1:$Z$29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[30]Contents!$B$8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[19]!atrade</definedName>
    <definedName name="AugSun1">#N/A</definedName>
    <definedName name="AvgPrice">#REF!</definedName>
    <definedName name="AxesFormat">'[31]2013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[32]Info!$C$1</definedName>
    <definedName name="BankName">[32]Info!$B$1</definedName>
    <definedName name="banks">'[33]DMB prog'!$E$4:$AT$42</definedName>
    <definedName name="BanksData1">#REF!</definedName>
    <definedName name="BanksVBCFnames1">#REF!</definedName>
    <definedName name="BASDAT">'[11]Annual Tables'!#REF!</definedName>
    <definedName name="BaseYear">[34]Controls!$C$23</definedName>
    <definedName name="basic_level">'[35]Threshold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[36]Sheet3!$M$15:$M$17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'[37]Sensitivity Drivers'!$A$37</definedName>
    <definedName name="Bond_Balance">'[34]Debt Profile'!$F$189:$F$201-'[34]Debt Profile'!$G$190:$G$201</definedName>
    <definedName name="Bond_Balance_2">'[34]Debt Profile'!$F$204:$F$215-'[34]Debt Profile'!$G$205:$G$214</definedName>
    <definedName name="BOP">#REF!</definedName>
    <definedName name="BOP_1">#N/A</definedName>
    <definedName name="BOPUSD">#REF!</definedName>
    <definedName name="Branch">'[38]Statistics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[39]BS!#REF!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'[33]MS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'[40]Mkt Cap'!#REF!</definedName>
    <definedName name="CAR_CAT">[25]Sheet2!#REF!</definedName>
    <definedName name="CAR_SEATS">[25]Sheet2!#REF!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'[41]Data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'[42]Pro Forma'!#REF!</definedName>
    <definedName name="cf">#REF!</definedName>
    <definedName name="CF_AccruedExpenses">#REF!</definedName>
    <definedName name="CF_Amortization">[39]CFS!#REF!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[25]Sheet2!#REF!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'[31]2013 User Defined Template'!Choices_Wrapper</definedName>
    <definedName name="Choxa2016">[43]SAK!$AO$69</definedName>
    <definedName name="chtDates">OFFSET(#REF!,1,1,#REF!,1)</definedName>
    <definedName name="CI_Inflation_0">[44]General!$G$28</definedName>
    <definedName name="CI_Inflation_1">[44]General!$H$28</definedName>
    <definedName name="CI_Inflation_10">[44]General!$Q$28</definedName>
    <definedName name="CI_Inflation_2">[44]General!$I$28</definedName>
    <definedName name="CI_Inflation_3">[44]General!$J$28</definedName>
    <definedName name="CI_Inflation_4">[44]General!$K$28</definedName>
    <definedName name="CI_Inflation_5">[44]General!$L$28</definedName>
    <definedName name="CI_Inflation_6">[44]General!$M$28</definedName>
    <definedName name="CI_Inflation_7">[44]General!$N$28</definedName>
    <definedName name="CI_Inflation_8">[44]General!$O$28</definedName>
    <definedName name="CI_Inflation_9">[44]General!$P$28</definedName>
    <definedName name="cirr">#REF!</definedName>
    <definedName name="clientname">'[45]ბიზნეს ინფო'!$M$8</definedName>
    <definedName name="Cnsl.Bonus.Perc">5%</definedName>
    <definedName name="cntryname">'[46]country name lookup'!$A$1:$B$50</definedName>
    <definedName name="COA">#REF!</definedName>
    <definedName name="codes">#REF!</definedName>
    <definedName name="Companies">[47]Comps!$A$13:$A$20,[47]Comps!#REF!</definedName>
    <definedName name="Company">[34]Controls!$C$6</definedName>
    <definedName name="company.name">[48]inputs!$F$2</definedName>
    <definedName name="CompanyName">[6]D!$B$5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'[48]FELINE PUMAS'!$H$6</definedName>
    <definedName name="Conv_Premium">#REF!</definedName>
    <definedName name="ConversionRates">'[38]Manual Input'!$D$7:$O$8</definedName>
    <definedName name="ConversionType">'[38]Statistics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'[3]in-out'!#REF!</definedName>
    <definedName name="CorW">'[49]W&amp;T'!$C$19</definedName>
    <definedName name="Cost_fung">#REF!</definedName>
    <definedName name="costacq">#REF!</definedName>
    <definedName name="COUNT">#REF!</definedName>
    <definedName name="COUNTER">#REF!</definedName>
    <definedName name="CountryCode">[50]ToC!$B$9</definedName>
    <definedName name="CountryName">[50]ToC!$B$7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[51]RestrMicro!$F$17</definedName>
    <definedName name="CriteriaConversion">'[38]USD Conversions'!$B$6:$E$69</definedName>
    <definedName name="CriteriaID">'[38]Statistics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'[33]DMB prog'!$E$49:$AT$86</definedName>
    <definedName name="curr">[7]Inputs!#REF!</definedName>
    <definedName name="CurrencyCell">#REF!</definedName>
    <definedName name="CurrencySymbol">#REF!</definedName>
    <definedName name="Current_account">#REF!</definedName>
    <definedName name="Current_or_Future">'[41]Data Validation'!$C$28:$D$28</definedName>
    <definedName name="CurrentPrice">#REF!</definedName>
    <definedName name="CurRestSpr">[52]RestrSprint!$G$15</definedName>
    <definedName name="CurRestVB">[53]RestrVB!$G$15</definedName>
    <definedName name="CurrVintage">[54]Current!$D$66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'[55]FS-97'!$BA$90</definedName>
    <definedName name="D">#REF!</definedName>
    <definedName name="D.FreqNum">[56]Sheet1!$D$10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[34]Controls!$E$27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OFFSET([57]I_Rates!$A$5,1,0,COUNT([57]I_Rates!$A:$A)-1,1)</definedName>
    <definedName name="DB">#REF!</definedName>
    <definedName name="DB_Monitor">[50]ToC!$B$5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[6]D!$Q$31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[43]SAK!$AO$82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OFFSET(DepositLowerLabel,1,0,COUNT([57]I_Rates!$D:$D)-1,1)</definedName>
    <definedName name="DepositLowerLabel">[57]I_Rates!$D$5</definedName>
    <definedName name="DepositUpper">OFFSET(DepositUpperLabel,1,0,COUNT([57]I_Rates!$C:$C)-1,1)</definedName>
    <definedName name="DepositUpperLabel">[57]I_Rates!$C$5</definedName>
    <definedName name="depreciation">#REF!</definedName>
    <definedName name="Devaluation">'[41]Data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[58]NPV_base!#REF!</definedName>
    <definedName name="DiscountRate">#REF!</definedName>
    <definedName name="div">#REF!</definedName>
    <definedName name="Div_Method">#REF!</definedName>
    <definedName name="dividend.growth">'[48]Cvt. Debt'!$L$6</definedName>
    <definedName name="DO">#REF!</definedName>
    <definedName name="DOC">#REF!</definedName>
    <definedName name="dollar">[7]Inputs!#REF!</definedName>
    <definedName name="DollarHeader">[34]Controls!$E$20</definedName>
    <definedName name="domestic_financing">#REF!</definedName>
    <definedName name="Dpecent">[6]D!$Q$11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[6]D!$Q$33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[6]D!$G$46</definedName>
    <definedName name="EMETEL">#REF!</definedName>
    <definedName name="empty">#REF!</definedName>
    <definedName name="EMV">[6]D!$Q$18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[59]Cover!$A$1</definedName>
    <definedName name="Enterprise">'[45]ბიზნეს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[60]Eqty!#REF!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[6]D!$D$7</definedName>
    <definedName name="euro">[61]Inputs!#REF!</definedName>
    <definedName name="eurospot">[62]Inputs!#REF!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[63]Main!$AB$25</definedName>
    <definedName name="Expected_balance">#REF!</definedName>
    <definedName name="exratio">'[64]Pro Forma'!$R$3</definedName>
    <definedName name="ExtW">'[49]W&amp;T'!$C$16</definedName>
    <definedName name="F">#REF!</definedName>
    <definedName name="F.Date2">IF([31]!D.FreqNum=4,IF(INT(MONTH([56]Sheet1!C1)/3)&lt;1,[56]Sheet1!C1,"Q"&amp;INT(MONTH([56]Sheet1!C1)/3)&amp;" "&amp;YEAR([56]Sheet1!C1)),TEXT([56]Sheet1!C1,IF([31]!D.FreqNum=5,"YYYY",IF([31]!D.FreqNum=3,"MMM YY",IF(AND(MONTH([56]Sheet1!C1048576)=MONTH([56]Sheet1!C1),ROW()&lt;&gt;ROW([56]Sheet1!$D$128)),"d","mmmm d, yyyy")))))</definedName>
    <definedName name="F.Date4">IF(MOD(ROW()-ROW([56]Sheet1!$C$128),[31]!C.XAxisTicks2)=0,DATE(YEAR(OFFSET([56]Sheet1!A1,-[31]!C.XAxisTicks2,0,1,1)),MONTH(OFFSET([56]Sheet1!A1,-[31]!C.XAxisTicks2,0,1,1))+[31]!C.XScaleSkip,1),"")</definedName>
    <definedName name="FC">'[65]Combined Model'!#REF!</definedName>
    <definedName name="fd">#REF!</definedName>
    <definedName name="fdjfd">#REF!</definedName>
    <definedName name="fdjlsj">#REF!</definedName>
    <definedName name="FDP_0_1_aUrv" hidden="1">'[66]Income Statement'!$G$3</definedName>
    <definedName name="FDP_1_1_aUrv" hidden="1">'[66]Income Statement'!$G$4</definedName>
    <definedName name="FDP_10_1_aDrv" hidden="1">'[66]Income Statement'!$O$18</definedName>
    <definedName name="FDP_100_1_aUrv" hidden="1">'[66]Income Statement'!$L$83</definedName>
    <definedName name="FDP_101_1_aUrv" hidden="1">'[66]Income Statement'!$M$83</definedName>
    <definedName name="FDP_102_1_aUrv" hidden="1">'[66]Income Statement'!$N$83</definedName>
    <definedName name="FDP_103_1_aUrv" hidden="1">'[66]Income Statement'!$O$83</definedName>
    <definedName name="FDP_104_1_aUrv" hidden="1">'[66]Income Statement'!$E$84</definedName>
    <definedName name="FDP_105_1_aUrv" hidden="1">'[66]Income Statement'!$J$84</definedName>
    <definedName name="FDP_106_1_aUrv" hidden="1">'[66]Income Statement'!$K$84</definedName>
    <definedName name="FDP_107_1_aUrv" hidden="1">'[66]Income Statement'!$L$84</definedName>
    <definedName name="FDP_108_1_aUrv" hidden="1">'[66]Income Statement'!$M$84</definedName>
    <definedName name="FDP_109_1_aUrv" hidden="1">'[66]Income Statement'!$N$84</definedName>
    <definedName name="FDP_11_1_aDrv" hidden="1">'[66]Income Statement'!$S$16</definedName>
    <definedName name="FDP_110_1_aUrv" hidden="1">'[66]Income Statement'!$O$84</definedName>
    <definedName name="FDP_111_1_aUrv" hidden="1">'[66]Income Statement'!$E$89</definedName>
    <definedName name="FDP_112_1_aUrv" hidden="1">'[66]Income Statement'!$N$82</definedName>
    <definedName name="FDP_113_1_aUrv" hidden="1">'[66]Income Statement'!$J$89</definedName>
    <definedName name="FDP_114_1_aUrv" hidden="1">'[66]Income Statement'!$AI$89</definedName>
    <definedName name="FDP_115_1_aUrv" hidden="1">'[66]Income Statement'!$AJ$89</definedName>
    <definedName name="FDP_116_1_aUrv" hidden="1">'[66]Income Statement'!$E$90</definedName>
    <definedName name="FDP_117_1_aUrv" hidden="1">'[66]Income Statement'!$K$83</definedName>
    <definedName name="FDP_118_1_aUrv" hidden="1">'[66]Income Statement'!$J$90</definedName>
    <definedName name="FDP_119_1_aUrv" hidden="1">'[66]Income Statement'!$AI$90</definedName>
    <definedName name="FDP_12_1_aDrv" hidden="1">'[66]Income Statement'!$F$176</definedName>
    <definedName name="FDP_120_1_aUrv" hidden="1">'[66]Income Statement'!$AJ$90</definedName>
    <definedName name="FDP_121_1_aUrv" hidden="1">'[66]Income Statement'!$E$94</definedName>
    <definedName name="FDP_122_1_aUrv" hidden="1">'[66]Income Statement'!$AF$94</definedName>
    <definedName name="FDP_123_1_aUrv" hidden="1">'[66]Income Statement'!$AG$94</definedName>
    <definedName name="FDP_124_1_aUrv" hidden="1">'[66]Income Statement'!$E$95</definedName>
    <definedName name="FDP_125_1_aUrv" hidden="1">'[66]Income Statement'!$AF$95</definedName>
    <definedName name="FDP_126_1_aUrv" hidden="1">'[66]Income Statement'!$AG$95</definedName>
    <definedName name="FDP_127_1_aUrv" hidden="1">'[66]Income Statement'!$E$96</definedName>
    <definedName name="FDP_128_1_aUrv" hidden="1">'[66]Income Statement'!$AF$96</definedName>
    <definedName name="FDP_129_1_aUrv" hidden="1">'[66]Income Statement'!$AG$96</definedName>
    <definedName name="FDP_13_1_aUrv" hidden="1">'[66]Income Statement'!$O$27</definedName>
    <definedName name="FDP_130_1_aUrv" hidden="1">'[66]Income Statement'!$E$98</definedName>
    <definedName name="FDP_131_1_aSrv" hidden="1">'[66]Income Statement'!$G$98</definedName>
    <definedName name="FDP_132_1_aUrv" hidden="1">'[66]Income Statement'!$E$99</definedName>
    <definedName name="FDP_133_1_aUrv" hidden="1">'[66]Income Statement'!$AI$89</definedName>
    <definedName name="FDP_134_1_aUrv" hidden="1">'[66]Income Statement'!$E$100</definedName>
    <definedName name="FDP_135_1_aUrv" hidden="1">'[66]Income Statement'!$E$90</definedName>
    <definedName name="FDP_136_1_aSrv" hidden="1">'[66]Income Statement'!$G$90</definedName>
    <definedName name="FDP_137_1_aUrv" hidden="1">'[66]Income Statement'!$J$90</definedName>
    <definedName name="FDP_138_1_aUrv" hidden="1">'[66]Income Statement'!$E$102</definedName>
    <definedName name="FDP_139_1_aUrv" hidden="1">'[66]Income Statement'!$AJ$90</definedName>
    <definedName name="FDP_14_1_aUrv" hidden="1">'[66]Income Statement'!$O$28</definedName>
    <definedName name="FDP_140_1_aUrv" hidden="1">'[66]Income Statement'!$E$103</definedName>
    <definedName name="FDP_141_1_aUrv" hidden="1">'[66]Income Statement'!$AF$94</definedName>
    <definedName name="FDP_142_1_aUrv" hidden="1">'[66]Income Statement'!$AG$94</definedName>
    <definedName name="FDP_143_1_aUrv" hidden="1">'[66]Income Statement'!$E$95</definedName>
    <definedName name="FDP_144_1_aUrv" hidden="1">'[66]Income Statement'!$AF$95</definedName>
    <definedName name="FDP_145_1_aUrv" hidden="1">'[66]Income Statement'!$AG$95</definedName>
    <definedName name="FDP_146_1_aUrv" hidden="1">'[66]Income Statement'!$E$96</definedName>
    <definedName name="FDP_147_1_aUrv" hidden="1">'[66]Income Statement'!$AF$96</definedName>
    <definedName name="FDP_148_1_aUrv" hidden="1">'[66]Income Statement'!$AG$96</definedName>
    <definedName name="FDP_149_1_aUrv" hidden="1">'[66]Income Statement'!$E$98</definedName>
    <definedName name="FDP_15_1_aUrv" hidden="1">'[66]Income Statement'!$O$29</definedName>
    <definedName name="FDP_150_1_aSrv" hidden="1">'[66]Income Statement'!$G$98</definedName>
    <definedName name="FDP_151_1_aUrv" hidden="1">'[66]Income Statement'!$E$99</definedName>
    <definedName name="FDP_152_1_aSrv" hidden="1">'[66]Income Statement'!$G$99</definedName>
    <definedName name="FDP_153_1_aUrv" hidden="1">'[66]Income Statement'!$E$100</definedName>
    <definedName name="FDP_154_1_aSrv" hidden="1">'[66]Income Statement'!$G$100</definedName>
    <definedName name="FDP_155_1_aUrv" hidden="1">'[66]Income Statement'!$E$101</definedName>
    <definedName name="FDP_156_1_aSrv" hidden="1">'[66]Income Statement'!$G$101</definedName>
    <definedName name="FDP_157_1_aUrv" hidden="1">'[66]Income Statement'!$E$102</definedName>
    <definedName name="FDP_158_1_aSrv" hidden="1">'[66]Income Statement'!$G$102</definedName>
    <definedName name="FDP_159_1_aUrv" hidden="1">'[66]Income Statement'!$E$103</definedName>
    <definedName name="FDP_16_1_aUrv" hidden="1">'[66]Income Statement'!$O$7</definedName>
    <definedName name="FDP_160_1_aSrv" hidden="1">'[66]Income Statement'!$G$103</definedName>
    <definedName name="FDP_161_1_aDrv" hidden="1">'[66]Income Statement'!$F$172</definedName>
    <definedName name="FDP_162_1_aDrv" hidden="1">'[66]Income Statement'!$F$173</definedName>
    <definedName name="FDP_163_1_aDrv" hidden="1">'[66]Income Statement'!$F$174</definedName>
    <definedName name="FDP_164_1_aDrv" hidden="1">'[66]Income Statement'!$F$175</definedName>
    <definedName name="FDP_165_1_aDrv" hidden="1">'[66]Income Statement'!$F$177</definedName>
    <definedName name="FDP_166_1_aDrv" hidden="1">'[66]Income Statement'!$F$179</definedName>
    <definedName name="FDP_167_1_aDrv" hidden="1">'[66]Income Statement'!$F$180</definedName>
    <definedName name="FDP_168_1_aDrv" hidden="1">'[66]Income Statement'!$F$181</definedName>
    <definedName name="FDP_169_1_aDrv" hidden="1">'[66]Income Statement'!$F$182</definedName>
    <definedName name="FDP_17_1_aUrv" hidden="1">'[66]Income Statement'!$E$9</definedName>
    <definedName name="FDP_170_1_aDrv" hidden="1">'[66]Income Statement'!$F$183</definedName>
    <definedName name="FDP_171_1_aDrv" hidden="1">'[66]Income Statement'!$F$184</definedName>
    <definedName name="FDP_172_1_aDrv" hidden="1">'[66]Income Statement'!$E$196</definedName>
    <definedName name="FDP_173_1_aDrv" hidden="1">'[66]Income Statement'!$E$197</definedName>
    <definedName name="FDP_174_1_aUrv" hidden="1">'[66]Income Statement'!$E$59</definedName>
    <definedName name="FDP_175_1_aUrv" hidden="1">'[66]Income Statement'!$E$71</definedName>
    <definedName name="FDP_176_1_aUrv" hidden="1">'[66]Income Statement'!$O$10</definedName>
    <definedName name="FDP_177_1_aUrv" hidden="1">'[66]Income Statement'!$G$72</definedName>
    <definedName name="FDP_178_1_aUrv" hidden="1">'[66]Income Statement'!$I$3</definedName>
    <definedName name="FDP_179_1_aUrv" hidden="1">'[66]Income Statement'!$I$4</definedName>
    <definedName name="FDP_18_1_aUrv" hidden="1">'[66]Income Statement'!$E$10</definedName>
    <definedName name="FDP_180_1_aUdv" hidden="1">'[66]Income Statement'!$L$43</definedName>
    <definedName name="FDP_181_1_aUdv" hidden="1">'[66]Income Statement'!$M$43</definedName>
    <definedName name="FDP_182_1_aUdv" hidden="1">'[66]Income Statement'!$N$43</definedName>
    <definedName name="FDP_183_1_aUdv" hidden="1">'[66]Income Statement'!$O$43</definedName>
    <definedName name="FDP_184_1_aUdv" hidden="1">'[66]Income Statement'!$L$50</definedName>
    <definedName name="FDP_185_1_aUdv" hidden="1">'[66]Income Statement'!$M$50</definedName>
    <definedName name="FDP_186_1_aUdv" hidden="1">'[66]Income Statement'!$N$50</definedName>
    <definedName name="FDP_187_1_aUdv" hidden="1">'[66]Income Statement'!$O$50</definedName>
    <definedName name="FDP_188_1_aUdv" hidden="1">'[66]Income Statement'!$L$62</definedName>
    <definedName name="FDP_189_1_aUdv" hidden="1">'[66]Income Statement'!$M$62</definedName>
    <definedName name="FDP_19_1_aUrv" hidden="1">'[66]Income Statement'!$E$11</definedName>
    <definedName name="FDP_190_1_aUdv" hidden="1">'[66]Income Statement'!$N$62</definedName>
    <definedName name="FDP_191_1_aUdv" hidden="1">'[66]Income Statement'!$O$62</definedName>
    <definedName name="FDP_192_1_aUdv" hidden="1">'[66]Income Statement'!$L$67</definedName>
    <definedName name="FDP_193_1_aUdv" hidden="1">'[66]Income Statement'!$M$67</definedName>
    <definedName name="FDP_194_1_aUdv" hidden="1">'[66]Income Statement'!$N$67</definedName>
    <definedName name="FDP_195_1_aUdv" hidden="1">'[66]Income Statement'!$O$67</definedName>
    <definedName name="FDP_196_1_aUdv" hidden="1">'[66]Income Statement'!$L$55</definedName>
    <definedName name="FDP_197_1_aUdv" hidden="1">'[66]Income Statement'!$M$55</definedName>
    <definedName name="FDP_198_1_aUdv" hidden="1">'[66]Income Statement'!$N$55</definedName>
    <definedName name="FDP_199_1_aUdv" hidden="1">'[66]Income Statement'!$O$55</definedName>
    <definedName name="FDP_2_1_aUrv" hidden="1">'[66]Income Statement'!$O$6</definedName>
    <definedName name="FDP_20_1_aUrv" hidden="1">'[66]Income Statement'!$E$12</definedName>
    <definedName name="FDP_21_1_aUrv" hidden="1">'[66]Income Statement'!$E$13</definedName>
    <definedName name="FDP_22_1_aUrv" hidden="1">'[66]Income Statement'!$O$15</definedName>
    <definedName name="FDP_23_1_aDrv" hidden="1">'[66]Income Statement'!$O$19</definedName>
    <definedName name="FDP_24_1_aUrv" hidden="1">'[66]Income Statement'!$E$16</definedName>
    <definedName name="FDP_25_1_aUrv" hidden="1">'[66]Income Statement'!$E$17</definedName>
    <definedName name="FDP_26_1_aUrv" hidden="1">'[66]Income Statement'!$E$18</definedName>
    <definedName name="FDP_27_1_aUrv" hidden="1">'[66]Income Statement'!$E$19</definedName>
    <definedName name="FDP_28_1_aUrv" hidden="1">'[66]Income Statement'!$O$30</definedName>
    <definedName name="FDP_29_1_aDrv" hidden="1">'[66]Income Statement'!$E$8</definedName>
    <definedName name="FDP_3_1_aUrv" hidden="1">'[66]Income Statement'!$O$7</definedName>
    <definedName name="FDP_30_1_aUrv" hidden="1">'[66]Income Statement'!$E$22</definedName>
    <definedName name="FDP_31_1_aUrv" hidden="1">'[66]Income Statement'!$E$23</definedName>
    <definedName name="FDP_32_1_aUrv" hidden="1">'[66]Income Statement'!$E$24</definedName>
    <definedName name="FDP_33_1_aUrv" hidden="1">'[66]Income Statement'!$E$25</definedName>
    <definedName name="FDP_34_1_aUrv" hidden="1">'[66]Income Statement'!$E$26</definedName>
    <definedName name="FDP_35_1_aSrv" hidden="1">'[66]Income Statement'!$E$27</definedName>
    <definedName name="FDP_36_1_aUrv" hidden="1">'[66]Income Statement'!$E$28</definedName>
    <definedName name="FDP_37_1_aUrv" hidden="1">'[66]Income Statement'!$E$29</definedName>
    <definedName name="FDP_38_1_aUrv" hidden="1">'[66]Income Statement'!$E$30</definedName>
    <definedName name="FDP_39_1_aUrv" hidden="1">'[66]Income Statement'!$E$31</definedName>
    <definedName name="FDP_4_1_aUrv" hidden="1">'[66]Income Statement'!$O$8</definedName>
    <definedName name="FDP_40_1_aUrv" hidden="1">'[66]Income Statement'!$E$32</definedName>
    <definedName name="FDP_41_1_aSrv" hidden="1">'[66]Income Statement'!$E$20</definedName>
    <definedName name="FDP_42_1_aSrv" hidden="1">'[66]Income Statement'!$E$21</definedName>
    <definedName name="FDP_43_1_aUrv" hidden="1">'[66]Income Statement'!$E$35</definedName>
    <definedName name="FDP_44_1_aUrv" hidden="1">'[66]Income Statement'!$E$36</definedName>
    <definedName name="FDP_45_1_aUrv" hidden="1">'[66]Income Statement'!$E$37</definedName>
    <definedName name="FDP_46_1_aUrv" hidden="1">'[66]Income Statement'!$E$38</definedName>
    <definedName name="FDP_47_1_aUrv" hidden="1">'[66]Income Statement'!$E$39</definedName>
    <definedName name="FDP_48_1_aSrv" hidden="1">'[66]Income Statement'!$E$40</definedName>
    <definedName name="FDP_49_1_aUrv" hidden="1">'[66]Income Statement'!$E$28</definedName>
    <definedName name="FDP_5_1_aUrv" hidden="1">'[66]Income Statement'!$O$9</definedName>
    <definedName name="FDP_50_1_aUrv" hidden="1">'[66]Income Statement'!$E$42</definedName>
    <definedName name="FDP_51_1_aUrv" hidden="1">'[66]Income Statement'!$E$30</definedName>
    <definedName name="FDP_52_1_aUrv" hidden="1">'[66]Income Statement'!$E$44</definedName>
    <definedName name="FDP_53_1_aUrv" hidden="1">'[66]Income Statement'!$E$45</definedName>
    <definedName name="FDP_54_1_aUrv" hidden="1">'[66]Income Statement'!$E$46</definedName>
    <definedName name="FDP_55_1_aUrv" hidden="1">'[66]Income Statement'!$E$50</definedName>
    <definedName name="FDP_56_1_aUrv" hidden="1">'[66]Income Statement'!$E$51</definedName>
    <definedName name="FDP_57_1_aUrv" hidden="1">'[66]Income Statement'!$E$36</definedName>
    <definedName name="FDP_58_1_aUrv" hidden="1">'[66]Income Statement'!$E$53</definedName>
    <definedName name="FDP_59_1_aUrv" hidden="1">'[66]Income Statement'!$E$54</definedName>
    <definedName name="FDP_6_1_aUrv" hidden="1">'[66]Income Statement'!$O$10</definedName>
    <definedName name="FDP_60_1_aUrv" hidden="1">'[66]Income Statement'!$E$55</definedName>
    <definedName name="FDP_61_1_aSrv" hidden="1">'[66]Income Statement'!$E$40</definedName>
    <definedName name="FDP_62_1_aSrv" hidden="1">'[66]Income Statement'!$E$41</definedName>
    <definedName name="FDP_63_1_aUrv" hidden="1">'[66]Income Statement'!$E$42</definedName>
    <definedName name="FDP_64_1_aSrv" hidden="1">'[66]Income Statement'!$G$42</definedName>
    <definedName name="FDP_65_1_aSrv" hidden="1">'[66]Income Statement'!$E$60</definedName>
    <definedName name="FDP_66_1_aUrv" hidden="1">'[66]Income Statement'!$E$61</definedName>
    <definedName name="FDP_67_1_aUrv" hidden="1">'[66]Income Statement'!$E$62</definedName>
    <definedName name="FDP_68_1_aUrv" hidden="1">'[66]Income Statement'!$E$63</definedName>
    <definedName name="FDP_69_1_aUrv" hidden="1">'[66]Income Statement'!$O$16</definedName>
    <definedName name="FDP_7_1_aUrv" hidden="1">'[66]Income Statement'!$O$11</definedName>
    <definedName name="FDP_70_1_aDrv" hidden="1">'[66]Income Statement'!$S$14</definedName>
    <definedName name="FDP_71_1_aUrv" hidden="1">'[66]Income Statement'!$U$13</definedName>
    <definedName name="FDP_72_1_aDrv" hidden="1">'[66]Income Statement'!$S$13</definedName>
    <definedName name="FDP_73_1_aUrv" hidden="1">'[66]Income Statement'!$E$68</definedName>
    <definedName name="FDP_74_1_aUrv" hidden="1">'[66]Income Statement'!$E$51</definedName>
    <definedName name="FDP_75_1_aSrv" hidden="1">'[66]Income Statement'!$E$70</definedName>
    <definedName name="FDP_76_1_aUrv" hidden="1">'[66]Income Statement'!$E$71</definedName>
    <definedName name="FDP_77_1_aUrv" hidden="1">'[66]Income Statement'!$E$72</definedName>
    <definedName name="FDP_78_1_aUrv" hidden="1">'[66]Income Statement'!$J$77</definedName>
    <definedName name="FDP_79_1_aUrv" hidden="1">'[66]Income Statement'!$K$77</definedName>
    <definedName name="FDP_8_1_aDrv" hidden="1">'[66]Income Statement'!$S$19</definedName>
    <definedName name="FDP_80_1_aUrv" hidden="1">'[66]Income Statement'!$L$77</definedName>
    <definedName name="FDP_81_1_aSrv" hidden="1">'[66]Income Statement'!$E$58</definedName>
    <definedName name="FDP_82_1_aUrv" hidden="1">'[66]Income Statement'!$N$77</definedName>
    <definedName name="FDP_83_1_aSrv" hidden="1">'[66]Income Statement'!$E$61</definedName>
    <definedName name="FDP_84_1_aUrv" hidden="1">'[66]Income Statement'!$J$78</definedName>
    <definedName name="FDP_85_1_aUrv" hidden="1">'[66]Income Statement'!$K$78</definedName>
    <definedName name="FDP_86_1_aUrv" hidden="1">'[66]Income Statement'!$L$78</definedName>
    <definedName name="FDP_87_1_aSrv" hidden="1">'[66]Income Statement'!$E$65</definedName>
    <definedName name="FDP_88_1_aUrv" hidden="1">'[66]Income Statement'!$N$78</definedName>
    <definedName name="FDP_89_1_aSrv" hidden="1">'[66]Income Statement'!$E$67</definedName>
    <definedName name="FDP_9_1_aDrv" hidden="1">'[66]Income Statement'!$S$18</definedName>
    <definedName name="FDP_90_1_aUrv" hidden="1">'[66]Income Statement'!$E$82</definedName>
    <definedName name="FDP_91_1_aUrv" hidden="1">'[66]Income Statement'!$J$82</definedName>
    <definedName name="FDP_92_1_aSrv" hidden="1">'[66]Income Statement'!$E$70</definedName>
    <definedName name="FDP_93_1_aDrv" hidden="1">'[66]Income Statement'!$E$72</definedName>
    <definedName name="FDP_94_1_aUrv" hidden="1">'[66]Income Statement'!$M$82</definedName>
    <definedName name="FDP_95_1_aUrv" hidden="1">'[66]Income Statement'!$N$82</definedName>
    <definedName name="FDP_96_1_aUrv" hidden="1">'[66]Income Statement'!$O$82</definedName>
    <definedName name="FDP_97_1_aUrv" hidden="1">'[66]Income Statement'!$E$83</definedName>
    <definedName name="FDP_98_1_aUrv" hidden="1">'[66]Income Statement'!$J$83</definedName>
    <definedName name="FDP_99_1_aUrv" hidden="1">'[66]Income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'[49]W&amp;T'!$C$18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[6]D!$Q$19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[25]Sheet2!#REF!</definedName>
    <definedName name="FuelMix">[6]D!$B$51</definedName>
    <definedName name="Fun_adg_2">'[26]GFSM2001 Functional'!$G$144:$H$233</definedName>
    <definedName name="Fun_adg_sak_3">'[26]GFSM2001 Functional'!$G$144:$I$233</definedName>
    <definedName name="Fun_avt_2">'[26]GFSM2001 Functional'!$J$144:$K$233</definedName>
    <definedName name="Fun_avt_sak_3">'[26]GFSM2001 Functional'!$J$144:$L$233</definedName>
    <definedName name="Fun_mizn_2">'[26]GFSM2001 Functional'!$B$144:$C$233</definedName>
    <definedName name="Fun_sax_3">'[26]GFSM2001 Functional'!$D$144:$F$300</definedName>
    <definedName name="fun_sax_sak_2">'[26]GFSM2001 Functional'!$O$144:$P$233</definedName>
    <definedName name="Funding">[67]Sheet1!$D$1:$D$10</definedName>
    <definedName name="funds">#REF!</definedName>
    <definedName name="funqc.adgil.">'[26]GFSM2001 Functional'!#REF!</definedName>
    <definedName name="Funqc_sul_F">'[26]GFSM2001 Functional'!$C$255:$L$468</definedName>
    <definedName name="Future_Change">'[41]Data Validation'!$C$8:$E$8</definedName>
    <definedName name="FVbyEBIT">[6]D!$Q$27</definedName>
    <definedName name="FVbyEBITDA">[6]D!$Q$28</definedName>
    <definedName name="FVbyRev">[6]D!$Q$29</definedName>
    <definedName name="FwdPayout">[6]D!$Q$35</definedName>
    <definedName name="FX">[6]EON!$M$2</definedName>
    <definedName name="fx_2">[42]Inputs!#REF!</definedName>
    <definedName name="FYE">[61]Assum!#REF!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'[68]OpEx Detail'!#REF!</definedName>
    <definedName name="GaA_yr2">'[68]OpEx Detail'!#REF!</definedName>
    <definedName name="GaA_yrf">'[68]OpEx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[6]D!$G$47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[21]!'[Macros Import].qbop'</definedName>
    <definedName name="Georgia_Annualy">'[69]GEO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'[70]J(Priv.Cap)'!#REF!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[43]SAK!$AO$83</definedName>
    <definedName name="Gpercent">[6]D!$Q$9</definedName>
    <definedName name="Grace_IDA">#REF!</definedName>
    <definedName name="Grace_NC">[58]NPV_base!#REF!</definedName>
    <definedName name="Gross_reserves">#REF!</definedName>
    <definedName name="grow">#REF!</definedName>
    <definedName name="guild">[61]Inputs!#REF!</definedName>
    <definedName name="gun">[71]Inputs!$F$3</definedName>
    <definedName name="Gurjn2016">[43]SAK!$AO$81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[72]MOE!#REF!</definedName>
    <definedName name="High52">[6]D!$M$11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[73]Assumptions!$B$3</definedName>
    <definedName name="hkjh">[74]!hkjh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[6]D!$M$9</definedName>
    <definedName name="IBESEPSY1">[6]D!$M$6</definedName>
    <definedName name="IBESEPSY2">[6]D!$M$7</definedName>
    <definedName name="IBESEPSY3">[6]D!$M$8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[18]!'[Macros Import].qbop'</definedName>
    <definedName name="ImportantDates">#REF!</definedName>
    <definedName name="In_millions_of_lei">#REF!</definedName>
    <definedName name="In_millions_of_U.S._dollars">#REF!</definedName>
    <definedName name="inc_5yr">'[68]OpEx Detail'!#REF!</definedName>
    <definedName name="inc_7yr">'[68]OpEx Detail'!#REF!</definedName>
    <definedName name="inc_qtr">'[68]OpEx Detail'!#REF!</definedName>
    <definedName name="inc_yr1">'[68]OpEx Detail'!#REF!</definedName>
    <definedName name="inc_yr2">'[68]OpEx Detail'!#REF!</definedName>
    <definedName name="inc_yrf">'[68]OpEx Detail'!#REF!</definedName>
    <definedName name="include.spread.flag">[48]Common!$E$6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'[75]Basic Info'!$C$39</definedName>
    <definedName name="INDUST1">#REF!</definedName>
    <definedName name="INDUST2">#REF!</definedName>
    <definedName name="INECEL">#REF!</definedName>
    <definedName name="Ini.Cap.Price">'[48]FELINE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OFFSET(InterbankLabel,1,0,COUNT([57]I_Rates!$E:$E),1)</definedName>
    <definedName name="InterbankLabel">[57]I_Rates!$E$5</definedName>
    <definedName name="InterbankX">OFFSET(InterbankLabel,1,0,COUNT([57]I_Rates!$E:$E)-1,1)</definedName>
    <definedName name="Interest">#REF!</definedName>
    <definedName name="Interest.Alloc">#REF!</definedName>
    <definedName name="interest_calculations">[33]int_calc!$A$29:$W$39</definedName>
    <definedName name="Interest_IDA">#REF!</definedName>
    <definedName name="Interest_NC">[58]NPV_base!#REF!</definedName>
    <definedName name="InterestRate">#REF!</definedName>
    <definedName name="interm_level">'[35]Threshold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'[48]F.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[76]domestic!$E$115</definedName>
    <definedName name="jami3">[76]mixed!$E$26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[77]M!#REF!</definedName>
    <definedName name="jjjjjj" hidden="1">'[70]J(Priv.Cap)'!#REF!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[78]M!#REF!</definedName>
    <definedName name="KMENU">#REF!</definedName>
    <definedName name="KutGzebi2016" comment="Kutaisis gzebi da kavalierebi">[43]SAK!$AO$84</definedName>
    <definedName name="L">[61]Assum!#REF!</definedName>
    <definedName name="L_Adjust">[79]Links!$H$1:$H$65536</definedName>
    <definedName name="L_AJE_Tot">[79]Links!$G$1:$G$65536</definedName>
    <definedName name="L_CY_Beg">[80]Links!$F$1:$F$65536</definedName>
    <definedName name="L_CY_End">[79]Links!$J$1:$J$65536</definedName>
    <definedName name="L_PY_End">[80]Links!$K$1:$K$65536</definedName>
    <definedName name="L_RJE_Tot">[79]Links!$I$1:$I$65536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'[41]Data Validation'!$C$9:$D$9</definedName>
    <definedName name="legalstatus">'[45]ბიზნეს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[77]M!#REF!</definedName>
    <definedName name="Local">'[38]Statistics by Product (Source )'!$F$2:$F$21948</definedName>
    <definedName name="Local.Rev.Factor">#REF!</definedName>
    <definedName name="Local_Balance_1">'[34]Debt Profile'!$F$84:$F$96-'[34]Debt Profile'!$G$85:$G$96</definedName>
    <definedName name="Local_Balance_2">'[34]Debt Profile'!$F$99:$F$111-'[34]Debt Profile'!$G$100:$G$111</definedName>
    <definedName name="Local_Balance_3">'[34]Debt Profile'!$F$114:$F$126-'[34]Debt Profile'!$G$115:$G$126</definedName>
    <definedName name="LocalGHC_Balance_1">'[34]Debt Profile'!$F$129:$F$141-'[34]Debt Profile'!$G$130:$G$141</definedName>
    <definedName name="LocalGHC_Balance_2">'[34]Debt Profile'!$F$144:$F$156-'[34]Debt Profile'!$G$145:$G$156</definedName>
    <definedName name="LocalOverGHC_Balance">'[34]Debt Profile'!$F$174:$F$186-'[34]Debt Profile'!$G$175:$G$186</definedName>
    <definedName name="LocalOverUSD_Balance">'[34]Debt Profile'!$F$159:$F$171-'[34]Debt Profile'!$G$160:$G$171</definedName>
    <definedName name="Location_Type">'[41]Data Validation'!$C$29:$E$29</definedName>
    <definedName name="Low">[72]MOE!#REF!</definedName>
    <definedName name="LowPrice">#REF!</definedName>
    <definedName name="LP">#REF!</definedName>
    <definedName name="LTcirr">#REF!</definedName>
    <definedName name="LTDebt">[6]D!$G$31</definedName>
    <definedName name="LTM">#REF!</definedName>
    <definedName name="LTMDnA">[6]D!$G$17</definedName>
    <definedName name="LTMDPS">[6]D!$G$25</definedName>
    <definedName name="LTMEBIT">[6]D!$G$20</definedName>
    <definedName name="LTMEBITDA">[6]D!$G$21</definedName>
    <definedName name="LTMEPS">[6]D!$G$24</definedName>
    <definedName name="LTMIncCom">[6]D!$G$23</definedName>
    <definedName name="LTMIntExp">[6]D!$G$22</definedName>
    <definedName name="LTMNFuelOM">[6]D!$G$16</definedName>
    <definedName name="LTMOInc">[6]D!$G$19</definedName>
    <definedName name="LTMPTOIinc">[6]D!$G$18</definedName>
    <definedName name="LTMRev">[6]D!$G$15</definedName>
    <definedName name="LTr">#REF!</definedName>
    <definedName name="LUR">#N/A</definedName>
    <definedName name="lyonsyield">[48]LYONs!$L$4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[27]წმინდა_ამოღება!$B:$B</definedName>
    <definedName name="MATRIX">#REF!</definedName>
    <definedName name="Maturity_IDA">#REF!</definedName>
    <definedName name="Maturity_NC">[58]NPV_base!#REF!</definedName>
    <definedName name="maxcell">#REF!</definedName>
    <definedName name="MaySun1">DATE(CalendarYear,5,1)-WEEKDAY(DATE(CalendarYear,5,1))</definedName>
    <definedName name="MC">'[65]Combined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'[33]MS data prog'!$E$47:$AU$85</definedName>
    <definedName name="MENORES">#REF!</definedName>
    <definedName name="MFISCAL">'[11]Annual Raw Data'!#REF!</definedName>
    <definedName name="mflowsa">[19]!mflowsa</definedName>
    <definedName name="mflowsq">[19]!mflowsq</definedName>
    <definedName name="MI_Investment">#REF!</definedName>
    <definedName name="MICRO">#REF!</definedName>
    <definedName name="MIDDLE">#REF!</definedName>
    <definedName name="mincell">#REF!</definedName>
    <definedName name="MinorityInterest">[6]D!$G$32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[81]INTRODUC!$D$5</definedName>
    <definedName name="mod1.03">[82]ModDef!#REF!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[83]INTRODUC!$D$6</definedName>
    <definedName name="Monetary_Policy">'[41]Data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'[33]NBG old'!$A$4:$AU$116</definedName>
    <definedName name="MoodyRtg">[6]D!$G$8</definedName>
    <definedName name="MoscowPopulation">#REF!</definedName>
    <definedName name="MS">#REF!</definedName>
    <definedName name="mstocksa">[19]!mstocksa</definedName>
    <definedName name="mstocksq">[19]!mstocksq</definedName>
    <definedName name="mt_moneyprog">#REF!</definedName>
    <definedName name="mult">#REF!</definedName>
    <definedName name="MUNICIPAL">[25]Sheet2!#REF!</definedName>
    <definedName name="MUNICIPALITIES">[84]Sheet2!$F$3:$F$79</definedName>
    <definedName name="Municipios">#REF!</definedName>
    <definedName name="MVbyBV">[6]D!$Q$20</definedName>
    <definedName name="MVbyOC">[6]D!$Q$30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'[34]Debt Profile'!$F$265:$F$271-'[34]Debt Profile'!$G$266:$G$271</definedName>
    <definedName name="net.ipo.proceeds">#REF!</definedName>
    <definedName name="NetDebt">[6]D!$Q$21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[82]Model!#REF!</definedName>
    <definedName name="NFP_VE_1">[82]Model!#REF!</definedName>
    <definedName name="NGDP">#N/A</definedName>
    <definedName name="NGDP_DG">#N/A</definedName>
    <definedName name="NGDP_R">[85]Q1!$E$50:$AH$50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[7]Inputs!#REF!</definedName>
    <definedName name="nlgeuro">[7]Inputs!#REF!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[6]D!$Q$25</definedName>
    <definedName name="NTDD_R">#REF!</definedName>
    <definedName name="NTDD_RG">#N/A</definedName>
    <definedName name="NUM">[25]Sheet2!#REF!</definedName>
    <definedName name="NumEmployee">[6]D!$G$50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[5]PriceSyn!$O$9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'[41]Data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[86]Inputs!$B$3</definedName>
    <definedName name="OperCashFlow">[6]D!$G$75</definedName>
    <definedName name="OPM">[6]D!$Q$26</definedName>
    <definedName name="Options">[72]MOE!#REF!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[87]დასახელება!$F$2:$F$10</definedName>
    <definedName name="paste1">[72]Scenarios!#REF!</definedName>
    <definedName name="paste2">[72]Scenarios!#REF!</definedName>
    <definedName name="paste3">[72]Scenarios!#REF!</definedName>
    <definedName name="paste4">[72]Scenarios!#REF!</definedName>
    <definedName name="paste5">[72]Scenarios!#REF!</definedName>
    <definedName name="paste6">[72]Scenarios!#REF!</definedName>
    <definedName name="paste7">[72]Scenarios!#REF!</definedName>
    <definedName name="paste8">[72]Scenarios!#REF!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'[68]OpEx Detail'!#REF!</definedName>
    <definedName name="pd_yr2">'[68]OpEx Detail'!#REF!</definedName>
    <definedName name="pdil">#REF!</definedName>
    <definedName name="PE_1">[47]Comps!$P$13:$P$20,[47]Comps!#REF!</definedName>
    <definedName name="PE_2">[47]Comps!$P$13:$P$25,[47]Comps!#REF!</definedName>
    <definedName name="PeerNames">#REF!</definedName>
    <definedName name="PeerTickers">#REF!</definedName>
    <definedName name="PEND">#REF!</definedName>
    <definedName name="PEOP">[82]Model!#REF!</definedName>
    <definedName name="PEOP_1">[82]Model!#REF!</definedName>
    <definedName name="perc">'[88]Pro Forma'!$E$9</definedName>
    <definedName name="PERIOD">[25]Sheet2!#REF!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[61]Assum!#REF!</definedName>
    <definedName name="PL_Amortization">'[39]P&amp;L'!#REF!</definedName>
    <definedName name="PMENU">#REF!</definedName>
    <definedName name="PolicyRate">OFFSET(PolicyRateLabel,1,0,COUNT([57]I_Rates!$B:$B),1)</definedName>
    <definedName name="PolicyRateLabel">[57]I_Rates!$B$5</definedName>
    <definedName name="PolicyRateX">OFFSET(PolicyRateLabel,1,0,COUNT([57]I_Rates!$B:$B)-1,1)</definedName>
    <definedName name="pooling">#REF!</definedName>
    <definedName name="Ports">#REF!</definedName>
    <definedName name="pound">[61]Inputs!#REF!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[6]D!$G$33</definedName>
    <definedName name="Premium">'[89]Pro Forma'!$F$22</definedName>
    <definedName name="PRICE">#REF!</definedName>
    <definedName name="Price1">'[42]Pro Forma'!#REF!</definedName>
    <definedName name="Price2">'[42]Pro Forma'!#REF!</definedName>
    <definedName name="Price3">'[42]Pro Forma'!#REF!</definedName>
    <definedName name="Price4">'[42]Pro Forma'!#REF!</definedName>
    <definedName name="Price5">'[42]Pro Forma'!#REF!</definedName>
    <definedName name="Price6">'[42]Pro Forma'!#REF!</definedName>
    <definedName name="priceacq">#REF!</definedName>
    <definedName name="PRICETAB">#REF!</definedName>
    <definedName name="pricetar">#REF!</definedName>
    <definedName name="print">[90]Comps!$A$1:$Y$63</definedName>
    <definedName name="_xlnm.Print_Area" localSheetId="0">დევნილები!$B$1:$H$98</definedName>
    <definedName name="_xlnm.Print_Area" localSheetId="1">'მომსახურების სააგენტო'!$B$1:$H$612</definedName>
    <definedName name="_xlnm.Print_Area">#REF!</definedName>
    <definedName name="_xlnm.Print_Titles" localSheetId="0">დევნილები!$3:$3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[63]Links!$A$1:$F$33</definedName>
    <definedName name="PrintTitle1">#REF!</definedName>
    <definedName name="PRMONTH">#REF!</definedName>
    <definedName name="prn">#REF!</definedName>
    <definedName name="PRODUCED">[25]Sheet2!#REF!</definedName>
    <definedName name="Product">'[38]Statistics by Product (Source )'!$B$2:$B$21948</definedName>
    <definedName name="Product_Description">#REF!</definedName>
    <definedName name="Proeq2016CagerTkhibWalkBorMar">[43]SAK!$AO$43</definedName>
    <definedName name="Proeq2016Gadmtv">[43]SAK!$AO$44</definedName>
    <definedName name="Prog1998">'[91]2003'!#REF!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'[49]W&amp;T'!$C$17</definedName>
    <definedName name="PURCHASER">[92]Sheet2!$L$3:$L$13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'[93]Quarterly Raw Data'!#REF!</definedName>
    <definedName name="qq" hidden="1">'[94]J(Priv.Cap)'!#REF!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[6]D!$Q$6</definedName>
    <definedName name="QTAB7">'[93]Quarterly MacroFlow'!#REF!</definedName>
    <definedName name="QTAB7A">'[93]Quarterly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[42]Inputs!#REF!</definedName>
    <definedName name="rate2">[42]Inputs!#REF!</definedName>
    <definedName name="Rating">[6]D!$M$24</definedName>
    <definedName name="RATIO">'[65]Combined Model'!#REF!</definedName>
    <definedName name="Ratioswitch">#REF!</definedName>
    <definedName name="REAL">#REF!</definedName>
    <definedName name="_xlnm.Recorder">#REF!</definedName>
    <definedName name="red_banks">[33]red!$A$136:$AC$178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[33]red!$A$65:$AC$132</definedName>
    <definedName name="RED_NATCPI">#REF!</definedName>
    <definedName name="red_nbg">[33]red!$A$1:$AC$62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'[42]Pro Forma'!#REF!</definedName>
    <definedName name="Ref_1">'[95]FA Movement Kyrg'!$E$22</definedName>
    <definedName name="Ref_10">'[95]FA Movement Kyrg'!$I$39</definedName>
    <definedName name="Ref_11">'[95]FA Movement Kyrg'!$K$39</definedName>
    <definedName name="Ref_12">'[95]FA Movement Kyrg'!$K$17</definedName>
    <definedName name="Ref_13">'[95]FA Movement Kyrg'!$C$17</definedName>
    <definedName name="Ref_14">'[95]FA Movement Kyrg'!$E$17</definedName>
    <definedName name="Ref_2">'[95]FA Movement Kyrg'!$A$1</definedName>
    <definedName name="Ref_3">#REF!</definedName>
    <definedName name="Ref_4">'[95]FA Movement Kyrg'!$A$19</definedName>
    <definedName name="Ref_5">'[95]FA Movement Kyrg'!$C$17</definedName>
    <definedName name="Ref_6">'[95]FA Movement Kyrg'!$K$17</definedName>
    <definedName name="Ref_7">'[95]FA Movement Kyrg'!$C$28</definedName>
    <definedName name="Ref_8">'[95]FA Movement Kyrg'!$C$28</definedName>
    <definedName name="Ref_9">'[95]FA Movement Kyrg'!$K$28</definedName>
    <definedName name="refinance">#REF!</definedName>
    <definedName name="REG">[25]Sheet2!#REF!</definedName>
    <definedName name="regionebi63">#REF!</definedName>
    <definedName name="REGIONS">[84]Sheet2!$B$3:$B$14</definedName>
    <definedName name="reitingi">#REF!</definedName>
    <definedName name="Relationship_with_US">'[41]Data Validation'!$C$10:$E$10</definedName>
    <definedName name="Repayment_Frequency">'[41]Data Validation'!#REF!</definedName>
    <definedName name="Repayment_Period_US_Dollar">#REF!</definedName>
    <definedName name="ReportDate">[32]Info!$C$2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'[68]OpEx Detail'!#REF!</definedName>
    <definedName name="res_yr2">'[68]OpEx Detail'!#REF!</definedName>
    <definedName name="res_yrf">'[68]OpEx Detail'!#REF!</definedName>
    <definedName name="reserves">[33]resold!$A$1:$N$59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[6]D!$Q$14</definedName>
    <definedName name="RMB_USD">[73]Assumptions!$B$2</definedName>
    <definedName name="rng_Refresh">#REF!</definedName>
    <definedName name="rngBefore">[96]Main!$AB$26</definedName>
    <definedName name="rngDepartmentDrive">[96]Main!$AB$23</definedName>
    <definedName name="rngEMailAddress">[96]Main!$AB$20</definedName>
    <definedName name="rngErrorSort">[63]ErrCheck!$A$4</definedName>
    <definedName name="rngLastSave">[63]Main!$G$19</definedName>
    <definedName name="rngLastSent">[63]Main!$G$18</definedName>
    <definedName name="rngLastUpdate">[63]Links!$D$2</definedName>
    <definedName name="rngNeedsUpdate">[63]Links!$E$2</definedName>
    <definedName name="rngNews">[96]Main!$AB$27</definedName>
    <definedName name="rngQuestChecked">[63]ErrCheck!$A$3</definedName>
    <definedName name="roll">[7]Inputs!#REF!</definedName>
    <definedName name="ROUTE">[25]Sheet2!#REF!</definedName>
    <definedName name="ROUTE_LINE">[25]Sheet2!#REF!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'[31]2013 User Defined Template'!RunPool</definedName>
    <definedName name="RunPurchase">'[31]2013 User Defined Template'!RunPurchase</definedName>
    <definedName name="rus">#REF!</definedName>
    <definedName name="Rustv2016">[43]SAK!$AO$80</definedName>
    <definedName name="S_Adjust_Data">[79]Lead!$I$1:$I$30</definedName>
    <definedName name="S_AJE_Tot_Data">[79]Lead!$H$1:$H$30</definedName>
    <definedName name="S_CY_Beg_Data">[80]Lead!$F$1:$F$33</definedName>
    <definedName name="S_CY_End_Data">[79]Lead!$K$1:$K$30</definedName>
    <definedName name="S_PY_End_Data">[80]Lead!$M$1:$M$33</definedName>
    <definedName name="S_RJE_Tot_Data">[79]Lead!$J$1:$J$30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'[68]OpEx Detail'!#REF!</definedName>
    <definedName name="sales_7yr">'[68]OpEx Detail'!#REF!</definedName>
    <definedName name="Sales_only">#REF!</definedName>
    <definedName name="Sales_Qtr">'[68]OpEx Detail'!#REF!</definedName>
    <definedName name="SalesCom">[6]D!#REF!</definedName>
    <definedName name="SalesInd">[6]D!#REF!</definedName>
    <definedName name="SalesOther">[6]D!#REF!</definedName>
    <definedName name="SalesRes">[6]D!#REF!</definedName>
    <definedName name="SalesYr1">'[68]OpEx Detail'!#REF!</definedName>
    <definedName name="SalesYr2">'[68]OpEx Detail'!#REF!</definedName>
    <definedName name="Savings_Products">#REF!</definedName>
    <definedName name="SCEN">[4]Inputs!#REF!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[5]Price!$A$1:$M$48</definedName>
    <definedName name="sense1">#REF!</definedName>
    <definedName name="sense2">#REF!</definedName>
    <definedName name="SENSITIVITY">'[65]Combined Model'!#REF!</definedName>
    <definedName name="SepSun1">DATE(CalendarYear,9,1)-WEEKDAY(DATE(CalendarYear,9,1))</definedName>
    <definedName name="ServTer">[6]D!$G$49</definedName>
    <definedName name="settlementVal">[27]წმინდა_ამოღება!$D:$D</definedName>
    <definedName name="sex">[97]Sheet3!$M$4:$M$5</definedName>
    <definedName name="sfd">#REF!</definedName>
    <definedName name="Share">[7]Inputs!$E$5</definedName>
    <definedName name="Share_Tender">#REF!</definedName>
    <definedName name="shares">#REF!</definedName>
    <definedName name="SharesOut">[6]D!$G$35</definedName>
    <definedName name="ShemoKodiSF_l">#REF!</definedName>
    <definedName name="Siemens_Balance_1">'[34]Debt Profile'!$F$280:$F$292-'[34]Debt Profile'!$G$281:$G$292</definedName>
    <definedName name="Siemens_Balance_2">'[34]Debt Profile'!$F$295:$F$307-'[34]Debt Profile'!$G$296:$G$307</definedName>
    <definedName name="Sinosure_Balance">'[34]Debt Profile'!$F$39:$F$51-'[34]Debt Profile'!$G$40:$G$51</definedName>
    <definedName name="Sinosure_Balance_3">'[34]Debt Profile'!$F$54:$F$66-'[34]Debt Profile'!$G$55:$G$66</definedName>
    <definedName name="Sinosure_Balance_4">'[34]Debt Profile'!$F$69:$F$81-'[34]Debt Profile'!$G$70:$G$81</definedName>
    <definedName name="SinosureII_Balance_1">'[34]Debt Profile'!$F$220:$F$230-'[34]Debt Profile'!$G$221:$G$230</definedName>
    <definedName name="SinosureII_Balance_2">'[34]Debt Profile'!$F$235:$F$247-'[34]Debt Profile'!$G$236:$G$247</definedName>
    <definedName name="SinosureII_Balance_3">'[34]Debt Profile'!$F$250:$F$262-'[34]Debt Profile'!$G$251:$G$262</definedName>
    <definedName name="Skywalker">[98]Assum!$D$17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[25]Sheet2!#REF!</definedName>
    <definedName name="Sponsor_Equity1">#REF!</definedName>
    <definedName name="spread">[48]Common!$I$4</definedName>
    <definedName name="SPUtilRtg">[6]D!$G$9</definedName>
    <definedName name="SRtab1">#REF!</definedName>
    <definedName name="SRtab2">#REF!</definedName>
    <definedName name="SRtab5">#REF!</definedName>
    <definedName name="SS">[99]IMATA!$B$45:$B$108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[25]Sheet2!#REF!</definedName>
    <definedName name="STAVKA">#REF!</definedName>
    <definedName name="STDebt">[6]D!$G$30</definedName>
    <definedName name="STFQTAB">#REF!</definedName>
    <definedName name="stock">#REF!</definedName>
    <definedName name="Stock.Price">[48]LYONs!$D$9</definedName>
    <definedName name="StockPrice">[6]D!$G$5</definedName>
    <definedName name="STOP">#REF!</definedName>
    <definedName name="StrandCpS">[6]D!$Q$22</definedName>
    <definedName name="StrCosts">[6]D!#REF!</definedName>
    <definedName name="subheader">[100]inputs!$C$5</definedName>
    <definedName name="SulKetilmwkh2016">[43]SAK!$AO$100</definedName>
    <definedName name="SulProeqtrb2016">[43]SAK!$AO$45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'[31]2013 User Defined Template'!SumPool</definedName>
    <definedName name="SumPurch">'[31]2013 User Defined Template'!SumPurch</definedName>
    <definedName name="suppsched1pfma">#REF!</definedName>
    <definedName name="SymbolOnOff">#REF!</definedName>
    <definedName name="synch">#REF!</definedName>
    <definedName name="SyndicationBalance">'[34]Debt Profile'!$H$12:$H$87-'[34]Debt Profile'!$I$13:$I$87</definedName>
    <definedName name="syner">#REF!</definedName>
    <definedName name="Synergies">#REF!</definedName>
    <definedName name="T">#REF!</definedName>
    <definedName name="T_1">'[101]LBO Model'!#REF!</definedName>
    <definedName name="T_4">'[101]LBO Model'!#REF!</definedName>
    <definedName name="T_6">'[101]LBO Model'!#REF!</definedName>
    <definedName name="T_7">'[101]LBO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'[11]Annual Tables'!#REF!</definedName>
    <definedName name="TAB6B">'[11]Annual Tables'!#REF!</definedName>
    <definedName name="TAB6C">#REF!</definedName>
    <definedName name="TAB7A">#REF!</definedName>
    <definedName name="Table__47">[102]RED47!$A$1:$I$53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[7]Inputs!$E$10</definedName>
    <definedName name="targetfull">[103]Inputs!$G$6</definedName>
    <definedName name="targetname">[104]Model!$I$5</definedName>
    <definedName name="targetprice">[104]Model!$I$7</definedName>
    <definedName name="Tavmjdomare">[87]დასახელება!$D$2:$D$5</definedName>
    <definedName name="tax">[105]Assumptions!$M$10</definedName>
    <definedName name="tax.rate">'[48]Cvt.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[63]ErrCheck!$A$3:$E$5</definedName>
    <definedName name="tblLinks">[63]Links!$A$4:$F$33</definedName>
    <definedName name="Tcap">[6]D!$Q$13</definedName>
    <definedName name="Tdebt">[6]D!$Q$12</definedName>
    <definedName name="TENDER_TYPE">[84]Sheet2!$T$3:$T$9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'[106]10Cash'!#REF!</definedName>
    <definedName name="TextRefCopy10">#REF!</definedName>
    <definedName name="TextRefCopy100">#REF!</definedName>
    <definedName name="TextRefCopy101">'[107]FA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'[108]Additions testing'!#REF!</definedName>
    <definedName name="TextRefCopy113">[109]breakdown!#REF!</definedName>
    <definedName name="TextRefCopy114">#REF!</definedName>
    <definedName name="TextRefCopy115">#REF!</definedName>
    <definedName name="TextRefCopy116">#REF!</definedName>
    <definedName name="TextRefCopy117">'[108]Additions testing'!#REF!</definedName>
    <definedName name="TextRefCopy118">#REF!</definedName>
    <definedName name="TextRefCopy119">#REF!</definedName>
    <definedName name="TextRefCopy12">#REF!</definedName>
    <definedName name="TextRefCopy120">'[110]P&amp;L'!$B$20</definedName>
    <definedName name="TextRefCopy126">'[108]Movement schedule'!#REF!</definedName>
    <definedName name="TextRefCopy13">#REF!</definedName>
    <definedName name="TextRefCopy133">'[108]Movement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'[106]10Cash'!#REF!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'[107]FA Movement '!#REF!</definedName>
    <definedName name="TextRefCopy4">#REF!</definedName>
    <definedName name="TextRefCopy40">'[107]FA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'[107]FA Movement '!#REF!</definedName>
    <definedName name="TextRefCopy47">'[107]FA Movement '!#REF!</definedName>
    <definedName name="TextRefCopy48">[110]Provisions!$B$6</definedName>
    <definedName name="TextRefCopy5">#REF!</definedName>
    <definedName name="TextRefCopy50">[109]breakdown!#REF!</definedName>
    <definedName name="TextRefCopy51">[109]breakdown!#REF!</definedName>
    <definedName name="TextRefCopy53">'[109]FA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[109]breakdown!#REF!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[111]Datasheet!$G$16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'[109]FA depreciation'!#REF!</definedName>
    <definedName name="TextRefCopy9">#REF!</definedName>
    <definedName name="TextRefCopy90">#REF!</definedName>
    <definedName name="TextRefCopy91">'[108]depreciation testing'!#REF!</definedName>
    <definedName name="TextRefCopy92">'[108]depreciation testing'!#REF!</definedName>
    <definedName name="TextRefCopy93">'[108]depreciation testing'!#REF!</definedName>
    <definedName name="TextRefCopy94">[112]Additions_Disposals!$A$12</definedName>
    <definedName name="TextRefCopy95">'[113]depreciation testing'!#REF!</definedName>
    <definedName name="TextRefCopy97">'[107]depreciation testing'!#REF!</definedName>
    <definedName name="TextRefCopy98">#REF!</definedName>
    <definedName name="TextRefCopy99">'[107]FA Movement '!#REF!</definedName>
    <definedName name="TextRefCopyRangeCount" hidden="1">2</definedName>
    <definedName name="TgtCurr">[114]Target!$D$9</definedName>
    <definedName name="ticex_int">#REF!</definedName>
    <definedName name="Ticker">[72]MOE!#REF!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[6]EXC!$B$133</definedName>
    <definedName name="Total_Principal">[6]EXC!$B$131</definedName>
    <definedName name="Total_Principal_Payment">[6]EXC!$B$132</definedName>
    <definedName name="TotalCust">[6]D!$Q$24</definedName>
    <definedName name="TotalReturn">[6]D!$Q$34</definedName>
    <definedName name="TotalVol">#REF!</definedName>
    <definedName name="TotAssets">[6]D!$G$37</definedName>
    <definedName name="TOWEO">#REF!</definedName>
    <definedName name="Tpercent">[6]D!$Q$10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[6]D!$B$62</definedName>
    <definedName name="ttt" hidden="1">{"Tab1",#N/A,FALSE,"P";"Tab2",#N/A,FALSE,"P"}</definedName>
    <definedName name="ttttt" hidden="1">[77]M!#REF!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[25]Sheet2!#REF!</definedName>
    <definedName name="UNITT">[25]Sheet2!#REF!</definedName>
    <definedName name="Universities">#REF!</definedName>
    <definedName name="Updated">[6]D!$B$9</definedName>
    <definedName name="Ureki2016">[43]SAK!$AO$65</definedName>
    <definedName name="Uruguay">#REF!</definedName>
    <definedName name="USD">'[38]Statistics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'[65]Combined Model'!#REF!</definedName>
    <definedName name="variance">'[68]OpEx Detail'!#REF!</definedName>
    <definedName name="vbb">[115]Model!$E$10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[116]wonebi!#REF!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[117]Cities!$C$2:$C$6</definedName>
    <definedName name="WEO">#REF!</definedName>
    <definedName name="workingcapital">#REF!</definedName>
    <definedName name="workingdays">[118]C_2012!$E$69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[77]M!#REF!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'[119]8180 (8181,8182)'!$P$1:$P$65536</definedName>
    <definedName name="XREF_COLUMN_10" hidden="1">'[119]8082'!$P$1:$P$65536</definedName>
    <definedName name="XREF_COLUMN_2" hidden="1">#REF!</definedName>
    <definedName name="XREF_COLUMN_3" hidden="1">'[119]8250'!$D$1:$D$65536</definedName>
    <definedName name="XREF_COLUMN_4" hidden="1">'[119]8140'!$P$1:$P$65536</definedName>
    <definedName name="XREF_COLUMN_5" hidden="1">#REF!</definedName>
    <definedName name="XREF_COLUMN_6" hidden="1">'[119]8070'!$P$1:$P$65536</definedName>
    <definedName name="XREF_COLUMN_7" hidden="1">'[119]8145'!$P$1:$P$65536</definedName>
    <definedName name="XREF_COLUMN_8" hidden="1">'[119]8200'!$P$1:$P$65536</definedName>
    <definedName name="XREF_COLUMN_9" hidden="1">'[119]8113'!$P$1:$P$65536</definedName>
    <definedName name="XRefActiveRow" hidden="1">[119]XREF!$A$15</definedName>
    <definedName name="XRefColumnsCount" hidden="1">1</definedName>
    <definedName name="XRefCopy1" hidden="1">#REF!</definedName>
    <definedName name="XRefCopy1Row" hidden="1">[120]XREF!#REF!</definedName>
    <definedName name="XRefCopy2" hidden="1">#REF!</definedName>
    <definedName name="XRefCopy4" hidden="1">[120]summary!#REF!</definedName>
    <definedName name="XRefCopy5Row" hidden="1">[121]XREF!#REF!</definedName>
    <definedName name="XRefCopyRangeCount" hidden="1">1</definedName>
    <definedName name="XRefPaste10" hidden="1">'[119]8145'!$O$17</definedName>
    <definedName name="XRefPaste10Row" hidden="1">[119]XREF!$A$11:$IV$11</definedName>
    <definedName name="XRefPaste11" hidden="1">'[119]8200'!$O$17</definedName>
    <definedName name="XRefPaste11Row" hidden="1">[119]XREF!$A$12:$IV$12</definedName>
    <definedName name="XRefPaste12" hidden="1">'[119]8113'!$O$16</definedName>
    <definedName name="XRefPaste12Row" hidden="1">[119]XREF!$A$13:$IV$13</definedName>
    <definedName name="XRefPaste13" hidden="1">'[119]8082'!$O$16</definedName>
    <definedName name="XRefPaste13Row" hidden="1">[119]XREF!$A$14:$IV$14</definedName>
    <definedName name="XRefPaste1Row" hidden="1">#REF!</definedName>
    <definedName name="XRefPaste2Row" hidden="1">[119]XREF!$A$3:$IV$3</definedName>
    <definedName name="XRefPaste3" hidden="1">'[119]8180 (8181,8182)'!$O$20</definedName>
    <definedName name="XRefPaste3Row" hidden="1">[119]XREF!$A$4:$IV$4</definedName>
    <definedName name="XRefPaste4" hidden="1">'[119]8210'!$O$18</definedName>
    <definedName name="XRefPaste4Row" hidden="1">[119]XREF!$A$5:$IV$5</definedName>
    <definedName name="XRefPaste5" hidden="1">'[119]8250'!$C$44</definedName>
    <definedName name="XRefPaste5Row" hidden="1">[119]XREF!$A$6:$IV$6</definedName>
    <definedName name="XRefPaste6" hidden="1">'[119]8140'!$O$16</definedName>
    <definedName name="XRefPaste6Row" hidden="1">[119]XREF!$A$7:$IV$7</definedName>
    <definedName name="XRefPaste7" hidden="1">#REF!</definedName>
    <definedName name="XRefPaste7Row" hidden="1">[119]XREF!$A$8:$IV$8</definedName>
    <definedName name="XRefPaste8" hidden="1">#REF!</definedName>
    <definedName name="XRefPaste8Row" hidden="1">[119]XREF!$A$9:$IV$9</definedName>
    <definedName name="XRefPaste9" hidden="1">'[119]8070'!$O$18</definedName>
    <definedName name="XRefPaste9Row" hidden="1">[119]XREF!$A$10:$IV$10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[6]D!$C$17</definedName>
    <definedName name="Y1DPS">[6]D!$C$25</definedName>
    <definedName name="Y1EBIT">[6]D!$C$20</definedName>
    <definedName name="Y1EBITDA">[6]D!$C$21</definedName>
    <definedName name="Y1EPS">[6]D!$C$24</definedName>
    <definedName name="Y1IncCom">[6]D!$C$23</definedName>
    <definedName name="Y1IntExp">[6]D!$C$22</definedName>
    <definedName name="Y1NFuelOM">[6]D!$C$16</definedName>
    <definedName name="Y1OInc">[6]D!$C$19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[4]Inputs!#REF!</definedName>
    <definedName name="Years">#REF!</definedName>
    <definedName name="yenr">#REF!</definedName>
    <definedName name="Yes_or_No">'[41]Data Validation'!$C$4:$D$4</definedName>
    <definedName name="YRB">'[12]Imp:DSA output'!$B$9:$B$464</definedName>
    <definedName name="YRHIDE">'[12]Imp:DSA output'!$C$9:$G$464</definedName>
    <definedName name="YRPOST">'[12]Imp:DSA output'!$M$9:$IH$9</definedName>
    <definedName name="YRPRE">'[12]Imp:DSA output'!$B$9:$F$464</definedName>
    <definedName name="YRTITLES">'[12]Imp:DSA output'!$A$1</definedName>
    <definedName name="YRX">'[12]Imp:DSA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[3]Imp!#REF!</definedName>
    <definedName name="Z_95224721_0485_11D4_BFD1_00508B5F4DA4_.wvu.Cols" hidden="1">#REF!</definedName>
    <definedName name="Zestaf2016">[43]SAK!$AO$64</definedName>
    <definedName name="zz" hidden="1">{"Tab1",#N/A,FALSE,"P";"Tab2",#N/A,FALSE,"P"}</definedName>
    <definedName name="zzz">#REF!</definedName>
    <definedName name="биржа">[122]База!$A$1:$T$65536</definedName>
    <definedName name="биржа1">[122]База!$B$1:$T$65536</definedName>
    <definedName name="Год">'[123]исходные данные'!$D$4</definedName>
    <definedName name="Год1">'[123]исходные данные'!$D$5</definedName>
    <definedName name="Дата_справки">#REF!</definedName>
    <definedName name="ЗаемщиковМикро">[124]Mikro!$K$34</definedName>
    <definedName name="ЗаемщиковСотр">[52]Employee!$K$10</definedName>
    <definedName name="ЗаемщиковСпринт">[125]Sprint!$K$28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[126]Employee!$G$10</definedName>
    <definedName name="Процент">'[123]исходные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[127]LME_prices!#REF!</definedName>
    <definedName name="Цена_33">[127]LME_prices!#REF!</definedName>
    <definedName name="Цена_34">[127]LME_prices!#REF!</definedName>
    <definedName name="Цена_35">[127]LME_prices!#REF!</definedName>
    <definedName name="Цена_4">#REF!</definedName>
    <definedName name="Цена_5">#REF!</definedName>
    <definedName name="Цена_55">[127]LME_prices!$F$177</definedName>
    <definedName name="Цена_97">#REF!</definedName>
    <definedName name="ЦенаFCA_53">[127]LME_prices!#REF!</definedName>
    <definedName name="აბაშა">[25]Sheet2!#REF!</definedName>
    <definedName name="ადიგენი">[25]Sheet2!#REF!</definedName>
    <definedName name="ამბროლაური">[25]Sheet2!#REF!</definedName>
    <definedName name="ასპინძა">[25]Sheet2!#REF!</definedName>
    <definedName name="ახალქალაქი">[25]Sheet2!#REF!</definedName>
    <definedName name="ახალციხე">[25]Sheet2!#REF!</definedName>
    <definedName name="ახმეტა">[25]Sheet2!#REF!</definedName>
    <definedName name="ბათუმი">[25]Sheet2!#REF!</definedName>
    <definedName name="ბაღდათი">[25]Sheet2!#REF!</definedName>
    <definedName name="ბოლნისი">[25]Sheet2!#REF!</definedName>
    <definedName name="ბორჯომი">[25]Sheet2!#REF!</definedName>
    <definedName name="განათლება_">[25]Sheet2!#REF!</definedName>
    <definedName name="გარდაბანი">[25]Sheet2!#REF!</definedName>
    <definedName name="გარემო_">[25]Sheet2!#REF!</definedName>
    <definedName name="გორი">[25]Sheet2!#REF!</definedName>
    <definedName name="გურჯაანი">[25]Sheet2!#REF!</definedName>
    <definedName name="დედოფლისწყარო">[25]Sheet2!#REF!</definedName>
    <definedName name="დევნილთა_">[25]Sheet2!#REF!</definedName>
    <definedName name="დმანისი">[25]Sheet2!#REF!</definedName>
    <definedName name="დუშეთი">[25]Sheet2!#REF!</definedName>
    <definedName name="ვანი">[25]Sheet2!#REF!</definedName>
    <definedName name="ზესტაფონი">[25]Sheet2!#REF!</definedName>
    <definedName name="ზუგდიდი">[25]Sheet2!#REF!</definedName>
    <definedName name="თავდაცვა_">[25]Sheet2!#REF!</definedName>
    <definedName name="თბილისი">[25]Sheet2!#REF!</definedName>
    <definedName name="თეთრიწყარო">[25]Sheet2!#REF!</definedName>
    <definedName name="თელავი">[25]Sheet2!#REF!</definedName>
    <definedName name="თერჯოლა">[25]Sheet2!#REF!</definedName>
    <definedName name="თიანეთი">[25]Sheet2!#REF!</definedName>
    <definedName name="ინსტიტუციონალური_">[25]Sheet2!#REF!</definedName>
    <definedName name="კასპი">[25]Sheet2!#REF!</definedName>
    <definedName name="კულტურა_">[25]Sheet2!#REF!</definedName>
    <definedName name="ლაგოდეხი">[25]Sheet2!#REF!</definedName>
    <definedName name="ლანჩხუთი">[25]Sheet2!#REF!</definedName>
    <definedName name="ლენტეხი">[25]Sheet2!#REF!</definedName>
    <definedName name="მაკროეკონომიკა_">[25]Sheet2!#REF!</definedName>
    <definedName name="მარნეული">[25]Sheet2!#REF!</definedName>
    <definedName name="მარტვილი">[25]Sheet2!#REF!</definedName>
    <definedName name="მესტია">[25]Sheet2!#REF!</definedName>
    <definedName name="მცხეთა">[25]Sheet2!#REF!</definedName>
    <definedName name="ნინოწმინდა">[25]Sheet2!#REF!</definedName>
    <definedName name="ოზურგეთი">[25]Sheet2!#REF!</definedName>
    <definedName name="ონი">[25]Sheet2!#REF!</definedName>
    <definedName name="რეგიონული_">[25]Sheet2!#REF!</definedName>
    <definedName name="რუსთავი">[25]Sheet2!#REF!</definedName>
    <definedName name="საგარეჯო">[25]Sheet2!#REF!</definedName>
    <definedName name="საერთაშორისო_">[25]Sheet2!#REF!</definedName>
    <definedName name="სამტრედია">[25]Sheet2!#REF!</definedName>
    <definedName name="სასამართლო_">[25]Sheet2!#REF!</definedName>
    <definedName name="საჩხერე">[25]Sheet2!#REF!</definedName>
    <definedName name="სენაკი">[25]Sheet2!#REF!</definedName>
    <definedName name="სიღნაღი">[25]Sheet2!#REF!</definedName>
    <definedName name="სოფლის_">[25]Sheet2!#REF!</definedName>
    <definedName name="ტყიბული">[25]Sheet2!#REF!</definedName>
    <definedName name="ფოთი">[25]Sheet2!#REF!</definedName>
    <definedName name="ქარელი">[25]Sheet2!#REF!</definedName>
    <definedName name="ქედა">[25]Sheet2!#REF!</definedName>
    <definedName name="ქობულეთი">[25]Sheet2!#REF!</definedName>
    <definedName name="ქუთაისი">[25]Sheet2!#REF!</definedName>
    <definedName name="ყაზბეგი">[25]Sheet2!#REF!</definedName>
    <definedName name="ყვარელი">[25]Sheet2!#REF!</definedName>
    <definedName name="შუახევი">[25]Sheet2!#REF!</definedName>
    <definedName name="ჩოხატაური">[25]Sheet2!#REF!</definedName>
    <definedName name="ჩხოროწყუ">[25]Sheet2!#REF!</definedName>
    <definedName name="ცაგერი">[25]Sheet2!#REF!</definedName>
    <definedName name="წალენჯიხა">[25]Sheet2!#REF!</definedName>
    <definedName name="წალკა">[25]Sheet2!#REF!</definedName>
    <definedName name="წყალტუბო">[25]Sheet2!#REF!</definedName>
    <definedName name="ჭიათურა">[25]Sheet2!#REF!</definedName>
    <definedName name="ხარაგაული">[25]Sheet2!#REF!</definedName>
    <definedName name="ხაშური">[25]Sheet2!#REF!</definedName>
    <definedName name="ხელვაჩაური">[25]Sheet2!#REF!</definedName>
    <definedName name="ხობი">[25]Sheet2!#REF!</definedName>
    <definedName name="ხონი">[25]Sheet2!#REF!</definedName>
    <definedName name="ხულო">[25]Sheet2!#REF!</definedName>
    <definedName name="ჯანდაცვა_">[25]Sheet2!#REF!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7" l="1"/>
  <c r="H6" i="7"/>
  <c r="J6" i="7"/>
  <c r="L7" i="7"/>
  <c r="K7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F611" i="8"/>
  <c r="E611" i="8"/>
  <c r="D611" i="8"/>
  <c r="F610" i="8"/>
  <c r="E610" i="8"/>
  <c r="D610" i="8"/>
  <c r="D609" i="8"/>
  <c r="G604" i="8"/>
  <c r="G601" i="8" s="1"/>
  <c r="H603" i="8"/>
  <c r="G603" i="8"/>
  <c r="H602" i="8"/>
  <c r="G602" i="8"/>
  <c r="D601" i="8"/>
  <c r="G600" i="8"/>
  <c r="H600" i="8" s="1"/>
  <c r="G599" i="8"/>
  <c r="H599" i="8" s="1"/>
  <c r="H598" i="8"/>
  <c r="G598" i="8"/>
  <c r="G597" i="8"/>
  <c r="H597" i="8" s="1"/>
  <c r="G596" i="8"/>
  <c r="G595" i="8" s="1"/>
  <c r="D595" i="8"/>
  <c r="G594" i="8"/>
  <c r="H594" i="8" s="1"/>
  <c r="G593" i="8"/>
  <c r="H592" i="8"/>
  <c r="G592" i="8"/>
  <c r="H591" i="8"/>
  <c r="G591" i="8"/>
  <c r="G590" i="8"/>
  <c r="H590" i="8" s="1"/>
  <c r="D589" i="8"/>
  <c r="G588" i="8"/>
  <c r="H588" i="8" s="1"/>
  <c r="H587" i="8"/>
  <c r="G587" i="8"/>
  <c r="G586" i="8"/>
  <c r="H586" i="8" s="1"/>
  <c r="G585" i="8"/>
  <c r="H585" i="8" s="1"/>
  <c r="G584" i="8"/>
  <c r="D583" i="8"/>
  <c r="G582" i="8"/>
  <c r="H582" i="8" s="1"/>
  <c r="H581" i="8"/>
  <c r="G581" i="8"/>
  <c r="H580" i="8"/>
  <c r="G580" i="8"/>
  <c r="G579" i="8"/>
  <c r="H579" i="8" s="1"/>
  <c r="G578" i="8"/>
  <c r="D577" i="8"/>
  <c r="H576" i="8"/>
  <c r="G576" i="8"/>
  <c r="G575" i="8"/>
  <c r="H575" i="8" s="1"/>
  <c r="G574" i="8"/>
  <c r="H574" i="8" s="1"/>
  <c r="G573" i="8"/>
  <c r="H572" i="8"/>
  <c r="G572" i="8"/>
  <c r="D571" i="8"/>
  <c r="H570" i="8"/>
  <c r="G570" i="8"/>
  <c r="H569" i="8"/>
  <c r="G569" i="8"/>
  <c r="G568" i="8"/>
  <c r="H568" i="8" s="1"/>
  <c r="H567" i="8"/>
  <c r="G567" i="8"/>
  <c r="H566" i="8"/>
  <c r="G566" i="8"/>
  <c r="H565" i="8"/>
  <c r="G565" i="8"/>
  <c r="G564" i="8" s="1"/>
  <c r="D564" i="8"/>
  <c r="G563" i="8"/>
  <c r="H563" i="8" s="1"/>
  <c r="G562" i="8"/>
  <c r="H562" i="8" s="1"/>
  <c r="H561" i="8"/>
  <c r="G561" i="8"/>
  <c r="G560" i="8"/>
  <c r="H560" i="8" s="1"/>
  <c r="H559" i="8"/>
  <c r="G559" i="8"/>
  <c r="G558" i="8"/>
  <c r="H558" i="8" s="1"/>
  <c r="H557" i="8"/>
  <c r="G557" i="8"/>
  <c r="G556" i="8"/>
  <c r="H556" i="8" s="1"/>
  <c r="D555" i="8"/>
  <c r="H554" i="8"/>
  <c r="G554" i="8"/>
  <c r="G553" i="8"/>
  <c r="H553" i="8" s="1"/>
  <c r="G552" i="8"/>
  <c r="H552" i="8" s="1"/>
  <c r="H551" i="8"/>
  <c r="G551" i="8"/>
  <c r="H550" i="8"/>
  <c r="H549" i="8" s="1"/>
  <c r="G550" i="8"/>
  <c r="G549" i="8" s="1"/>
  <c r="D549" i="8"/>
  <c r="H548" i="8"/>
  <c r="G548" i="8"/>
  <c r="G547" i="8"/>
  <c r="H547" i="8" s="1"/>
  <c r="H546" i="8"/>
  <c r="G546" i="8"/>
  <c r="G545" i="8"/>
  <c r="G544" i="8"/>
  <c r="H544" i="8" s="1"/>
  <c r="D543" i="8"/>
  <c r="G542" i="8"/>
  <c r="H542" i="8" s="1"/>
  <c r="G541" i="8"/>
  <c r="H541" i="8" s="1"/>
  <c r="H540" i="8"/>
  <c r="G540" i="8"/>
  <c r="H539" i="8"/>
  <c r="G539" i="8"/>
  <c r="G538" i="8"/>
  <c r="H538" i="8" s="1"/>
  <c r="D537" i="8"/>
  <c r="G536" i="8"/>
  <c r="H536" i="8" s="1"/>
  <c r="H535" i="8"/>
  <c r="G535" i="8"/>
  <c r="G534" i="8"/>
  <c r="H534" i="8" s="1"/>
  <c r="G533" i="8"/>
  <c r="H533" i="8" s="1"/>
  <c r="G532" i="8"/>
  <c r="D531" i="8"/>
  <c r="G530" i="8"/>
  <c r="H530" i="8" s="1"/>
  <c r="H529" i="8"/>
  <c r="G529" i="8"/>
  <c r="H528" i="8"/>
  <c r="G528" i="8"/>
  <c r="G527" i="8"/>
  <c r="H527" i="8" s="1"/>
  <c r="G526" i="8"/>
  <c r="D525" i="8"/>
  <c r="H524" i="8"/>
  <c r="G524" i="8"/>
  <c r="G523" i="8"/>
  <c r="H523" i="8" s="1"/>
  <c r="G522" i="8"/>
  <c r="H522" i="8" s="1"/>
  <c r="G521" i="8"/>
  <c r="H521" i="8" s="1"/>
  <c r="H520" i="8"/>
  <c r="H519" i="8" s="1"/>
  <c r="G520" i="8"/>
  <c r="G519" i="8"/>
  <c r="D519" i="8"/>
  <c r="H518" i="8"/>
  <c r="G518" i="8"/>
  <c r="H517" i="8"/>
  <c r="G517" i="8"/>
  <c r="G516" i="8"/>
  <c r="H516" i="8" s="1"/>
  <c r="G515" i="8"/>
  <c r="H515" i="8" s="1"/>
  <c r="H514" i="8"/>
  <c r="G514" i="8"/>
  <c r="H513" i="8"/>
  <c r="G513" i="8"/>
  <c r="G512" i="8"/>
  <c r="H512" i="8" s="1"/>
  <c r="H511" i="8"/>
  <c r="G511" i="8"/>
  <c r="H510" i="8"/>
  <c r="G510" i="8"/>
  <c r="D509" i="8"/>
  <c r="G508" i="8"/>
  <c r="H508" i="8" s="1"/>
  <c r="G507" i="8"/>
  <c r="H507" i="8" s="1"/>
  <c r="G506" i="8"/>
  <c r="H505" i="8"/>
  <c r="G505" i="8"/>
  <c r="D504" i="8"/>
  <c r="H503" i="8"/>
  <c r="G503" i="8"/>
  <c r="H502" i="8"/>
  <c r="G502" i="8"/>
  <c r="G501" i="8"/>
  <c r="H501" i="8" s="1"/>
  <c r="G500" i="8"/>
  <c r="G498" i="8" s="1"/>
  <c r="H499" i="8"/>
  <c r="G499" i="8"/>
  <c r="D498" i="8"/>
  <c r="G497" i="8"/>
  <c r="H496" i="8"/>
  <c r="G496" i="8"/>
  <c r="D495" i="8"/>
  <c r="G494" i="8"/>
  <c r="H494" i="8" s="1"/>
  <c r="G493" i="8"/>
  <c r="G489" i="8" s="1"/>
  <c r="H492" i="8"/>
  <c r="G492" i="8"/>
  <c r="H491" i="8"/>
  <c r="G491" i="8"/>
  <c r="G490" i="8"/>
  <c r="H490" i="8" s="1"/>
  <c r="D489" i="8"/>
  <c r="G488" i="8"/>
  <c r="H488" i="8" s="1"/>
  <c r="H487" i="8"/>
  <c r="G487" i="8"/>
  <c r="G486" i="8"/>
  <c r="H486" i="8" s="1"/>
  <c r="G485" i="8"/>
  <c r="H485" i="8" s="1"/>
  <c r="G484" i="8"/>
  <c r="D483" i="8"/>
  <c r="G482" i="8"/>
  <c r="H482" i="8" s="1"/>
  <c r="H481" i="8"/>
  <c r="G481" i="8"/>
  <c r="H480" i="8"/>
  <c r="G480" i="8"/>
  <c r="G479" i="8"/>
  <c r="H479" i="8" s="1"/>
  <c r="G478" i="8"/>
  <c r="H478" i="8" s="1"/>
  <c r="H477" i="8"/>
  <c r="G477" i="8"/>
  <c r="H476" i="8"/>
  <c r="G476" i="8"/>
  <c r="G475" i="8"/>
  <c r="H475" i="8" s="1"/>
  <c r="G474" i="8"/>
  <c r="D473" i="8"/>
  <c r="H472" i="8"/>
  <c r="G472" i="8"/>
  <c r="G471" i="8"/>
  <c r="H471" i="8" s="1"/>
  <c r="G470" i="8"/>
  <c r="H470" i="8" s="1"/>
  <c r="G469" i="8"/>
  <c r="H468" i="8"/>
  <c r="G468" i="8"/>
  <c r="D467" i="8"/>
  <c r="H466" i="8"/>
  <c r="G466" i="8"/>
  <c r="H465" i="8"/>
  <c r="G465" i="8"/>
  <c r="G464" i="8"/>
  <c r="H464" i="8" s="1"/>
  <c r="H463" i="8"/>
  <c r="H462" i="8" s="1"/>
  <c r="G463" i="8"/>
  <c r="G462" i="8" s="1"/>
  <c r="D462" i="8"/>
  <c r="H461" i="8"/>
  <c r="G461" i="8"/>
  <c r="G460" i="8"/>
  <c r="H460" i="8" s="1"/>
  <c r="H459" i="8"/>
  <c r="G459" i="8"/>
  <c r="G458" i="8"/>
  <c r="H458" i="8" s="1"/>
  <c r="H457" i="8"/>
  <c r="G457" i="8"/>
  <c r="D456" i="8"/>
  <c r="H455" i="8"/>
  <c r="G455" i="8"/>
  <c r="H454" i="8"/>
  <c r="G454" i="8"/>
  <c r="G453" i="8"/>
  <c r="H453" i="8" s="1"/>
  <c r="G452" i="8"/>
  <c r="G450" i="8" s="1"/>
  <c r="H451" i="8"/>
  <c r="G451" i="8"/>
  <c r="D450" i="8"/>
  <c r="G449" i="8"/>
  <c r="H449" i="8" s="1"/>
  <c r="G448" i="8"/>
  <c r="H448" i="8" s="1"/>
  <c r="G447" i="8"/>
  <c r="H447" i="8" s="1"/>
  <c r="H446" i="8"/>
  <c r="G446" i="8"/>
  <c r="G445" i="8"/>
  <c r="H445" i="8" s="1"/>
  <c r="H440" i="8" s="1"/>
  <c r="H444" i="8"/>
  <c r="G444" i="8"/>
  <c r="G443" i="8"/>
  <c r="H443" i="8" s="1"/>
  <c r="H442" i="8"/>
  <c r="G442" i="8"/>
  <c r="G441" i="8"/>
  <c r="H441" i="8" s="1"/>
  <c r="D440" i="8"/>
  <c r="H439" i="8"/>
  <c r="G439" i="8"/>
  <c r="G438" i="8"/>
  <c r="H438" i="8" s="1"/>
  <c r="G437" i="8"/>
  <c r="H437" i="8" s="1"/>
  <c r="H436" i="8"/>
  <c r="G436" i="8"/>
  <c r="H435" i="8"/>
  <c r="H434" i="8" s="1"/>
  <c r="G435" i="8"/>
  <c r="D434" i="8"/>
  <c r="G433" i="8"/>
  <c r="H433" i="8" s="1"/>
  <c r="G432" i="8"/>
  <c r="H432" i="8" s="1"/>
  <c r="H431" i="8"/>
  <c r="G431" i="8"/>
  <c r="G430" i="8"/>
  <c r="G429" i="8"/>
  <c r="H429" i="8" s="1"/>
  <c r="D428" i="8"/>
  <c r="G427" i="8"/>
  <c r="H427" i="8" s="1"/>
  <c r="H426" i="8"/>
  <c r="G426" i="8"/>
  <c r="H425" i="8"/>
  <c r="G425" i="8"/>
  <c r="G424" i="8"/>
  <c r="H424" i="8" s="1"/>
  <c r="H422" i="8" s="1"/>
  <c r="G423" i="8"/>
  <c r="H423" i="8" s="1"/>
  <c r="G422" i="8"/>
  <c r="D422" i="8"/>
  <c r="G421" i="8"/>
  <c r="H421" i="8" s="1"/>
  <c r="H420" i="8"/>
  <c r="G420" i="8"/>
  <c r="G419" i="8"/>
  <c r="H419" i="8" s="1"/>
  <c r="G418" i="8"/>
  <c r="H418" i="8" s="1"/>
  <c r="G417" i="8"/>
  <c r="D416" i="8"/>
  <c r="G415" i="8"/>
  <c r="H415" i="8" s="1"/>
  <c r="H414" i="8"/>
  <c r="G414" i="8"/>
  <c r="G413" i="8"/>
  <c r="H413" i="8" s="1"/>
  <c r="G412" i="8"/>
  <c r="H412" i="8" s="1"/>
  <c r="H411" i="8"/>
  <c r="G411" i="8"/>
  <c r="D410" i="8"/>
  <c r="H409" i="8"/>
  <c r="G409" i="8"/>
  <c r="G408" i="8"/>
  <c r="H408" i="8" s="1"/>
  <c r="H407" i="8"/>
  <c r="G407" i="8"/>
  <c r="G406" i="8"/>
  <c r="H406" i="8" s="1"/>
  <c r="H405" i="8"/>
  <c r="G405" i="8"/>
  <c r="G404" i="8"/>
  <c r="H403" i="8"/>
  <c r="G403" i="8"/>
  <c r="G402" i="8"/>
  <c r="H402" i="8" s="1"/>
  <c r="H401" i="8"/>
  <c r="G401" i="8"/>
  <c r="D400" i="8"/>
  <c r="H399" i="8"/>
  <c r="G399" i="8"/>
  <c r="G398" i="8"/>
  <c r="H398" i="8" s="1"/>
  <c r="G397" i="8"/>
  <c r="H397" i="8" s="1"/>
  <c r="G396" i="8"/>
  <c r="H395" i="8"/>
  <c r="G395" i="8"/>
  <c r="D394" i="8"/>
  <c r="G393" i="8"/>
  <c r="H393" i="8" s="1"/>
  <c r="G392" i="8"/>
  <c r="H392" i="8" s="1"/>
  <c r="G391" i="8"/>
  <c r="H391" i="8" s="1"/>
  <c r="H390" i="8"/>
  <c r="G390" i="8"/>
  <c r="G389" i="8"/>
  <c r="H389" i="8" s="1"/>
  <c r="G388" i="8"/>
  <c r="D388" i="8"/>
  <c r="G387" i="8"/>
  <c r="H387" i="8" s="1"/>
  <c r="G386" i="8"/>
  <c r="H386" i="8" s="1"/>
  <c r="G385" i="8"/>
  <c r="H385" i="8" s="1"/>
  <c r="H384" i="8"/>
  <c r="G384" i="8"/>
  <c r="G383" i="8"/>
  <c r="D382" i="8"/>
  <c r="G381" i="8"/>
  <c r="H381" i="8" s="1"/>
  <c r="G380" i="8"/>
  <c r="H380" i="8" s="1"/>
  <c r="H379" i="8"/>
  <c r="G379" i="8"/>
  <c r="G378" i="8"/>
  <c r="G377" i="8"/>
  <c r="H377" i="8" s="1"/>
  <c r="D376" i="8"/>
  <c r="G375" i="8"/>
  <c r="H375" i="8" s="1"/>
  <c r="G374" i="8"/>
  <c r="G370" i="8" s="1"/>
  <c r="H373" i="8"/>
  <c r="G373" i="8"/>
  <c r="G372" i="8"/>
  <c r="H372" i="8" s="1"/>
  <c r="G371" i="8"/>
  <c r="H371" i="8" s="1"/>
  <c r="D370" i="8"/>
  <c r="G369" i="8"/>
  <c r="H369" i="8" s="1"/>
  <c r="H368" i="8"/>
  <c r="G368" i="8"/>
  <c r="G367" i="8"/>
  <c r="H367" i="8" s="1"/>
  <c r="G366" i="8"/>
  <c r="H366" i="8" s="1"/>
  <c r="G365" i="8"/>
  <c r="D364" i="8"/>
  <c r="G363" i="8"/>
  <c r="H363" i="8" s="1"/>
  <c r="H362" i="8"/>
  <c r="G362" i="8"/>
  <c r="G361" i="8"/>
  <c r="H361" i="8" s="1"/>
  <c r="G360" i="8"/>
  <c r="H360" i="8" s="1"/>
  <c r="G359" i="8"/>
  <c r="D358" i="8"/>
  <c r="H357" i="8"/>
  <c r="G357" i="8"/>
  <c r="H356" i="8"/>
  <c r="G356" i="8"/>
  <c r="G355" i="8"/>
  <c r="H355" i="8" s="1"/>
  <c r="G354" i="8"/>
  <c r="H354" i="8" s="1"/>
  <c r="H353" i="8"/>
  <c r="G353" i="8"/>
  <c r="G352" i="8"/>
  <c r="H352" i="8" s="1"/>
  <c r="H351" i="8"/>
  <c r="G351" i="8"/>
  <c r="G350" i="8"/>
  <c r="H350" i="8" s="1"/>
  <c r="H349" i="8"/>
  <c r="G349" i="8"/>
  <c r="D348" i="8"/>
  <c r="H347" i="8"/>
  <c r="G347" i="8"/>
  <c r="G346" i="8"/>
  <c r="H346" i="8" s="1"/>
  <c r="G345" i="8"/>
  <c r="H345" i="8" s="1"/>
  <c r="G344" i="8"/>
  <c r="G342" i="8" s="1"/>
  <c r="H343" i="8"/>
  <c r="G343" i="8"/>
  <c r="D342" i="8"/>
  <c r="G341" i="8"/>
  <c r="H341" i="8" s="1"/>
  <c r="G340" i="8"/>
  <c r="G336" i="8" s="1"/>
  <c r="G339" i="8"/>
  <c r="H339" i="8" s="1"/>
  <c r="H338" i="8"/>
  <c r="G338" i="8"/>
  <c r="G337" i="8"/>
  <c r="H337" i="8" s="1"/>
  <c r="D336" i="8"/>
  <c r="H335" i="8"/>
  <c r="G335" i="8"/>
  <c r="G334" i="8"/>
  <c r="H334" i="8" s="1"/>
  <c r="G333" i="8"/>
  <c r="H333" i="8" s="1"/>
  <c r="H332" i="8"/>
  <c r="G332" i="8"/>
  <c r="G331" i="8"/>
  <c r="G330" i="8" s="1"/>
  <c r="D330" i="8"/>
  <c r="G329" i="8"/>
  <c r="H329" i="8" s="1"/>
  <c r="G328" i="8"/>
  <c r="H327" i="8"/>
  <c r="G327" i="8"/>
  <c r="H326" i="8"/>
  <c r="G326" i="8"/>
  <c r="G325" i="8"/>
  <c r="H325" i="8" s="1"/>
  <c r="D324" i="8"/>
  <c r="G323" i="8"/>
  <c r="H323" i="8" s="1"/>
  <c r="G322" i="8"/>
  <c r="H322" i="8" s="1"/>
  <c r="H318" i="8" s="1"/>
  <c r="H321" i="8"/>
  <c r="G321" i="8"/>
  <c r="G320" i="8"/>
  <c r="H320" i="8" s="1"/>
  <c r="G319" i="8"/>
  <c r="H319" i="8" s="1"/>
  <c r="D318" i="8"/>
  <c r="G317" i="8"/>
  <c r="H317" i="8" s="1"/>
  <c r="H316" i="8"/>
  <c r="G316" i="8"/>
  <c r="G315" i="8"/>
  <c r="H315" i="8" s="1"/>
  <c r="G314" i="8"/>
  <c r="H314" i="8" s="1"/>
  <c r="G313" i="8"/>
  <c r="D312" i="8"/>
  <c r="G311" i="8"/>
  <c r="H311" i="8" s="1"/>
  <c r="H310" i="8"/>
  <c r="G310" i="8"/>
  <c r="G309" i="8"/>
  <c r="H309" i="8" s="1"/>
  <c r="G308" i="8"/>
  <c r="H308" i="8" s="1"/>
  <c r="G307" i="8"/>
  <c r="H307" i="8" s="1"/>
  <c r="D306" i="8"/>
  <c r="H305" i="8"/>
  <c r="G305" i="8"/>
  <c r="H304" i="8"/>
  <c r="G304" i="8"/>
  <c r="G303" i="8"/>
  <c r="H303" i="8" s="1"/>
  <c r="G302" i="8"/>
  <c r="H302" i="8" s="1"/>
  <c r="G301" i="8"/>
  <c r="H301" i="8" s="1"/>
  <c r="H300" i="8" s="1"/>
  <c r="G300" i="8"/>
  <c r="D300" i="8"/>
  <c r="H299" i="8"/>
  <c r="G299" i="8"/>
  <c r="G298" i="8"/>
  <c r="H298" i="8" s="1"/>
  <c r="G297" i="8"/>
  <c r="H297" i="8" s="1"/>
  <c r="H296" i="8"/>
  <c r="G296" i="8"/>
  <c r="H295" i="8"/>
  <c r="G295" i="8"/>
  <c r="G294" i="8"/>
  <c r="H294" i="8" s="1"/>
  <c r="H293" i="8"/>
  <c r="G293" i="8"/>
  <c r="H292" i="8"/>
  <c r="G292" i="8"/>
  <c r="H291" i="8"/>
  <c r="G291" i="8"/>
  <c r="D290" i="8"/>
  <c r="H289" i="8"/>
  <c r="G289" i="8"/>
  <c r="G288" i="8"/>
  <c r="H288" i="8" s="1"/>
  <c r="G287" i="8"/>
  <c r="H287" i="8" s="1"/>
  <c r="G286" i="8"/>
  <c r="H286" i="8" s="1"/>
  <c r="H285" i="8"/>
  <c r="H284" i="8" s="1"/>
  <c r="G285" i="8"/>
  <c r="D284" i="8"/>
  <c r="G283" i="8"/>
  <c r="H283" i="8" s="1"/>
  <c r="G282" i="8"/>
  <c r="H282" i="8" s="1"/>
  <c r="G281" i="8"/>
  <c r="H280" i="8"/>
  <c r="G280" i="8"/>
  <c r="G279" i="8"/>
  <c r="H279" i="8" s="1"/>
  <c r="D278" i="8"/>
  <c r="H277" i="8"/>
  <c r="G277" i="8"/>
  <c r="G276" i="8"/>
  <c r="H276" i="8" s="1"/>
  <c r="G275" i="8"/>
  <c r="H275" i="8" s="1"/>
  <c r="H274" i="8"/>
  <c r="G274" i="8"/>
  <c r="G273" i="8"/>
  <c r="H273" i="8" s="1"/>
  <c r="G272" i="8"/>
  <c r="H272" i="8" s="1"/>
  <c r="G271" i="8"/>
  <c r="H271" i="8" s="1"/>
  <c r="G270" i="8"/>
  <c r="H270" i="8" s="1"/>
  <c r="G269" i="8"/>
  <c r="H269" i="8" s="1"/>
  <c r="D268" i="8"/>
  <c r="G267" i="8"/>
  <c r="H267" i="8" s="1"/>
  <c r="G266" i="8"/>
  <c r="H266" i="8" s="1"/>
  <c r="H265" i="8"/>
  <c r="G265" i="8"/>
  <c r="H264" i="8"/>
  <c r="G264" i="8"/>
  <c r="G263" i="8"/>
  <c r="H263" i="8" s="1"/>
  <c r="D262" i="8"/>
  <c r="G261" i="8"/>
  <c r="H261" i="8" s="1"/>
  <c r="H260" i="8"/>
  <c r="H256" i="8" s="1"/>
  <c r="G260" i="8"/>
  <c r="G259" i="8"/>
  <c r="H259" i="8" s="1"/>
  <c r="G258" i="8"/>
  <c r="H258" i="8" s="1"/>
  <c r="G257" i="8"/>
  <c r="H257" i="8" s="1"/>
  <c r="D256" i="8"/>
  <c r="G255" i="8"/>
  <c r="H255" i="8" s="1"/>
  <c r="H254" i="8"/>
  <c r="G254" i="8"/>
  <c r="H253" i="8"/>
  <c r="G253" i="8"/>
  <c r="H252" i="8"/>
  <c r="G252" i="8"/>
  <c r="G251" i="8"/>
  <c r="H251" i="8" s="1"/>
  <c r="D250" i="8"/>
  <c r="G249" i="8"/>
  <c r="H249" i="8" s="1"/>
  <c r="H248" i="8"/>
  <c r="G248" i="8"/>
  <c r="G247" i="8"/>
  <c r="H247" i="8" s="1"/>
  <c r="G246" i="8"/>
  <c r="H246" i="8" s="1"/>
  <c r="G245" i="8"/>
  <c r="G244" i="8"/>
  <c r="H244" i="8" s="1"/>
  <c r="G243" i="8"/>
  <c r="H243" i="8" s="1"/>
  <c r="G242" i="8"/>
  <c r="H242" i="8" s="1"/>
  <c r="G241" i="8"/>
  <c r="H241" i="8" s="1"/>
  <c r="D240" i="8"/>
  <c r="H239" i="8"/>
  <c r="G239" i="8"/>
  <c r="G238" i="8"/>
  <c r="H238" i="8" s="1"/>
  <c r="G237" i="8"/>
  <c r="H237" i="8" s="1"/>
  <c r="G236" i="8"/>
  <c r="G234" i="8" s="1"/>
  <c r="H235" i="8"/>
  <c r="G235" i="8"/>
  <c r="D234" i="8"/>
  <c r="H233" i="8"/>
  <c r="G233" i="8"/>
  <c r="H232" i="8"/>
  <c r="G232" i="8"/>
  <c r="G231" i="8"/>
  <c r="H231" i="8" s="1"/>
  <c r="G230" i="8"/>
  <c r="H230" i="8" s="1"/>
  <c r="G229" i="8"/>
  <c r="H229" i="8" s="1"/>
  <c r="D228" i="8"/>
  <c r="G227" i="8"/>
  <c r="H227" i="8" s="1"/>
  <c r="G226" i="8"/>
  <c r="H226" i="8" s="1"/>
  <c r="H225" i="8"/>
  <c r="G225" i="8"/>
  <c r="H224" i="8"/>
  <c r="G224" i="8"/>
  <c r="G223" i="8"/>
  <c r="H223" i="8" s="1"/>
  <c r="D222" i="8"/>
  <c r="G221" i="8"/>
  <c r="G220" i="8"/>
  <c r="H220" i="8" s="1"/>
  <c r="G219" i="8"/>
  <c r="H219" i="8" s="1"/>
  <c r="G218" i="8"/>
  <c r="H218" i="8" s="1"/>
  <c r="G217" i="8"/>
  <c r="H217" i="8" s="1"/>
  <c r="D216" i="8"/>
  <c r="G215" i="8"/>
  <c r="H215" i="8" s="1"/>
  <c r="G214" i="8"/>
  <c r="H214" i="8" s="1"/>
  <c r="H213" i="8"/>
  <c r="G213" i="8"/>
  <c r="H212" i="8"/>
  <c r="G212" i="8"/>
  <c r="G211" i="8"/>
  <c r="H211" i="8" s="1"/>
  <c r="G210" i="8"/>
  <c r="D210" i="8"/>
  <c r="G209" i="8"/>
  <c r="H209" i="8" s="1"/>
  <c r="H208" i="8"/>
  <c r="G208" i="8"/>
  <c r="G207" i="8"/>
  <c r="H207" i="8" s="1"/>
  <c r="G206" i="8"/>
  <c r="H206" i="8" s="1"/>
  <c r="G205" i="8"/>
  <c r="H205" i="8" s="1"/>
  <c r="H204" i="8"/>
  <c r="G204" i="8"/>
  <c r="D204" i="8"/>
  <c r="G203" i="8"/>
  <c r="H203" i="8" s="1"/>
  <c r="H202" i="8"/>
  <c r="G202" i="8"/>
  <c r="G201" i="8"/>
  <c r="H201" i="8" s="1"/>
  <c r="H200" i="8"/>
  <c r="G200" i="8"/>
  <c r="G199" i="8"/>
  <c r="D198" i="8"/>
  <c r="H197" i="8"/>
  <c r="G197" i="8"/>
  <c r="H196" i="8"/>
  <c r="G196" i="8"/>
  <c r="G195" i="8"/>
  <c r="H195" i="8" s="1"/>
  <c r="G194" i="8"/>
  <c r="H194" i="8" s="1"/>
  <c r="G193" i="8"/>
  <c r="H193" i="8" s="1"/>
  <c r="H192" i="8" s="1"/>
  <c r="D192" i="8"/>
  <c r="H191" i="8"/>
  <c r="G191" i="8"/>
  <c r="G190" i="8"/>
  <c r="G189" i="8"/>
  <c r="H189" i="8" s="1"/>
  <c r="H188" i="8"/>
  <c r="G188" i="8"/>
  <c r="H187" i="8"/>
  <c r="G187" i="8"/>
  <c r="D186" i="8"/>
  <c r="G185" i="8"/>
  <c r="H185" i="8" s="1"/>
  <c r="G184" i="8"/>
  <c r="H184" i="8" s="1"/>
  <c r="G183" i="8"/>
  <c r="H183" i="8" s="1"/>
  <c r="G182" i="8"/>
  <c r="H182" i="8" s="1"/>
  <c r="G181" i="8"/>
  <c r="G180" i="8" s="1"/>
  <c r="D180" i="8"/>
  <c r="G179" i="8"/>
  <c r="H179" i="8" s="1"/>
  <c r="H178" i="8"/>
  <c r="G178" i="8"/>
  <c r="G177" i="8"/>
  <c r="G174" i="8" s="1"/>
  <c r="H176" i="8"/>
  <c r="G176" i="8"/>
  <c r="G175" i="8"/>
  <c r="H175" i="8" s="1"/>
  <c r="D174" i="8"/>
  <c r="H173" i="8"/>
  <c r="G173" i="8"/>
  <c r="G172" i="8"/>
  <c r="H172" i="8" s="1"/>
  <c r="G171" i="8"/>
  <c r="H171" i="8" s="1"/>
  <c r="G170" i="8"/>
  <c r="H170" i="8" s="1"/>
  <c r="H169" i="8"/>
  <c r="G169" i="8"/>
  <c r="G168" i="8"/>
  <c r="H168" i="8" s="1"/>
  <c r="G167" i="8"/>
  <c r="H167" i="8" s="1"/>
  <c r="G166" i="8"/>
  <c r="H166" i="8" s="1"/>
  <c r="H165" i="8"/>
  <c r="G165" i="8"/>
  <c r="D164" i="8"/>
  <c r="G159" i="8"/>
  <c r="H159" i="8" s="1"/>
  <c r="G158" i="8"/>
  <c r="H158" i="8" s="1"/>
  <c r="H157" i="8"/>
  <c r="G157" i="8"/>
  <c r="G156" i="8"/>
  <c r="H156" i="8" s="1"/>
  <c r="D155" i="8"/>
  <c r="G154" i="8"/>
  <c r="G150" i="8" s="1"/>
  <c r="G153" i="8"/>
  <c r="H153" i="8" s="1"/>
  <c r="G152" i="8"/>
  <c r="H152" i="8" s="1"/>
  <c r="H151" i="8"/>
  <c r="G151" i="8"/>
  <c r="D150" i="8"/>
  <c r="G149" i="8"/>
  <c r="H149" i="8" s="1"/>
  <c r="G148" i="8"/>
  <c r="H148" i="8" s="1"/>
  <c r="G147" i="8"/>
  <c r="H147" i="8" s="1"/>
  <c r="H146" i="8"/>
  <c r="H145" i="8" s="1"/>
  <c r="G146" i="8"/>
  <c r="D145" i="8"/>
  <c r="H144" i="8"/>
  <c r="G144" i="8"/>
  <c r="G143" i="8"/>
  <c r="H143" i="8" s="1"/>
  <c r="H142" i="8"/>
  <c r="G142" i="8"/>
  <c r="G141" i="8"/>
  <c r="D140" i="8"/>
  <c r="H139" i="8"/>
  <c r="G139" i="8"/>
  <c r="H138" i="8"/>
  <c r="G138" i="8"/>
  <c r="G137" i="8"/>
  <c r="H137" i="8" s="1"/>
  <c r="H135" i="8" s="1"/>
  <c r="G136" i="8"/>
  <c r="H136" i="8" s="1"/>
  <c r="G135" i="8"/>
  <c r="D135" i="8"/>
  <c r="D160" i="8" s="1"/>
  <c r="H134" i="8"/>
  <c r="G134" i="8"/>
  <c r="H133" i="8"/>
  <c r="G133" i="8"/>
  <c r="G132" i="8"/>
  <c r="H132" i="8" s="1"/>
  <c r="G131" i="8"/>
  <c r="D130" i="8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D118" i="8"/>
  <c r="G117" i="8"/>
  <c r="H117" i="8" s="1"/>
  <c r="G116" i="8"/>
  <c r="H116" i="8" s="1"/>
  <c r="G115" i="8"/>
  <c r="H115" i="8" s="1"/>
  <c r="G114" i="8"/>
  <c r="H114" i="8" s="1"/>
  <c r="G113" i="8"/>
  <c r="H113" i="8" s="1"/>
  <c r="G112" i="8"/>
  <c r="H112" i="8" s="1"/>
  <c r="D111" i="8"/>
  <c r="G110" i="8"/>
  <c r="H110" i="8" s="1"/>
  <c r="G109" i="8"/>
  <c r="H109" i="8" s="1"/>
  <c r="D108" i="8"/>
  <c r="G107" i="8"/>
  <c r="H107" i="8" s="1"/>
  <c r="G106" i="8"/>
  <c r="H106" i="8" s="1"/>
  <c r="G105" i="8"/>
  <c r="H105" i="8" s="1"/>
  <c r="G104" i="8"/>
  <c r="H104" i="8" s="1"/>
  <c r="H103" i="8" s="1"/>
  <c r="G103" i="8"/>
  <c r="D103" i="8"/>
  <c r="D83" i="8" s="1"/>
  <c r="G102" i="8"/>
  <c r="H102" i="8" s="1"/>
  <c r="G101" i="8"/>
  <c r="H101" i="8" s="1"/>
  <c r="H100" i="8"/>
  <c r="G100" i="8"/>
  <c r="H99" i="8"/>
  <c r="G99" i="8"/>
  <c r="D99" i="8"/>
  <c r="G98" i="8"/>
  <c r="H98" i="8" s="1"/>
  <c r="G97" i="8"/>
  <c r="H97" i="8" s="1"/>
  <c r="G96" i="8"/>
  <c r="H96" i="8" s="1"/>
  <c r="G95" i="8"/>
  <c r="D95" i="8"/>
  <c r="G94" i="8"/>
  <c r="H94" i="8" s="1"/>
  <c r="H93" i="8"/>
  <c r="G93" i="8"/>
  <c r="H92" i="8"/>
  <c r="G92" i="8"/>
  <c r="G91" i="8" s="1"/>
  <c r="D91" i="8"/>
  <c r="G90" i="8"/>
  <c r="H90" i="8" s="1"/>
  <c r="G89" i="8"/>
  <c r="H89" i="8" s="1"/>
  <c r="G88" i="8"/>
  <c r="H87" i="8"/>
  <c r="G87" i="8"/>
  <c r="D86" i="8"/>
  <c r="G85" i="8"/>
  <c r="H85" i="8" s="1"/>
  <c r="H84" i="8"/>
  <c r="G84" i="8"/>
  <c r="G82" i="8"/>
  <c r="H82" i="8" s="1"/>
  <c r="G81" i="8"/>
  <c r="G80" i="8" s="1"/>
  <c r="D80" i="8"/>
  <c r="H79" i="8"/>
  <c r="G79" i="8"/>
  <c r="G78" i="8"/>
  <c r="H78" i="8" s="1"/>
  <c r="G77" i="8"/>
  <c r="G76" i="8" s="1"/>
  <c r="D76" i="8"/>
  <c r="D69" i="8" s="1"/>
  <c r="G75" i="8"/>
  <c r="H75" i="8" s="1"/>
  <c r="G74" i="8"/>
  <c r="H74" i="8" s="1"/>
  <c r="G73" i="8"/>
  <c r="H73" i="8" s="1"/>
  <c r="D72" i="8"/>
  <c r="G71" i="8"/>
  <c r="H71" i="8" s="1"/>
  <c r="H70" i="8"/>
  <c r="G70" i="8"/>
  <c r="G68" i="8"/>
  <c r="H68" i="8" s="1"/>
  <c r="G67" i="8"/>
  <c r="H67" i="8" s="1"/>
  <c r="G66" i="8"/>
  <c r="H66" i="8" s="1"/>
  <c r="G65" i="8"/>
  <c r="H65" i="8" s="1"/>
  <c r="G64" i="8"/>
  <c r="H64" i="8" s="1"/>
  <c r="D63" i="8"/>
  <c r="G62" i="8"/>
  <c r="H62" i="8" s="1"/>
  <c r="H61" i="8"/>
  <c r="H59" i="8" s="1"/>
  <c r="G61" i="8"/>
  <c r="G60" i="8"/>
  <c r="H60" i="8" s="1"/>
  <c r="D59" i="8"/>
  <c r="D52" i="8" s="1"/>
  <c r="G58" i="8"/>
  <c r="H58" i="8" s="1"/>
  <c r="G57" i="8"/>
  <c r="G56" i="8"/>
  <c r="H56" i="8" s="1"/>
  <c r="D55" i="8"/>
  <c r="H54" i="8"/>
  <c r="G54" i="8"/>
  <c r="H53" i="8"/>
  <c r="G53" i="8"/>
  <c r="H51" i="8"/>
  <c r="G51" i="8"/>
  <c r="G50" i="8"/>
  <c r="D49" i="8"/>
  <c r="H48" i="8"/>
  <c r="G48" i="8"/>
  <c r="H47" i="8"/>
  <c r="G47" i="8"/>
  <c r="G46" i="8"/>
  <c r="G45" i="8" s="1"/>
  <c r="D45" i="8"/>
  <c r="D42" i="8" s="1"/>
  <c r="G44" i="8"/>
  <c r="G43" i="8"/>
  <c r="H43" i="8" s="1"/>
  <c r="G41" i="8"/>
  <c r="H41" i="8" s="1"/>
  <c r="H40" i="8"/>
  <c r="G40" i="8"/>
  <c r="G39" i="8"/>
  <c r="H38" i="8"/>
  <c r="G38" i="8"/>
  <c r="D37" i="8"/>
  <c r="G36" i="8"/>
  <c r="H36" i="8" s="1"/>
  <c r="G35" i="8"/>
  <c r="H35" i="8" s="1"/>
  <c r="H34" i="8"/>
  <c r="G34" i="8"/>
  <c r="G33" i="8"/>
  <c r="H33" i="8" s="1"/>
  <c r="D32" i="8"/>
  <c r="D29" i="8" s="1"/>
  <c r="G31" i="8"/>
  <c r="G30" i="8"/>
  <c r="H30" i="8" s="1"/>
  <c r="G28" i="8"/>
  <c r="H28" i="8" s="1"/>
  <c r="G27" i="8"/>
  <c r="H27" i="8" s="1"/>
  <c r="G26" i="8"/>
  <c r="D25" i="8"/>
  <c r="G24" i="8"/>
  <c r="H24" i="8" s="1"/>
  <c r="G23" i="8"/>
  <c r="H23" i="8" s="1"/>
  <c r="G22" i="8"/>
  <c r="D21" i="8"/>
  <c r="D18" i="8" s="1"/>
  <c r="H20" i="8"/>
  <c r="G20" i="8"/>
  <c r="G19" i="8"/>
  <c r="H19" i="8" s="1"/>
  <c r="G17" i="8"/>
  <c r="H17" i="8" s="1"/>
  <c r="G16" i="8"/>
  <c r="H16" i="8" s="1"/>
  <c r="G15" i="8"/>
  <c r="H15" i="8" s="1"/>
  <c r="G14" i="8"/>
  <c r="H14" i="8" s="1"/>
  <c r="G13" i="8"/>
  <c r="D12" i="8"/>
  <c r="G11" i="8"/>
  <c r="H11" i="8" s="1"/>
  <c r="G10" i="8"/>
  <c r="G9" i="8"/>
  <c r="H9" i="8" s="1"/>
  <c r="D8" i="8"/>
  <c r="G7" i="8"/>
  <c r="H7" i="8" s="1"/>
  <c r="G6" i="8"/>
  <c r="H6" i="8" s="1"/>
  <c r="G5" i="8"/>
  <c r="H5" i="8" s="1"/>
  <c r="G4" i="8"/>
  <c r="I42" i="9" l="1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H81" i="8"/>
  <c r="H80" i="8" s="1"/>
  <c r="H95" i="8"/>
  <c r="G8" i="8"/>
  <c r="H72" i="8"/>
  <c r="H111" i="8"/>
  <c r="H108" i="8" s="1"/>
  <c r="H91" i="8"/>
  <c r="D612" i="8"/>
  <c r="G376" i="8"/>
  <c r="H378" i="8"/>
  <c r="H400" i="8"/>
  <c r="D125" i="8"/>
  <c r="G21" i="8"/>
  <c r="H22" i="8"/>
  <c r="H21" i="8" s="1"/>
  <c r="H44" i="8"/>
  <c r="H268" i="8"/>
  <c r="G400" i="8"/>
  <c r="H57" i="8"/>
  <c r="H55" i="8" s="1"/>
  <c r="H52" i="8" s="1"/>
  <c r="G55" i="8"/>
  <c r="H164" i="8"/>
  <c r="H190" i="8"/>
  <c r="G186" i="8"/>
  <c r="G240" i="8"/>
  <c r="H245" i="8"/>
  <c r="H240" i="8" s="1"/>
  <c r="H8" i="8"/>
  <c r="H63" i="8"/>
  <c r="H428" i="8"/>
  <c r="G440" i="8"/>
  <c r="H543" i="8"/>
  <c r="G118" i="8"/>
  <c r="H119" i="8"/>
  <c r="H118" i="8" s="1"/>
  <c r="G278" i="8"/>
  <c r="H281" i="8"/>
  <c r="H221" i="8"/>
  <c r="G216" i="8"/>
  <c r="H545" i="8"/>
  <c r="G543" i="8"/>
  <c r="H278" i="8"/>
  <c r="G382" i="8"/>
  <c r="H383" i="8"/>
  <c r="H382" i="8" s="1"/>
  <c r="H216" i="8"/>
  <c r="G37" i="8"/>
  <c r="H39" i="8"/>
  <c r="H37" i="8" s="1"/>
  <c r="H26" i="8"/>
  <c r="H25" i="8" s="1"/>
  <c r="G25" i="8"/>
  <c r="H32" i="8"/>
  <c r="H228" i="8"/>
  <c r="H348" i="8"/>
  <c r="H555" i="8"/>
  <c r="H593" i="8"/>
  <c r="H589" i="8" s="1"/>
  <c r="G589" i="8"/>
  <c r="H430" i="8"/>
  <c r="G428" i="8"/>
  <c r="H10" i="8"/>
  <c r="H31" i="8"/>
  <c r="G348" i="8"/>
  <c r="H404" i="8"/>
  <c r="H493" i="8"/>
  <c r="H489" i="8" s="1"/>
  <c r="H571" i="8"/>
  <c r="G577" i="8"/>
  <c r="H177" i="8"/>
  <c r="H174" i="8" s="1"/>
  <c r="G222" i="8"/>
  <c r="G262" i="8"/>
  <c r="H290" i="8"/>
  <c r="H328" i="8"/>
  <c r="G324" i="8"/>
  <c r="H467" i="8"/>
  <c r="G473" i="8"/>
  <c r="H509" i="8"/>
  <c r="H573" i="8"/>
  <c r="G571" i="8"/>
  <c r="H578" i="8"/>
  <c r="H577" i="8" s="1"/>
  <c r="G32" i="8"/>
  <c r="H46" i="8"/>
  <c r="H45" i="8" s="1"/>
  <c r="G59" i="8"/>
  <c r="G63" i="8"/>
  <c r="G72" i="8"/>
  <c r="H77" i="8"/>
  <c r="H76" i="8" s="1"/>
  <c r="G111" i="8"/>
  <c r="H154" i="8"/>
  <c r="H150" i="8" s="1"/>
  <c r="G192" i="8"/>
  <c r="H222" i="8"/>
  <c r="G228" i="8"/>
  <c r="H262" i="8"/>
  <c r="G268" i="8"/>
  <c r="H306" i="8"/>
  <c r="G312" i="8"/>
  <c r="H313" i="8"/>
  <c r="H312" i="8" s="1"/>
  <c r="G318" i="8"/>
  <c r="H344" i="8"/>
  <c r="H342" i="8" s="1"/>
  <c r="H374" i="8"/>
  <c r="H370" i="8" s="1"/>
  <c r="G456" i="8"/>
  <c r="H469" i="8"/>
  <c r="G467" i="8"/>
  <c r="H474" i="8"/>
  <c r="H473" i="8" s="1"/>
  <c r="G483" i="8"/>
  <c r="H484" i="8"/>
  <c r="H483" i="8" s="1"/>
  <c r="H504" i="8"/>
  <c r="G509" i="8"/>
  <c r="H596" i="8"/>
  <c r="H595" i="8" s="1"/>
  <c r="H210" i="8"/>
  <c r="H236" i="8"/>
  <c r="H234" i="8" s="1"/>
  <c r="G69" i="8"/>
  <c r="H186" i="8"/>
  <c r="G364" i="8"/>
  <c r="H365" i="8"/>
  <c r="H364" i="8" s="1"/>
  <c r="H396" i="8"/>
  <c r="H394" i="8" s="1"/>
  <c r="G394" i="8"/>
  <c r="H506" i="8"/>
  <c r="G504" i="8"/>
  <c r="G525" i="8"/>
  <c r="H526" i="8"/>
  <c r="H525" i="8" s="1"/>
  <c r="H388" i="8"/>
  <c r="G12" i="8"/>
  <c r="G130" i="8"/>
  <c r="G160" i="8" s="1"/>
  <c r="G164" i="8"/>
  <c r="H324" i="8"/>
  <c r="H340" i="8"/>
  <c r="H336" i="8" s="1"/>
  <c r="H410" i="8"/>
  <c r="H250" i="8"/>
  <c r="H181" i="8"/>
  <c r="H180" i="8" s="1"/>
  <c r="G256" i="8"/>
  <c r="H50" i="8"/>
  <c r="H49" i="8" s="1"/>
  <c r="G49" i="8"/>
  <c r="G42" i="8" s="1"/>
  <c r="G86" i="8"/>
  <c r="G155" i="8"/>
  <c r="H4" i="8"/>
  <c r="H13" i="8"/>
  <c r="H12" i="8" s="1"/>
  <c r="G83" i="8"/>
  <c r="H88" i="8"/>
  <c r="H86" i="8" s="1"/>
  <c r="G108" i="8"/>
  <c r="H131" i="8"/>
  <c r="H130" i="8" s="1"/>
  <c r="G145" i="8"/>
  <c r="H155" i="8"/>
  <c r="G284" i="8"/>
  <c r="G290" i="8"/>
  <c r="H331" i="8"/>
  <c r="H330" i="8" s="1"/>
  <c r="H376" i="8"/>
  <c r="G416" i="8"/>
  <c r="H417" i="8"/>
  <c r="H416" i="8" s="1"/>
  <c r="H497" i="8"/>
  <c r="H495" i="8" s="1"/>
  <c r="G495" i="8"/>
  <c r="H537" i="8"/>
  <c r="G198" i="8"/>
  <c r="H199" i="8"/>
  <c r="H198" i="8" s="1"/>
  <c r="G358" i="8"/>
  <c r="H456" i="8"/>
  <c r="D605" i="8"/>
  <c r="H359" i="8"/>
  <c r="H358" i="8" s="1"/>
  <c r="G410" i="8"/>
  <c r="G434" i="8"/>
  <c r="H500" i="8"/>
  <c r="H498" i="8" s="1"/>
  <c r="G555" i="8"/>
  <c r="H564" i="8"/>
  <c r="G583" i="8"/>
  <c r="H584" i="8"/>
  <c r="H583" i="8" s="1"/>
  <c r="G140" i="8"/>
  <c r="G250" i="8"/>
  <c r="G306" i="8"/>
  <c r="H452" i="8"/>
  <c r="H450" i="8" s="1"/>
  <c r="G531" i="8"/>
  <c r="H532" i="8"/>
  <c r="H531" i="8" s="1"/>
  <c r="G537" i="8"/>
  <c r="H141" i="8"/>
  <c r="H140" i="8" s="1"/>
  <c r="H604" i="8"/>
  <c r="H601" i="8" s="1"/>
  <c r="H40" i="9" l="1"/>
  <c r="H28" i="9"/>
  <c r="H6" i="9" s="1"/>
  <c r="I30" i="9"/>
  <c r="I28" i="9" s="1"/>
  <c r="I6" i="9" s="1"/>
  <c r="H83" i="8"/>
  <c r="H69" i="8"/>
  <c r="G29" i="8"/>
  <c r="H29" i="8"/>
  <c r="G605" i="8"/>
  <c r="H18" i="8"/>
  <c r="H125" i="8" s="1"/>
  <c r="F609" i="8" s="1"/>
  <c r="F612" i="8" s="1"/>
  <c r="H160" i="8"/>
  <c r="G18" i="8"/>
  <c r="H42" i="8"/>
  <c r="H605" i="8"/>
  <c r="G52" i="8"/>
  <c r="G125" i="8" l="1"/>
  <c r="E609" i="8" s="1"/>
  <c r="E612" i="8" s="1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</calcChain>
</file>

<file path=xl/sharedStrings.xml><?xml version="1.0" encoding="utf-8"?>
<sst xmlns="http://schemas.openxmlformats.org/spreadsheetml/2006/main" count="882" uniqueCount="252">
  <si>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</si>
  <si>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</si>
  <si>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</si>
  <si>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</si>
  <si>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</si>
  <si>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</si>
  <si>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</si>
  <si>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</si>
  <si>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</si>
  <si>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</si>
  <si>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</si>
  <si>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</si>
  <si>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</si>
  <si>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</si>
  <si>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</si>
  <si>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</si>
  <si>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</si>
  <si>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</si>
  <si>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</si>
  <si>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</si>
  <si>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</si>
  <si>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</si>
  <si>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</si>
  <si>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</si>
  <si>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</si>
  <si>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</si>
  <si>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</si>
  <si>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</si>
  <si>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</si>
  <si>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</si>
  <si>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</si>
  <si>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</si>
  <si>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</si>
  <si>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</si>
  <si>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</si>
  <si>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</si>
  <si>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</si>
  <si>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</si>
  <si>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</si>
  <si>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</si>
  <si>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</si>
  <si>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</si>
  <si>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</si>
  <si>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</si>
  <si>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</si>
  <si>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</si>
  <si>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</si>
  <si>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</si>
  <si>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</si>
  <si>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</si>
  <si>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</si>
  <si>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</si>
  <si>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</si>
  <si>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</si>
  <si>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</si>
  <si>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</si>
  <si>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</si>
  <si>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</si>
  <si>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</si>
  <si>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</si>
  <si>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</si>
  <si>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</si>
  <si>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</si>
  <si>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</si>
  <si>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</si>
  <si>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</si>
  <si>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</si>
  <si>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</si>
  <si>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</si>
  <si>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</si>
  <si>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</si>
  <si>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</si>
  <si>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</si>
  <si>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</si>
  <si>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</si>
  <si>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</si>
  <si>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</si>
  <si>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</si>
  <si>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</si>
  <si>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</si>
  <si>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</si>
  <si>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</si>
  <si>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</si>
  <si>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</si>
  <si>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</si>
  <si>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</si>
  <si>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</si>
  <si>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</si>
  <si>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</si>
  <si>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</si>
  <si>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</si>
  <si>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</si>
  <si>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</si>
  <si>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</si>
  <si>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</si>
  <si>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</si>
  <si>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</si>
  <si>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</si>
  <si>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</si>
  <si>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</si>
  <si>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</si>
  <si>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</si>
  <si>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</si>
  <si>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</si>
  <si>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</si>
  <si>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</si>
  <si>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</si>
  <si>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დანართი 2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</si>
  <si>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</si>
  <si>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</si>
  <si>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</si>
  <si>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</si>
  <si>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</si>
  <si>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</si>
  <si>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</si>
  <si>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</si>
  <si>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</si>
  <si>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</si>
  <si>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</si>
  <si>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</si>
  <si>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</si>
  <si>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</si>
  <si>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</si>
  <si>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</si>
  <si>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</si>
  <si>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</si>
  <si>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</si>
  <si>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</si>
  <si>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</si>
  <si>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</si>
  <si>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</si>
  <si>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</si>
  <si>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</si>
  <si>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</si>
  <si>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</si>
  <si>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</si>
  <si>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</si>
  <si>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</si>
  <si>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</si>
  <si>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</si>
  <si>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</si>
  <si>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</si>
  <si>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</si>
  <si>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</si>
  <si>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</si>
  <si>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</si>
  <si>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</si>
  <si>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</si>
  <si>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</si>
  <si>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</si>
  <si>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</si>
  <si>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</si>
  <si>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</si>
  <si>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</si>
  <si>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</si>
  <si>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</si>
  <si>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</si>
  <si>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</si>
  <si>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</si>
  <si>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შიდა აუდიტის სამსახური</t>
  </si>
  <si>
    <t>სამსახურის უფროსი</t>
  </si>
  <si>
    <t>სამსახურის უფროსის მოადგილე</t>
  </si>
  <si>
    <t>ინსპექტირების სამსახური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</si>
  <si>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</si>
  <si>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</si>
  <si>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</si>
  <si>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დეპარტამენტის უფროსი</t>
  </si>
  <si>
    <t>სახელმწიფო გასაცემლების ადმინისტრრების სამმართველო</t>
  </si>
  <si>
    <t>სოციალური დახმარებებისა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</si>
  <si>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</si>
  <si>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</si>
  <si>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</si>
  <si>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უფრთიერთობის დეპარტამენტი</t>
  </si>
  <si>
    <t>ხელშეკრულებების მართვის სამმართველო</t>
  </si>
  <si>
    <t>შემთხვევების ადმინისტრირების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</si>
  <si>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</si>
  <si>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</si>
  <si>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</si>
  <si>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</si>
  <si>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</si>
  <si>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</si>
  <si>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</si>
  <si>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</si>
  <si>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</si>
  <si>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</si>
  <si>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ლოჯისტიკისა და ტექნიკური უზრუნველყოფის სამმართველო</t>
  </si>
  <si>
    <t>ინფორმაციული ტექნოლოგიების დეპარტამენტი</t>
  </si>
  <si>
    <t>სტატისტიკის, ინფორმაციის დამუშავებისა და ანალიზის სამმართველო</t>
  </si>
  <si>
    <t>ტექნიკური უზრუნველყოფის სამმართველო</t>
  </si>
  <si>
    <t>თბილისი</t>
  </si>
  <si>
    <t xml:space="preserve">რეგიონები 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</si>
  <si>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</si>
  <si>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</si>
  <si>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</si>
  <si>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</si>
  <si>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</si>
  <si>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</si>
  <si>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</si>
  <si>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</si>
  <si>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</si>
  <si>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</si>
  <si>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</si>
  <si>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</si>
  <si>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</si>
  <si>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</si>
  <si>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</si>
  <si>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</si>
  <si>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</si>
  <si>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</si>
  <si>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</si>
  <si>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</si>
  <si>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</si>
  <si>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</si>
  <si>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</si>
  <si>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</si>
  <si>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</si>
  <si>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</si>
  <si>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</si>
  <si>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</si>
  <si>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</si>
  <si>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</si>
  <si>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</si>
  <si>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</si>
  <si>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</si>
  <si>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</si>
  <si>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</si>
  <si>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</si>
  <si>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</si>
  <si>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</si>
  <si>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</si>
  <si>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11 296,6 მილიონამდე შესავსები რესურსი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</si>
  <si>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</si>
  <si>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</si>
  <si>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</si>
  <si>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</si>
  <si>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</si>
  <si>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</si>
  <si>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</si>
  <si>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</si>
  <si>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</si>
  <si>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</si>
  <si>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</si>
  <si>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</si>
  <si>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</si>
  <si>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ტრეფიკინგის ფონდი</t>
  </si>
  <si>
    <t>სააგენტოდან გასატანი ტრეფიკინგის ფონდში</t>
  </si>
  <si>
    <t>დასაქმების ხელშეწყობის სააგენტო</t>
  </si>
  <si>
    <t>სოციალური მომსახურების სააგენტოდან გასატანი დასაქმებაში</t>
  </si>
  <si>
    <t>სსიპ დევნილები</t>
  </si>
  <si>
    <t>სააგენტოდან გასატანი დევნილებში</t>
  </si>
  <si>
    <t>სააგენტო 2020 MOF</t>
  </si>
  <si>
    <t>სააგენტო 2020 წლის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</si>
</sst>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Sylfaen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</cellStyleXfs>
  <cellXfs count="212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2" fontId="8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left" vertical="center" wrapText="1"/>
    </xf>
    <xf numFmtId="49" fontId="10" fillId="0" borderId="1" xfId="4" applyNumberFormat="1" applyFont="1" applyFill="1" applyBorder="1" applyAlignment="1">
      <alignment horizontal="left" vertical="center" wrapText="1"/>
    </xf>
    <xf numFmtId="4" fontId="8" fillId="0" borderId="1" xfId="4" applyNumberFormat="1" applyFont="1" applyFill="1" applyBorder="1" applyAlignment="1">
      <alignment horizontal="center" vertical="center"/>
    </xf>
    <xf numFmtId="4" fontId="8" fillId="3" borderId="1" xfId="4" applyNumberFormat="1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left" vertical="center" wrapText="1"/>
    </xf>
    <xf numFmtId="2" fontId="8" fillId="3" borderId="1" xfId="4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" fontId="12" fillId="7" borderId="1" xfId="4" applyNumberFormat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2" fontId="13" fillId="0" borderId="0" xfId="1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1" fontId="14" fillId="0" borderId="1" xfId="4" applyNumberFormat="1" applyFont="1" applyFill="1" applyBorder="1" applyAlignment="1">
      <alignment horizontal="center" vertical="center"/>
    </xf>
    <xf numFmtId="3" fontId="12" fillId="7" borderId="1" xfId="4" applyNumberFormat="1" applyFont="1" applyFill="1" applyBorder="1" applyAlignment="1">
      <alignment horizontal="center" vertical="center"/>
    </xf>
    <xf numFmtId="166" fontId="12" fillId="7" borderId="1" xfId="4" applyNumberFormat="1" applyFont="1" applyFill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 wrapText="1"/>
    </xf>
    <xf numFmtId="166" fontId="12" fillId="0" borderId="1" xfId="4" applyNumberFormat="1" applyFont="1" applyFill="1" applyBorder="1" applyAlignment="1">
      <alignment horizontal="center" vertical="center"/>
    </xf>
    <xf numFmtId="166" fontId="14" fillId="0" borderId="1" xfId="4" applyNumberFormat="1" applyFont="1" applyFill="1" applyBorder="1" applyAlignment="1">
      <alignment horizontal="center" vertical="center"/>
    </xf>
    <xf numFmtId="166" fontId="8" fillId="0" borderId="1" xfId="4" applyNumberFormat="1" applyFont="1" applyFill="1" applyBorder="1" applyAlignment="1">
      <alignment horizontal="center" vertical="center"/>
    </xf>
    <xf numFmtId="166" fontId="8" fillId="3" borderId="1" xfId="4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 wrapText="1"/>
    </xf>
    <xf numFmtId="1" fontId="15" fillId="0" borderId="0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0" fontId="2" fillId="5" borderId="4" xfId="2" applyFont="1" applyFill="1" applyBorder="1" applyAlignment="1">
      <alignment horizontal="left" vertical="center" wrapText="1"/>
    </xf>
    <xf numFmtId="49" fontId="10" fillId="3" borderId="4" xfId="4" applyNumberFormat="1" applyFont="1" applyFill="1" applyBorder="1" applyAlignment="1">
      <alignment horizontal="left" vertical="center" wrapText="1"/>
    </xf>
    <xf numFmtId="49" fontId="16" fillId="0" borderId="4" xfId="4" applyNumberFormat="1" applyFont="1" applyFill="1" applyBorder="1" applyAlignment="1">
      <alignment vertical="top" wrapText="1"/>
    </xf>
    <xf numFmtId="49" fontId="16" fillId="0" borderId="4" xfId="4" applyNumberFormat="1" applyFont="1" applyFill="1" applyBorder="1" applyAlignment="1">
      <alignment horizontal="left" vertical="center" wrapText="1"/>
    </xf>
    <xf numFmtId="49" fontId="7" fillId="0" borderId="4" xfId="4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/>
    </xf>
    <xf numFmtId="0" fontId="10" fillId="0" borderId="4" xfId="6" applyFont="1" applyBorder="1" applyAlignment="1">
      <alignment vertical="center"/>
    </xf>
    <xf numFmtId="3" fontId="8" fillId="0" borderId="4" xfId="6" applyNumberFormat="1" applyFont="1" applyBorder="1" applyAlignment="1">
      <alignment horizontal="center" vertical="center"/>
    </xf>
    <xf numFmtId="0" fontId="10" fillId="0" borderId="4" xfId="6" applyFont="1" applyBorder="1" applyAlignment="1">
      <alignment vertical="center" wrapText="1"/>
    </xf>
    <xf numFmtId="0" fontId="7" fillId="0" borderId="5" xfId="6" applyFont="1" applyBorder="1" applyAlignment="1">
      <alignment horizontal="left" vertical="center"/>
    </xf>
    <xf numFmtId="0" fontId="7" fillId="0" borderId="4" xfId="6" applyFont="1" applyBorder="1" applyAlignment="1">
      <alignment horizontal="left" vertical="center"/>
    </xf>
    <xf numFmtId="3" fontId="9" fillId="0" borderId="4" xfId="6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left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vertical="top"/>
    </xf>
    <xf numFmtId="0" fontId="8" fillId="0" borderId="4" xfId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left" vertical="center" wrapText="1"/>
    </xf>
    <xf numFmtId="1" fontId="8" fillId="0" borderId="4" xfId="4" applyNumberFormat="1" applyFont="1" applyFill="1" applyBorder="1" applyAlignment="1">
      <alignment horizontal="center" vertical="center"/>
    </xf>
    <xf numFmtId="2" fontId="8" fillId="0" borderId="4" xfId="4" applyNumberFormat="1" applyFont="1" applyFill="1" applyBorder="1" applyAlignment="1">
      <alignment horizontal="center" vertical="center"/>
    </xf>
    <xf numFmtId="4" fontId="8" fillId="0" borderId="4" xfId="4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vertical="top"/>
    </xf>
    <xf numFmtId="0" fontId="9" fillId="5" borderId="4" xfId="1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left" vertical="center" wrapText="1"/>
    </xf>
    <xf numFmtId="1" fontId="9" fillId="5" borderId="4" xfId="4" applyNumberFormat="1" applyFont="1" applyFill="1" applyBorder="1" applyAlignment="1">
      <alignment horizontal="center" vertical="center"/>
    </xf>
    <xf numFmtId="4" fontId="9" fillId="5" borderId="4" xfId="4" applyNumberFormat="1" applyFont="1" applyFill="1" applyBorder="1" applyAlignment="1">
      <alignment horizontal="center" vertical="center"/>
    </xf>
    <xf numFmtId="4" fontId="8" fillId="3" borderId="4" xfId="4" applyNumberFormat="1" applyFont="1" applyFill="1" applyBorder="1" applyAlignment="1">
      <alignment horizontal="center" vertical="center"/>
    </xf>
    <xf numFmtId="2" fontId="9" fillId="5" borderId="4" xfId="4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2" fontId="9" fillId="0" borderId="4" xfId="4" applyNumberFormat="1" applyFont="1" applyFill="1" applyBorder="1" applyAlignment="1">
      <alignment horizontal="center" vertical="center"/>
    </xf>
    <xf numFmtId="4" fontId="9" fillId="0" borderId="4" xfId="4" applyNumberFormat="1" applyFont="1" applyFill="1" applyBorder="1" applyAlignment="1">
      <alignment horizontal="center" vertical="center"/>
    </xf>
    <xf numFmtId="2" fontId="8" fillId="3" borderId="4" xfId="4" applyNumberFormat="1" applyFont="1" applyFill="1" applyBorder="1" applyAlignment="1">
      <alignment horizontal="center" vertical="center"/>
    </xf>
    <xf numFmtId="2" fontId="9" fillId="3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2" borderId="4" xfId="4" applyNumberFormat="1" applyFont="1" applyFill="1" applyBorder="1" applyAlignment="1">
      <alignment horizontal="center" vertical="center"/>
    </xf>
    <xf numFmtId="1" fontId="9" fillId="3" borderId="4" xfId="4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/>
    </xf>
    <xf numFmtId="1" fontId="10" fillId="0" borderId="4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" fontId="9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left" wrapText="1"/>
    </xf>
    <xf numFmtId="1" fontId="9" fillId="2" borderId="4" xfId="2" applyNumberFormat="1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center" vertical="center"/>
    </xf>
    <xf numFmtId="0" fontId="10" fillId="0" borderId="4" xfId="2" applyFont="1" applyBorder="1" applyAlignment="1"/>
    <xf numFmtId="4" fontId="8" fillId="0" borderId="4" xfId="3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wrapText="1"/>
    </xf>
    <xf numFmtId="0" fontId="7" fillId="0" borderId="4" xfId="2" applyFont="1" applyFill="1" applyBorder="1" applyAlignment="1"/>
    <xf numFmtId="0" fontId="7" fillId="2" borderId="4" xfId="2" applyFont="1" applyFill="1" applyBorder="1" applyAlignment="1">
      <alignment horizontal="left" vertical="center" wrapText="1"/>
    </xf>
    <xf numFmtId="0" fontId="10" fillId="0" borderId="4" xfId="2" applyFont="1" applyBorder="1" applyAlignment="1">
      <alignment horizontal="center"/>
    </xf>
    <xf numFmtId="1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/>
    </xf>
    <xf numFmtId="0" fontId="10" fillId="0" borderId="4" xfId="2" applyFont="1" applyFill="1" applyBorder="1" applyAlignment="1"/>
    <xf numFmtId="0" fontId="10" fillId="0" borderId="4" xfId="2" applyFont="1" applyFill="1" applyBorder="1" applyAlignment="1">
      <alignment horizontal="center"/>
    </xf>
    <xf numFmtId="4" fontId="9" fillId="2" borderId="4" xfId="3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/>
    <xf numFmtId="0" fontId="7" fillId="0" borderId="4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/>
    </xf>
    <xf numFmtId="49" fontId="7" fillId="0" borderId="4" xfId="1" applyNumberFormat="1" applyFont="1" applyFill="1" applyBorder="1" applyAlignment="1">
      <alignment vertical="center" wrapText="1"/>
    </xf>
    <xf numFmtId="1" fontId="9" fillId="0" borderId="4" xfId="3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vertical="center"/>
    </xf>
    <xf numFmtId="0" fontId="9" fillId="6" borderId="4" xfId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vertical="center" wrapText="1"/>
    </xf>
    <xf numFmtId="1" fontId="9" fillId="6" borderId="4" xfId="2" applyNumberFormat="1" applyFont="1" applyFill="1" applyBorder="1" applyAlignment="1">
      <alignment horizontal="center" vertical="center"/>
    </xf>
    <xf numFmtId="4" fontId="9" fillId="6" borderId="4" xfId="2" applyNumberFormat="1" applyFont="1" applyFill="1" applyBorder="1" applyAlignment="1">
      <alignment horizontal="center" vertical="center"/>
    </xf>
    <xf numFmtId="4" fontId="9" fillId="6" borderId="4" xfId="3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6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166" fontId="20" fillId="0" borderId="4" xfId="1" applyNumberFormat="1" applyFont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166" fontId="4" fillId="8" borderId="4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166" fontId="13" fillId="0" borderId="4" xfId="1" applyNumberFormat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4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center" vertical="center" wrapText="1"/>
    </xf>
    <xf numFmtId="167" fontId="13" fillId="3" borderId="4" xfId="1" applyNumberFormat="1" applyFont="1" applyFill="1" applyBorder="1" applyAlignment="1">
      <alignment horizontal="center" vertical="center" wrapText="1"/>
    </xf>
    <xf numFmtId="166" fontId="13" fillId="3" borderId="4" xfId="1" applyNumberFormat="1" applyFont="1" applyFill="1" applyBorder="1" applyAlignment="1">
      <alignment horizontal="center" vertical="center" wrapText="1"/>
    </xf>
    <xf numFmtId="167" fontId="4" fillId="3" borderId="4" xfId="1" applyNumberFormat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vertical="center" wrapText="1"/>
    </xf>
    <xf numFmtId="0" fontId="13" fillId="0" borderId="4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 wrapText="1"/>
    </xf>
    <xf numFmtId="167" fontId="4" fillId="8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>
      <alignment horizontal="center" vertical="center" wrapText="1"/>
    </xf>
    <xf numFmtId="166" fontId="13" fillId="0" borderId="4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6" fontId="4" fillId="0" borderId="4" xfId="1" applyNumberFormat="1" applyFont="1" applyFill="1" applyBorder="1" applyAlignment="1">
      <alignment horizontal="center" vertical="center" wrapText="1"/>
    </xf>
    <xf numFmtId="0" fontId="23" fillId="0" borderId="4" xfId="1" applyFont="1" applyBorder="1" applyAlignment="1">
      <alignment vertical="center" wrapText="1"/>
    </xf>
    <xf numFmtId="0" fontId="24" fillId="0" borderId="4" xfId="1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 wrapText="1"/>
    </xf>
    <xf numFmtId="167" fontId="4" fillId="0" borderId="4" xfId="1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0" fontId="26" fillId="7" borderId="7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7" borderId="9" xfId="0" applyNumberFormat="1" applyFont="1" applyFill="1" applyBorder="1" applyAlignment="1">
      <alignment horizontal="center" vertical="center" wrapText="1"/>
    </xf>
    <xf numFmtId="166" fontId="29" fillId="0" borderId="9" xfId="0" applyNumberFormat="1" applyFont="1" applyFill="1" applyBorder="1" applyAlignment="1">
      <alignment horizontal="center" vertical="center" wrapText="1"/>
    </xf>
    <xf numFmtId="166" fontId="29" fillId="7" borderId="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6" fillId="0" borderId="8" xfId="0" applyNumberFormat="1" applyFont="1" applyFill="1" applyBorder="1" applyAlignment="1">
      <alignment horizontal="left" vertical="center" wrapText="1"/>
    </xf>
    <xf numFmtId="0" fontId="26" fillId="0" borderId="9" xfId="0" applyNumberFormat="1" applyFont="1" applyFill="1" applyBorder="1" applyAlignment="1">
      <alignment horizontal="left" vertical="center" wrapText="1"/>
    </xf>
    <xf numFmtId="0" fontId="29" fillId="0" borderId="9" xfId="0" applyNumberFormat="1" applyFont="1" applyFill="1" applyBorder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center" vertical="center" wrapText="1"/>
    </xf>
    <xf numFmtId="166" fontId="29" fillId="4" borderId="9" xfId="0" applyNumberFormat="1" applyFont="1" applyFill="1" applyBorder="1" applyAlignment="1">
      <alignment horizontal="center" vertical="center" wrapText="1"/>
    </xf>
    <xf numFmtId="166" fontId="29" fillId="9" borderId="9" xfId="0" applyNumberFormat="1" applyFont="1" applyFill="1" applyBorder="1" applyAlignment="1">
      <alignment horizontal="center" vertical="center" wrapText="1"/>
    </xf>
    <xf numFmtId="166" fontId="26" fillId="9" borderId="9" xfId="0" applyNumberFormat="1" applyFont="1" applyFill="1" applyBorder="1" applyAlignment="1">
      <alignment horizontal="center" vertical="center" wrapText="1"/>
    </xf>
  </cellXfs>
  <cellStyles count="9"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26" Type="http://schemas.openxmlformats.org/officeDocument/2006/relationships/externalLink" Target="externalLinks/externalLink122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16" Type="http://schemas.openxmlformats.org/officeDocument/2006/relationships/externalLink" Target="externalLinks/externalLink112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11" Type="http://schemas.openxmlformats.org/officeDocument/2006/relationships/externalLink" Target="externalLinks/externalLink107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30" Type="http://schemas.openxmlformats.org/officeDocument/2006/relationships/externalLink" Target="externalLinks/externalLink126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4;&#4312;&#4316;&#4304;&#4316;&#4321;&#4311;&#4304;%20&#4307;&#4304;&#4316;&#4304;&#4320;&#4311;&#4312;-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 00"/>
      <sheetName val="Sheet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tabSelected="1" view="pageBreakPreview" zoomScaleNormal="100" zoomScaleSheetLayoutView="100" workbookViewId="0">
      <pane ySplit="3" topLeftCell="A4" activePane="bottomLeft" state="frozen"/>
      <selection activeCell="F49" sqref="F49"/>
      <selection pane="bottomLeft" activeCell="C4" sqref="C4"/>
    </sheetView>
  </sheetViews>
  <sheetFormatPr defaultColWidth="12.5703125" defaultRowHeight="15" x14ac:dyDescent="0.25"/>
  <cols>
    <col min="1" max="1" width="3.85546875" style="15" customWidth="1"/>
    <col min="2" max="2" width="5.28515625" style="21" customWidth="1"/>
    <col min="3" max="3" width="43.5703125" style="31" customWidth="1"/>
    <col min="4" max="4" width="15.5703125" style="13" customWidth="1"/>
    <col min="5" max="5" width="16.140625" style="14" customWidth="1"/>
    <col min="6" max="6" width="18.28515625" style="24" customWidth="1"/>
    <col min="7" max="8" width="18.85546875" style="54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 x14ac:dyDescent="0.25">
      <c r="H1" s="54" t="s">
        <v>107</v>
      </c>
    </row>
    <row r="2" spans="2:8" ht="51" customHeight="1" x14ac:dyDescent="0.25">
      <c r="B2" s="47" t="s">
        <v>134</v>
      </c>
      <c r="C2" s="47"/>
      <c r="D2" s="47"/>
      <c r="E2" s="47"/>
      <c r="F2" s="47"/>
      <c r="G2" s="47"/>
      <c r="H2" s="48"/>
    </row>
    <row r="3" spans="2:8" s="16" customFormat="1" ht="75" x14ac:dyDescent="0.25">
      <c r="B3" s="20" t="s">
        <v>118</v>
      </c>
      <c r="C3" s="32" t="s">
        <v>112</v>
      </c>
      <c r="D3" s="49" t="s">
        <v>0</v>
      </c>
      <c r="E3" s="50" t="s">
        <v>113</v>
      </c>
      <c r="F3" s="49" t="s">
        <v>114</v>
      </c>
      <c r="G3" s="55" t="s">
        <v>115</v>
      </c>
      <c r="H3" s="55" t="s">
        <v>116</v>
      </c>
    </row>
    <row r="4" spans="2:8" x14ac:dyDescent="0.25">
      <c r="B4" s="22"/>
      <c r="C4" s="33" t="s">
        <v>12</v>
      </c>
      <c r="D4" s="51">
        <v>1</v>
      </c>
      <c r="E4" s="19">
        <v>5.6</v>
      </c>
      <c r="F4" s="34">
        <v>5600</v>
      </c>
      <c r="G4" s="58">
        <f>F4*D4</f>
        <v>5600</v>
      </c>
      <c r="H4" s="58">
        <f>G4*12</f>
        <v>67200</v>
      </c>
    </row>
    <row r="5" spans="2:8" x14ac:dyDescent="0.25">
      <c r="B5" s="22"/>
      <c r="C5" s="33" t="s">
        <v>13</v>
      </c>
      <c r="D5" s="51">
        <v>1</v>
      </c>
      <c r="E5" s="19">
        <v>4.8</v>
      </c>
      <c r="F5" s="34">
        <v>4800</v>
      </c>
      <c r="G5" s="58">
        <f>F5*D5</f>
        <v>4800</v>
      </c>
      <c r="H5" s="58">
        <f>G5*12</f>
        <v>57600</v>
      </c>
    </row>
    <row r="6" spans="2:8" x14ac:dyDescent="0.25">
      <c r="B6" s="22"/>
      <c r="C6" s="33" t="s">
        <v>13</v>
      </c>
      <c r="D6" s="51">
        <v>1</v>
      </c>
      <c r="E6" s="19">
        <v>4.5999999999999996</v>
      </c>
      <c r="F6" s="34">
        <v>4600</v>
      </c>
      <c r="G6" s="58">
        <f>F6*D6</f>
        <v>4600</v>
      </c>
      <c r="H6" s="58">
        <f>G6*12</f>
        <v>55200</v>
      </c>
    </row>
    <row r="7" spans="2:8" x14ac:dyDescent="0.25">
      <c r="B7" s="22"/>
      <c r="C7" s="33" t="s">
        <v>13</v>
      </c>
      <c r="D7" s="51">
        <v>1</v>
      </c>
      <c r="E7" s="19">
        <v>4.4000000000000004</v>
      </c>
      <c r="F7" s="34">
        <v>4400</v>
      </c>
      <c r="G7" s="58">
        <f>F7*D7</f>
        <v>4400</v>
      </c>
      <c r="H7" s="58">
        <f>G7*12</f>
        <v>52800</v>
      </c>
    </row>
    <row r="8" spans="2:8" x14ac:dyDescent="0.25">
      <c r="C8" s="33" t="s">
        <v>157</v>
      </c>
      <c r="D8" s="51">
        <v>1</v>
      </c>
      <c r="E8" s="19">
        <v>1.9</v>
      </c>
      <c r="F8" s="34">
        <v>1900</v>
      </c>
      <c r="G8" s="58">
        <f>F8*D8</f>
        <v>1900</v>
      </c>
      <c r="H8" s="58">
        <f>G8*12</f>
        <v>22800</v>
      </c>
    </row>
    <row r="9" spans="2:8" s="17" customFormat="1" ht="33" customHeight="1" x14ac:dyDescent="0.25">
      <c r="B9" s="40" t="s">
        <v>119</v>
      </c>
      <c r="C9" s="39" t="s">
        <v>135</v>
      </c>
      <c r="D9" s="52">
        <f>D10+D11+D12+D17+D23+D28+D33</f>
        <v>88</v>
      </c>
      <c r="E9" s="52"/>
      <c r="F9" s="52"/>
      <c r="G9" s="53">
        <f t="shared" ref="G9:H9" si="0">G10+G11+G12+G17+G23+G28+G33</f>
        <v>123800</v>
      </c>
      <c r="H9" s="53">
        <f t="shared" si="0"/>
        <v>1485600</v>
      </c>
    </row>
    <row r="10" spans="2:8" ht="30" x14ac:dyDescent="0.25">
      <c r="B10" s="22"/>
      <c r="C10" s="33" t="s">
        <v>136</v>
      </c>
      <c r="D10" s="51">
        <v>1</v>
      </c>
      <c r="E10" s="19">
        <v>3.6</v>
      </c>
      <c r="F10" s="35">
        <v>3600</v>
      </c>
      <c r="G10" s="59">
        <f>D10*F10</f>
        <v>3600</v>
      </c>
      <c r="H10" s="58">
        <f>G10*12</f>
        <v>43200</v>
      </c>
    </row>
    <row r="11" spans="2:8" x14ac:dyDescent="0.25">
      <c r="B11" s="22"/>
      <c r="C11" s="33" t="s">
        <v>16</v>
      </c>
      <c r="D11" s="51">
        <v>1</v>
      </c>
      <c r="E11" s="19">
        <v>3.2</v>
      </c>
      <c r="F11" s="35">
        <v>3200</v>
      </c>
      <c r="G11" s="59">
        <f>D11*F11</f>
        <v>3200</v>
      </c>
      <c r="H11" s="58">
        <f>G11*12</f>
        <v>38400</v>
      </c>
    </row>
    <row r="12" spans="2:8" ht="30" x14ac:dyDescent="0.25">
      <c r="B12" s="22">
        <v>1</v>
      </c>
      <c r="C12" s="36" t="s">
        <v>137</v>
      </c>
      <c r="D12" s="41">
        <f>SUM(D13:D16)</f>
        <v>14</v>
      </c>
      <c r="E12" s="41"/>
      <c r="F12" s="41"/>
      <c r="G12" s="56">
        <f t="shared" ref="G12:H12" si="1">SUM(G13:G16)</f>
        <v>19100</v>
      </c>
      <c r="H12" s="56">
        <f t="shared" si="1"/>
        <v>229200</v>
      </c>
    </row>
    <row r="13" spans="2:8" x14ac:dyDescent="0.25">
      <c r="B13" s="22"/>
      <c r="C13" s="33" t="s">
        <v>14</v>
      </c>
      <c r="D13" s="51">
        <v>1</v>
      </c>
      <c r="E13" s="19">
        <v>2.2000000000000002</v>
      </c>
      <c r="F13" s="35">
        <v>2200</v>
      </c>
      <c r="G13" s="59">
        <f>D13*F13</f>
        <v>2200</v>
      </c>
      <c r="H13" s="58">
        <f>G13*12</f>
        <v>26400</v>
      </c>
    </row>
    <row r="14" spans="2:8" x14ac:dyDescent="0.25">
      <c r="B14" s="22"/>
      <c r="C14" s="33" t="s">
        <v>15</v>
      </c>
      <c r="D14" s="51">
        <v>2</v>
      </c>
      <c r="E14" s="19">
        <v>1.6</v>
      </c>
      <c r="F14" s="35">
        <v>1600</v>
      </c>
      <c r="G14" s="59">
        <f>F14*D14</f>
        <v>3200</v>
      </c>
      <c r="H14" s="58">
        <f>G14*12</f>
        <v>38400</v>
      </c>
    </row>
    <row r="15" spans="2:8" x14ac:dyDescent="0.25">
      <c r="B15" s="22"/>
      <c r="C15" s="33" t="s">
        <v>7</v>
      </c>
      <c r="D15" s="51">
        <v>8</v>
      </c>
      <c r="E15" s="19">
        <v>1.3</v>
      </c>
      <c r="F15" s="35">
        <v>1300</v>
      </c>
      <c r="G15" s="59">
        <f>F15*D15</f>
        <v>10400</v>
      </c>
      <c r="H15" s="58">
        <f>G15*12</f>
        <v>124800</v>
      </c>
    </row>
    <row r="16" spans="2:8" x14ac:dyDescent="0.25">
      <c r="B16" s="22"/>
      <c r="C16" s="33" t="s">
        <v>8</v>
      </c>
      <c r="D16" s="51">
        <v>3</v>
      </c>
      <c r="E16" s="19">
        <v>1.1000000000000001</v>
      </c>
      <c r="F16" s="34">
        <v>1100</v>
      </c>
      <c r="G16" s="59">
        <f>D16*F16</f>
        <v>3300</v>
      </c>
      <c r="H16" s="58">
        <f>G16*12</f>
        <v>39600</v>
      </c>
    </row>
    <row r="17" spans="2:8" s="18" customFormat="1" x14ac:dyDescent="0.25">
      <c r="B17" s="23">
        <v>2</v>
      </c>
      <c r="C17" s="36" t="s">
        <v>138</v>
      </c>
      <c r="D17" s="41">
        <f>SUM(D18:D22)</f>
        <v>24</v>
      </c>
      <c r="E17" s="41"/>
      <c r="F17" s="41"/>
      <c r="G17" s="56">
        <f t="shared" ref="G17:H17" si="2">SUM(G18:G22)</f>
        <v>33400</v>
      </c>
      <c r="H17" s="56">
        <f t="shared" si="2"/>
        <v>400800</v>
      </c>
    </row>
    <row r="18" spans="2:8" s="18" customFormat="1" x14ac:dyDescent="0.25">
      <c r="B18" s="23"/>
      <c r="C18" s="33" t="s">
        <v>14</v>
      </c>
      <c r="D18" s="51">
        <v>1</v>
      </c>
      <c r="E18" s="19">
        <v>2.5</v>
      </c>
      <c r="F18" s="34">
        <v>2500</v>
      </c>
      <c r="G18" s="58">
        <f>F18*D18</f>
        <v>2500</v>
      </c>
      <c r="H18" s="58">
        <f>G18*12</f>
        <v>30000</v>
      </c>
    </row>
    <row r="19" spans="2:8" x14ac:dyDescent="0.25">
      <c r="B19" s="22"/>
      <c r="C19" s="33" t="s">
        <v>117</v>
      </c>
      <c r="D19" s="51">
        <v>1</v>
      </c>
      <c r="E19" s="19">
        <v>2.2000000000000002</v>
      </c>
      <c r="F19" s="34">
        <v>2200</v>
      </c>
      <c r="G19" s="58">
        <f>F19*D19</f>
        <v>2200</v>
      </c>
      <c r="H19" s="58">
        <f>G19*12</f>
        <v>26400</v>
      </c>
    </row>
    <row r="20" spans="2:8" x14ac:dyDescent="0.25">
      <c r="B20" s="22"/>
      <c r="C20" s="33" t="s">
        <v>15</v>
      </c>
      <c r="D20" s="51">
        <v>3</v>
      </c>
      <c r="E20" s="19">
        <v>1.6</v>
      </c>
      <c r="F20" s="34">
        <v>1600</v>
      </c>
      <c r="G20" s="58">
        <f>F20*D20</f>
        <v>4800</v>
      </c>
      <c r="H20" s="58">
        <f>G20*12</f>
        <v>57600</v>
      </c>
    </row>
    <row r="21" spans="2:8" x14ac:dyDescent="0.25">
      <c r="B21" s="22"/>
      <c r="C21" s="33" t="s">
        <v>7</v>
      </c>
      <c r="D21" s="51">
        <v>15</v>
      </c>
      <c r="E21" s="19">
        <v>1.3</v>
      </c>
      <c r="F21" s="34">
        <v>1300</v>
      </c>
      <c r="G21" s="58">
        <f>F21*D21</f>
        <v>19500</v>
      </c>
      <c r="H21" s="58">
        <f>G21*12</f>
        <v>234000</v>
      </c>
    </row>
    <row r="22" spans="2:8" x14ac:dyDescent="0.25">
      <c r="B22" s="22"/>
      <c r="C22" s="33" t="s">
        <v>8</v>
      </c>
      <c r="D22" s="51">
        <v>4</v>
      </c>
      <c r="E22" s="19">
        <v>1.1000000000000001</v>
      </c>
      <c r="F22" s="34">
        <v>1100</v>
      </c>
      <c r="G22" s="58">
        <f>F22*D22</f>
        <v>4400</v>
      </c>
      <c r="H22" s="58">
        <f>G22*12</f>
        <v>52800</v>
      </c>
    </row>
    <row r="23" spans="2:8" s="18" customFormat="1" ht="45" x14ac:dyDescent="0.25">
      <c r="B23" s="23">
        <v>3</v>
      </c>
      <c r="C23" s="36" t="s">
        <v>139</v>
      </c>
      <c r="D23" s="41">
        <f>SUM(D24:D27)</f>
        <v>17</v>
      </c>
      <c r="E23" s="41"/>
      <c r="F23" s="41"/>
      <c r="G23" s="56">
        <f t="shared" ref="G23:H23" si="3">SUM(G24:G27)</f>
        <v>23000</v>
      </c>
      <c r="H23" s="56">
        <f t="shared" si="3"/>
        <v>276000</v>
      </c>
    </row>
    <row r="24" spans="2:8" x14ac:dyDescent="0.25">
      <c r="B24" s="22"/>
      <c r="C24" s="33" t="s">
        <v>14</v>
      </c>
      <c r="D24" s="51">
        <v>1</v>
      </c>
      <c r="E24" s="19">
        <v>2.2000000000000002</v>
      </c>
      <c r="F24" s="34">
        <v>2200</v>
      </c>
      <c r="G24" s="58">
        <f>F24*D24</f>
        <v>2200</v>
      </c>
      <c r="H24" s="58">
        <f>G24*12</f>
        <v>26400</v>
      </c>
    </row>
    <row r="25" spans="2:8" x14ac:dyDescent="0.25">
      <c r="B25" s="22"/>
      <c r="C25" s="33" t="s">
        <v>15</v>
      </c>
      <c r="D25" s="51">
        <v>2</v>
      </c>
      <c r="E25" s="19">
        <v>1.6</v>
      </c>
      <c r="F25" s="34">
        <v>1600</v>
      </c>
      <c r="G25" s="58">
        <f>F25*D25</f>
        <v>3200</v>
      </c>
      <c r="H25" s="58">
        <f>G25*12</f>
        <v>38400</v>
      </c>
    </row>
    <row r="26" spans="2:8" x14ac:dyDescent="0.25">
      <c r="B26" s="22"/>
      <c r="C26" s="33" t="s">
        <v>7</v>
      </c>
      <c r="D26" s="51">
        <v>11</v>
      </c>
      <c r="E26" s="19">
        <v>1.3</v>
      </c>
      <c r="F26" s="34">
        <v>1300</v>
      </c>
      <c r="G26" s="58">
        <f>F26*D26</f>
        <v>14300</v>
      </c>
      <c r="H26" s="58">
        <f>G26*12</f>
        <v>171600</v>
      </c>
    </row>
    <row r="27" spans="2:8" x14ac:dyDescent="0.25">
      <c r="B27" s="22"/>
      <c r="C27" s="33" t="s">
        <v>8</v>
      </c>
      <c r="D27" s="51">
        <v>3</v>
      </c>
      <c r="E27" s="19">
        <v>1.1000000000000001</v>
      </c>
      <c r="F27" s="34">
        <v>1100</v>
      </c>
      <c r="G27" s="58">
        <f>F27*D27</f>
        <v>3300</v>
      </c>
      <c r="H27" s="58">
        <f>G27*12</f>
        <v>39600</v>
      </c>
    </row>
    <row r="28" spans="2:8" s="18" customFormat="1" x14ac:dyDescent="0.25">
      <c r="B28" s="23">
        <v>4</v>
      </c>
      <c r="C28" s="36" t="s">
        <v>140</v>
      </c>
      <c r="D28" s="41">
        <f>SUM(D29:D32)</f>
        <v>8</v>
      </c>
      <c r="E28" s="41"/>
      <c r="F28" s="41"/>
      <c r="G28" s="56">
        <f t="shared" ref="G28:H28" si="4">SUM(G29:G32)</f>
        <v>11000</v>
      </c>
      <c r="H28" s="56">
        <f t="shared" si="4"/>
        <v>132000</v>
      </c>
    </row>
    <row r="29" spans="2:8" x14ac:dyDescent="0.25">
      <c r="B29" s="22"/>
      <c r="C29" s="33" t="s">
        <v>14</v>
      </c>
      <c r="D29" s="51">
        <v>1</v>
      </c>
      <c r="E29" s="19">
        <v>2.2000000000000002</v>
      </c>
      <c r="F29" s="34">
        <v>2200</v>
      </c>
      <c r="G29" s="58">
        <f>D29*F29</f>
        <v>2200</v>
      </c>
      <c r="H29" s="58">
        <f>G29*12</f>
        <v>26400</v>
      </c>
    </row>
    <row r="30" spans="2:8" x14ac:dyDescent="0.25">
      <c r="B30" s="22"/>
      <c r="C30" s="33" t="s">
        <v>15</v>
      </c>
      <c r="D30" s="51">
        <v>1</v>
      </c>
      <c r="E30" s="19">
        <v>1.6</v>
      </c>
      <c r="F30" s="34">
        <v>1600</v>
      </c>
      <c r="G30" s="58">
        <f>F30*D30</f>
        <v>1600</v>
      </c>
      <c r="H30" s="58">
        <f>G30*12</f>
        <v>19200</v>
      </c>
    </row>
    <row r="31" spans="2:8" x14ac:dyDescent="0.25">
      <c r="B31" s="22"/>
      <c r="C31" s="33" t="s">
        <v>7</v>
      </c>
      <c r="D31" s="51">
        <v>3</v>
      </c>
      <c r="E31" s="19">
        <v>1.3</v>
      </c>
      <c r="F31" s="34">
        <v>1300</v>
      </c>
      <c r="G31" s="58">
        <f>F31*D31</f>
        <v>3900</v>
      </c>
      <c r="H31" s="58">
        <f>G31*12</f>
        <v>46800</v>
      </c>
    </row>
    <row r="32" spans="2:8" x14ac:dyDescent="0.25">
      <c r="B32" s="22"/>
      <c r="C32" s="33" t="s">
        <v>8</v>
      </c>
      <c r="D32" s="51">
        <v>3</v>
      </c>
      <c r="E32" s="19">
        <v>1.1000000000000001</v>
      </c>
      <c r="F32" s="34">
        <v>1100</v>
      </c>
      <c r="G32" s="58">
        <f>D32*F32</f>
        <v>3300</v>
      </c>
      <c r="H32" s="58">
        <f>G32*12</f>
        <v>39600</v>
      </c>
    </row>
    <row r="33" spans="2:8" s="18" customFormat="1" ht="30" x14ac:dyDescent="0.25">
      <c r="B33" s="23">
        <v>5</v>
      </c>
      <c r="C33" s="36" t="s">
        <v>156</v>
      </c>
      <c r="D33" s="41">
        <f>SUM(D34:D38)</f>
        <v>23</v>
      </c>
      <c r="E33" s="41"/>
      <c r="F33" s="41"/>
      <c r="G33" s="56">
        <f t="shared" ref="G33:H33" si="5">SUM(G34:G38)</f>
        <v>30500</v>
      </c>
      <c r="H33" s="56">
        <f t="shared" si="5"/>
        <v>366000</v>
      </c>
    </row>
    <row r="34" spans="2:8" x14ac:dyDescent="0.25">
      <c r="B34" s="22"/>
      <c r="C34" s="33" t="s">
        <v>14</v>
      </c>
      <c r="D34" s="51">
        <v>1</v>
      </c>
      <c r="E34" s="19">
        <v>2.2000000000000002</v>
      </c>
      <c r="F34" s="34">
        <v>2200</v>
      </c>
      <c r="G34" s="58">
        <f>F34*D34</f>
        <v>2200</v>
      </c>
      <c r="H34" s="58">
        <f>G34*12</f>
        <v>26400</v>
      </c>
    </row>
    <row r="35" spans="2:8" x14ac:dyDescent="0.25">
      <c r="B35" s="22"/>
      <c r="C35" s="33" t="s">
        <v>117</v>
      </c>
      <c r="D35" s="51">
        <v>1</v>
      </c>
      <c r="E35" s="19">
        <v>2</v>
      </c>
      <c r="F35" s="34">
        <v>2000</v>
      </c>
      <c r="G35" s="58">
        <f>F35*D35</f>
        <v>2000</v>
      </c>
      <c r="H35" s="58">
        <f>G35*12</f>
        <v>24000</v>
      </c>
    </row>
    <row r="36" spans="2:8" x14ac:dyDescent="0.25">
      <c r="B36" s="22"/>
      <c r="C36" s="33" t="s">
        <v>15</v>
      </c>
      <c r="D36" s="51">
        <v>2</v>
      </c>
      <c r="E36" s="19">
        <v>1.6</v>
      </c>
      <c r="F36" s="34">
        <v>1600</v>
      </c>
      <c r="G36" s="58">
        <f>F36*D36</f>
        <v>3200</v>
      </c>
      <c r="H36" s="58">
        <f>G36*12</f>
        <v>38400</v>
      </c>
    </row>
    <row r="37" spans="2:8" x14ac:dyDescent="0.25">
      <c r="B37" s="22"/>
      <c r="C37" s="33" t="s">
        <v>7</v>
      </c>
      <c r="D37" s="51">
        <v>11</v>
      </c>
      <c r="E37" s="19">
        <v>1.3</v>
      </c>
      <c r="F37" s="34">
        <v>1300</v>
      </c>
      <c r="G37" s="58">
        <f>F37*D37</f>
        <v>14300</v>
      </c>
      <c r="H37" s="58">
        <f>G37*12</f>
        <v>171600</v>
      </c>
    </row>
    <row r="38" spans="2:8" x14ac:dyDescent="0.25">
      <c r="B38" s="22"/>
      <c r="C38" s="33" t="s">
        <v>8</v>
      </c>
      <c r="D38" s="51">
        <v>8</v>
      </c>
      <c r="E38" s="19">
        <v>1.1000000000000001</v>
      </c>
      <c r="F38" s="34">
        <v>1100</v>
      </c>
      <c r="G38" s="58">
        <f>F38*D38</f>
        <v>8800</v>
      </c>
      <c r="H38" s="58">
        <f>G38*12</f>
        <v>105600</v>
      </c>
    </row>
    <row r="39" spans="2:8" s="17" customFormat="1" ht="30" x14ac:dyDescent="0.25">
      <c r="B39" s="40" t="s">
        <v>120</v>
      </c>
      <c r="C39" s="39" t="s">
        <v>148</v>
      </c>
      <c r="D39" s="42">
        <f>D40+D41+D46</f>
        <v>16</v>
      </c>
      <c r="E39" s="42"/>
      <c r="F39" s="42"/>
      <c r="G39" s="53">
        <f t="shared" ref="G39:H39" si="6">G40+G41+G46</f>
        <v>24000</v>
      </c>
      <c r="H39" s="53">
        <f t="shared" si="6"/>
        <v>288000</v>
      </c>
    </row>
    <row r="40" spans="2:8" ht="30" x14ac:dyDescent="0.25">
      <c r="B40" s="22"/>
      <c r="C40" s="33" t="s">
        <v>141</v>
      </c>
      <c r="D40" s="51">
        <v>1</v>
      </c>
      <c r="E40" s="19">
        <v>3.6</v>
      </c>
      <c r="F40" s="35">
        <v>3600</v>
      </c>
      <c r="G40" s="59">
        <f>D40*F40</f>
        <v>3600</v>
      </c>
      <c r="H40" s="58">
        <f>G40*12</f>
        <v>43200</v>
      </c>
    </row>
    <row r="41" spans="2:8" s="18" customFormat="1" ht="30" x14ac:dyDescent="0.25">
      <c r="B41" s="23">
        <v>1</v>
      </c>
      <c r="C41" s="36" t="s">
        <v>142</v>
      </c>
      <c r="D41" s="51">
        <f>SUM(D42:D45)</f>
        <v>6</v>
      </c>
      <c r="E41" s="51"/>
      <c r="F41" s="51"/>
      <c r="G41" s="57">
        <f t="shared" ref="G41:H41" si="7">SUM(G42:G45)</f>
        <v>9300</v>
      </c>
      <c r="H41" s="57">
        <f t="shared" si="7"/>
        <v>111600</v>
      </c>
    </row>
    <row r="42" spans="2:8" x14ac:dyDescent="0.25">
      <c r="B42" s="22"/>
      <c r="C42" s="33" t="s">
        <v>14</v>
      </c>
      <c r="D42" s="51">
        <v>1</v>
      </c>
      <c r="E42" s="19">
        <v>2.2000000000000002</v>
      </c>
      <c r="F42" s="34">
        <v>2200</v>
      </c>
      <c r="G42" s="58">
        <f>D42*F42</f>
        <v>2200</v>
      </c>
      <c r="H42" s="58">
        <f>G42*12</f>
        <v>26400</v>
      </c>
    </row>
    <row r="43" spans="2:8" x14ac:dyDescent="0.25">
      <c r="B43" s="22"/>
      <c r="C43" s="33" t="s">
        <v>15</v>
      </c>
      <c r="D43" s="51">
        <v>3</v>
      </c>
      <c r="E43" s="19">
        <v>1.5</v>
      </c>
      <c r="F43" s="34">
        <v>1500</v>
      </c>
      <c r="G43" s="58">
        <f>F43*D43</f>
        <v>4500</v>
      </c>
      <c r="H43" s="58">
        <f>G43*12</f>
        <v>54000</v>
      </c>
    </row>
    <row r="44" spans="2:8" x14ac:dyDescent="0.25">
      <c r="B44" s="22"/>
      <c r="C44" s="33" t="s">
        <v>7</v>
      </c>
      <c r="D44" s="51">
        <v>2</v>
      </c>
      <c r="E44" s="19">
        <v>1.3</v>
      </c>
      <c r="F44" s="34">
        <v>1300</v>
      </c>
      <c r="G44" s="58">
        <f>F44*D44</f>
        <v>2600</v>
      </c>
      <c r="H44" s="58">
        <f>G44*12</f>
        <v>31200</v>
      </c>
    </row>
    <row r="45" spans="2:8" x14ac:dyDescent="0.25">
      <c r="B45" s="22"/>
      <c r="C45" s="33" t="s">
        <v>8</v>
      </c>
      <c r="D45" s="51"/>
      <c r="E45" s="19"/>
      <c r="F45" s="34"/>
      <c r="G45" s="58"/>
      <c r="H45" s="58"/>
    </row>
    <row r="46" spans="2:8" s="18" customFormat="1" ht="45" x14ac:dyDescent="0.25">
      <c r="B46" s="23">
        <v>2</v>
      </c>
      <c r="C46" s="36" t="s">
        <v>143</v>
      </c>
      <c r="D46" s="41">
        <f>SUM(D47:D50)</f>
        <v>9</v>
      </c>
      <c r="E46" s="41"/>
      <c r="F46" s="41"/>
      <c r="G46" s="56">
        <f t="shared" ref="G46:H46" si="8">SUM(G47:G50)</f>
        <v>11100</v>
      </c>
      <c r="H46" s="56">
        <f t="shared" si="8"/>
        <v>133200</v>
      </c>
    </row>
    <row r="47" spans="2:8" x14ac:dyDescent="0.25">
      <c r="B47" s="22"/>
      <c r="C47" s="33" t="s">
        <v>14</v>
      </c>
      <c r="D47" s="51">
        <v>1</v>
      </c>
      <c r="E47" s="19">
        <v>2.2000000000000002</v>
      </c>
      <c r="F47" s="34">
        <v>2200</v>
      </c>
      <c r="G47" s="58">
        <f>D47*F47</f>
        <v>2200</v>
      </c>
      <c r="H47" s="58">
        <f>G47*12</f>
        <v>26400</v>
      </c>
    </row>
    <row r="48" spans="2:8" x14ac:dyDescent="0.25">
      <c r="B48" s="22"/>
      <c r="C48" s="33" t="s">
        <v>15</v>
      </c>
      <c r="D48" s="51">
        <v>4</v>
      </c>
      <c r="E48" s="19">
        <v>1.3</v>
      </c>
      <c r="F48" s="34">
        <v>1300</v>
      </c>
      <c r="G48" s="58">
        <f>F48*D48</f>
        <v>5200</v>
      </c>
      <c r="H48" s="58">
        <f>G48*12</f>
        <v>62400</v>
      </c>
    </row>
    <row r="49" spans="2:8" x14ac:dyDescent="0.25">
      <c r="B49" s="22"/>
      <c r="C49" s="33" t="s">
        <v>7</v>
      </c>
      <c r="D49" s="51">
        <v>2</v>
      </c>
      <c r="E49" s="19">
        <v>1</v>
      </c>
      <c r="F49" s="34">
        <v>1000</v>
      </c>
      <c r="G49" s="58">
        <f>F49*D49</f>
        <v>2000</v>
      </c>
      <c r="H49" s="58">
        <f>G49*12</f>
        <v>24000</v>
      </c>
    </row>
    <row r="50" spans="2:8" x14ac:dyDescent="0.25">
      <c r="B50" s="22"/>
      <c r="C50" s="33" t="s">
        <v>8</v>
      </c>
      <c r="D50" s="51">
        <v>2</v>
      </c>
      <c r="E50" s="19">
        <v>0.85</v>
      </c>
      <c r="F50" s="34">
        <v>850</v>
      </c>
      <c r="G50" s="58">
        <f>F50*D50</f>
        <v>1700</v>
      </c>
      <c r="H50" s="58">
        <f>G50*12</f>
        <v>20400</v>
      </c>
    </row>
    <row r="51" spans="2:8" s="17" customFormat="1" ht="35.25" customHeight="1" x14ac:dyDescent="0.25">
      <c r="B51" s="40" t="s">
        <v>121</v>
      </c>
      <c r="C51" s="39" t="s">
        <v>144</v>
      </c>
      <c r="D51" s="42">
        <f>SUM(D52:D53)</f>
        <v>4</v>
      </c>
      <c r="E51" s="42"/>
      <c r="F51" s="42"/>
      <c r="G51" s="53">
        <f t="shared" ref="G51:H51" si="9">SUM(G52:G53)</f>
        <v>5200</v>
      </c>
      <c r="H51" s="53">
        <f t="shared" si="9"/>
        <v>62400</v>
      </c>
    </row>
    <row r="52" spans="2:8" x14ac:dyDescent="0.25">
      <c r="B52" s="22"/>
      <c r="C52" s="33" t="s">
        <v>15</v>
      </c>
      <c r="D52" s="51">
        <v>1</v>
      </c>
      <c r="E52" s="19">
        <v>1.6</v>
      </c>
      <c r="F52" s="34">
        <v>1600</v>
      </c>
      <c r="G52" s="58">
        <f>F52*D52</f>
        <v>1600</v>
      </c>
      <c r="H52" s="58">
        <f>G52*12</f>
        <v>19200</v>
      </c>
    </row>
    <row r="53" spans="2:8" x14ac:dyDescent="0.25">
      <c r="B53" s="22"/>
      <c r="C53" s="33" t="s">
        <v>7</v>
      </c>
      <c r="D53" s="51">
        <v>3</v>
      </c>
      <c r="E53" s="19">
        <v>1.2</v>
      </c>
      <c r="F53" s="34">
        <v>1200</v>
      </c>
      <c r="G53" s="58">
        <f>F53*D53</f>
        <v>3600</v>
      </c>
      <c r="H53" s="58">
        <f>G53*12</f>
        <v>43200</v>
      </c>
    </row>
    <row r="54" spans="2:8" s="17" customFormat="1" ht="35.25" customHeight="1" x14ac:dyDescent="0.25">
      <c r="B54" s="40" t="s">
        <v>122</v>
      </c>
      <c r="C54" s="39" t="s">
        <v>145</v>
      </c>
      <c r="D54" s="42">
        <f>SUM(D55:D56)</f>
        <v>5</v>
      </c>
      <c r="E54" s="42"/>
      <c r="F54" s="42"/>
      <c r="G54" s="53">
        <f t="shared" ref="G54:H54" si="10">SUM(G55:G56)</f>
        <v>6400</v>
      </c>
      <c r="H54" s="53">
        <f t="shared" si="10"/>
        <v>76800</v>
      </c>
    </row>
    <row r="55" spans="2:8" x14ac:dyDescent="0.25">
      <c r="B55" s="22"/>
      <c r="C55" s="33" t="s">
        <v>15</v>
      </c>
      <c r="D55" s="51">
        <v>1</v>
      </c>
      <c r="E55" s="19">
        <v>1.6</v>
      </c>
      <c r="F55" s="34">
        <v>1600</v>
      </c>
      <c r="G55" s="58">
        <f>F55*D55</f>
        <v>1600</v>
      </c>
      <c r="H55" s="58">
        <f>G55*12</f>
        <v>19200</v>
      </c>
    </row>
    <row r="56" spans="2:8" x14ac:dyDescent="0.25">
      <c r="B56" s="22"/>
      <c r="C56" s="33" t="s">
        <v>7</v>
      </c>
      <c r="D56" s="51">
        <v>4</v>
      </c>
      <c r="E56" s="19">
        <v>1.2</v>
      </c>
      <c r="F56" s="34">
        <v>1200</v>
      </c>
      <c r="G56" s="58">
        <f>F56*D56</f>
        <v>4800</v>
      </c>
      <c r="H56" s="58">
        <f>G56*12</f>
        <v>57600</v>
      </c>
    </row>
    <row r="57" spans="2:8" s="17" customFormat="1" ht="35.25" customHeight="1" x14ac:dyDescent="0.25">
      <c r="B57" s="40" t="s">
        <v>123</v>
      </c>
      <c r="C57" s="39" t="s">
        <v>146</v>
      </c>
      <c r="D57" s="42">
        <f>SUM(D58:D60)</f>
        <v>8</v>
      </c>
      <c r="E57" s="42"/>
      <c r="F57" s="42"/>
      <c r="G57" s="53">
        <f t="shared" ref="G57:H57" si="11">SUM(G58:G60)</f>
        <v>9250</v>
      </c>
      <c r="H57" s="53">
        <f t="shared" si="11"/>
        <v>111000</v>
      </c>
    </row>
    <row r="58" spans="2:8" x14ac:dyDescent="0.25">
      <c r="B58" s="22"/>
      <c r="C58" s="33" t="s">
        <v>15</v>
      </c>
      <c r="D58" s="51">
        <v>1</v>
      </c>
      <c r="E58" s="19">
        <v>1.6</v>
      </c>
      <c r="F58" s="34">
        <v>1600</v>
      </c>
      <c r="G58" s="58">
        <f>F58*D58</f>
        <v>1600</v>
      </c>
      <c r="H58" s="58">
        <f>G58*12</f>
        <v>19200</v>
      </c>
    </row>
    <row r="59" spans="2:8" x14ac:dyDescent="0.25">
      <c r="B59" s="22"/>
      <c r="C59" s="33" t="s">
        <v>7</v>
      </c>
      <c r="D59" s="51">
        <v>4</v>
      </c>
      <c r="E59" s="19">
        <v>1.2</v>
      </c>
      <c r="F59" s="34">
        <v>1200</v>
      </c>
      <c r="G59" s="58">
        <f>F59*D59</f>
        <v>4800</v>
      </c>
      <c r="H59" s="58">
        <f>G59*12</f>
        <v>57600</v>
      </c>
    </row>
    <row r="60" spans="2:8" x14ac:dyDescent="0.25">
      <c r="B60" s="22"/>
      <c r="C60" s="33" t="s">
        <v>8</v>
      </c>
      <c r="D60" s="51">
        <v>3</v>
      </c>
      <c r="E60" s="19">
        <v>0.95</v>
      </c>
      <c r="F60" s="34">
        <v>950</v>
      </c>
      <c r="G60" s="58">
        <f>F60*D60</f>
        <v>2850</v>
      </c>
      <c r="H60" s="58">
        <f>G60*12</f>
        <v>34200</v>
      </c>
    </row>
    <row r="61" spans="2:8" ht="30" x14ac:dyDescent="0.25">
      <c r="B61" s="43" t="s">
        <v>124</v>
      </c>
      <c r="C61" s="39" t="s">
        <v>147</v>
      </c>
      <c r="D61" s="42">
        <f>SUM(D62:D64)</f>
        <v>8</v>
      </c>
      <c r="E61" s="42"/>
      <c r="F61" s="42"/>
      <c r="G61" s="53">
        <f t="shared" ref="G61:H61" si="12">SUM(G62:G64)</f>
        <v>9250</v>
      </c>
      <c r="H61" s="53">
        <f t="shared" si="12"/>
        <v>111000</v>
      </c>
    </row>
    <row r="62" spans="2:8" x14ac:dyDescent="0.25">
      <c r="B62" s="22"/>
      <c r="C62" s="33" t="s">
        <v>15</v>
      </c>
      <c r="D62" s="51">
        <v>1</v>
      </c>
      <c r="E62" s="19">
        <v>1.6</v>
      </c>
      <c r="F62" s="34">
        <v>1600</v>
      </c>
      <c r="G62" s="58">
        <f>F62*D62</f>
        <v>1600</v>
      </c>
      <c r="H62" s="58">
        <f>G62*12</f>
        <v>19200</v>
      </c>
    </row>
    <row r="63" spans="2:8" x14ac:dyDescent="0.25">
      <c r="B63" s="22"/>
      <c r="C63" s="33" t="s">
        <v>7</v>
      </c>
      <c r="D63" s="51">
        <v>4</v>
      </c>
      <c r="E63" s="19">
        <v>1.2</v>
      </c>
      <c r="F63" s="34">
        <v>1200</v>
      </c>
      <c r="G63" s="58">
        <f>F63*D63</f>
        <v>4800</v>
      </c>
      <c r="H63" s="58">
        <f>G63*12</f>
        <v>57600</v>
      </c>
    </row>
    <row r="64" spans="2:8" x14ac:dyDescent="0.25">
      <c r="B64" s="22"/>
      <c r="C64" s="33" t="s">
        <v>8</v>
      </c>
      <c r="D64" s="51">
        <v>3</v>
      </c>
      <c r="E64" s="19">
        <v>0.95</v>
      </c>
      <c r="F64" s="34">
        <v>950</v>
      </c>
      <c r="G64" s="58">
        <f>F64*D64</f>
        <v>2850</v>
      </c>
      <c r="H64" s="58">
        <f>G64*12</f>
        <v>34200</v>
      </c>
    </row>
    <row r="65" spans="2:8" s="18" customFormat="1" x14ac:dyDescent="0.25">
      <c r="B65" s="40" t="s">
        <v>124</v>
      </c>
      <c r="C65" s="39" t="s">
        <v>17</v>
      </c>
      <c r="D65" s="42">
        <f>D66+D67+D72</f>
        <v>11</v>
      </c>
      <c r="E65" s="42"/>
      <c r="F65" s="42"/>
      <c r="G65" s="53">
        <f t="shared" ref="G65:H65" si="13">G66+G67+G72</f>
        <v>18600</v>
      </c>
      <c r="H65" s="53">
        <f t="shared" si="13"/>
        <v>223200</v>
      </c>
    </row>
    <row r="66" spans="2:8" x14ac:dyDescent="0.25">
      <c r="B66" s="22"/>
      <c r="C66" s="33" t="s">
        <v>149</v>
      </c>
      <c r="D66" s="51">
        <v>1</v>
      </c>
      <c r="E66" s="19">
        <v>3.2</v>
      </c>
      <c r="F66" s="34">
        <v>3200</v>
      </c>
      <c r="G66" s="58">
        <f>F66*D66</f>
        <v>3200</v>
      </c>
      <c r="H66" s="58">
        <f>G66*12</f>
        <v>38400</v>
      </c>
    </row>
    <row r="67" spans="2:8" s="18" customFormat="1" ht="30" x14ac:dyDescent="0.25">
      <c r="B67" s="23">
        <v>1</v>
      </c>
      <c r="C67" s="36" t="s">
        <v>150</v>
      </c>
      <c r="D67" s="41">
        <f>SUM(D68:D71)</f>
        <v>5</v>
      </c>
      <c r="E67" s="41"/>
      <c r="F67" s="41"/>
      <c r="G67" s="56">
        <f t="shared" ref="G67:H67" si="14">SUM(G68:G71)</f>
        <v>7700</v>
      </c>
      <c r="H67" s="56">
        <f t="shared" si="14"/>
        <v>92400</v>
      </c>
    </row>
    <row r="68" spans="2:8" x14ac:dyDescent="0.25">
      <c r="B68" s="22"/>
      <c r="C68" s="33" t="s">
        <v>14</v>
      </c>
      <c r="D68" s="51">
        <v>1</v>
      </c>
      <c r="E68" s="19">
        <v>2.2000000000000002</v>
      </c>
      <c r="F68" s="34">
        <v>2200</v>
      </c>
      <c r="G68" s="58">
        <f>F68*D68</f>
        <v>2200</v>
      </c>
      <c r="H68" s="58">
        <f>G68*12</f>
        <v>26400</v>
      </c>
    </row>
    <row r="69" spans="2:8" s="18" customFormat="1" x14ac:dyDescent="0.25">
      <c r="B69" s="22"/>
      <c r="C69" s="33" t="s">
        <v>15</v>
      </c>
      <c r="D69" s="51">
        <v>2</v>
      </c>
      <c r="E69" s="19">
        <v>1.6</v>
      </c>
      <c r="F69" s="34">
        <v>1600</v>
      </c>
      <c r="G69" s="58">
        <f>F69*D69</f>
        <v>3200</v>
      </c>
      <c r="H69" s="58">
        <f>G69*12</f>
        <v>38400</v>
      </c>
    </row>
    <row r="70" spans="2:8" x14ac:dyDescent="0.25">
      <c r="B70" s="22"/>
      <c r="C70" s="33" t="s">
        <v>7</v>
      </c>
      <c r="D70" s="51">
        <v>1</v>
      </c>
      <c r="E70" s="19">
        <v>1.3</v>
      </c>
      <c r="F70" s="34">
        <v>1300</v>
      </c>
      <c r="G70" s="58">
        <f>F70*D70</f>
        <v>1300</v>
      </c>
      <c r="H70" s="58">
        <f>G70*12</f>
        <v>15600</v>
      </c>
    </row>
    <row r="71" spans="2:8" x14ac:dyDescent="0.25">
      <c r="B71" s="22"/>
      <c r="C71" s="33" t="s">
        <v>8</v>
      </c>
      <c r="D71" s="51">
        <v>1</v>
      </c>
      <c r="E71" s="19">
        <v>1</v>
      </c>
      <c r="F71" s="34">
        <v>1000</v>
      </c>
      <c r="G71" s="58">
        <f>F71*D71</f>
        <v>1000</v>
      </c>
      <c r="H71" s="58">
        <f>G71*12</f>
        <v>12000</v>
      </c>
    </row>
    <row r="72" spans="2:8" s="18" customFormat="1" ht="30" x14ac:dyDescent="0.25">
      <c r="B72" s="23">
        <v>2</v>
      </c>
      <c r="C72" s="36" t="s">
        <v>151</v>
      </c>
      <c r="D72" s="41">
        <f>SUM(D73:D76)</f>
        <v>5</v>
      </c>
      <c r="E72" s="41"/>
      <c r="F72" s="41"/>
      <c r="G72" s="56">
        <f t="shared" ref="G72:H72" si="15">SUM(G73:G76)</f>
        <v>7700</v>
      </c>
      <c r="H72" s="56">
        <f t="shared" si="15"/>
        <v>92400</v>
      </c>
    </row>
    <row r="73" spans="2:8" s="17" customFormat="1" x14ac:dyDescent="0.25">
      <c r="B73" s="22"/>
      <c r="C73" s="33" t="s">
        <v>14</v>
      </c>
      <c r="D73" s="51">
        <v>1</v>
      </c>
      <c r="E73" s="34">
        <v>2.2000000000000002</v>
      </c>
      <c r="F73" s="34">
        <v>2200</v>
      </c>
      <c r="G73" s="58">
        <f>F73*D73</f>
        <v>2200</v>
      </c>
      <c r="H73" s="58">
        <f>G73*12</f>
        <v>26400</v>
      </c>
    </row>
    <row r="74" spans="2:8" x14ac:dyDescent="0.25">
      <c r="B74" s="22"/>
      <c r="C74" s="33" t="s">
        <v>15</v>
      </c>
      <c r="D74" s="51">
        <v>2</v>
      </c>
      <c r="E74" s="19">
        <v>1.6</v>
      </c>
      <c r="F74" s="35">
        <v>1600</v>
      </c>
      <c r="G74" s="59">
        <f>F74*D74</f>
        <v>3200</v>
      </c>
      <c r="H74" s="58">
        <f>G74*12</f>
        <v>38400</v>
      </c>
    </row>
    <row r="75" spans="2:8" x14ac:dyDescent="0.25">
      <c r="B75" s="22"/>
      <c r="C75" s="33" t="s">
        <v>7</v>
      </c>
      <c r="D75" s="13">
        <v>1</v>
      </c>
      <c r="E75" s="45">
        <v>1.3</v>
      </c>
      <c r="F75" s="46">
        <v>1300</v>
      </c>
      <c r="G75" s="60">
        <f>F75*D75</f>
        <v>1300</v>
      </c>
      <c r="H75" s="58">
        <f>G75*12</f>
        <v>15600</v>
      </c>
    </row>
    <row r="76" spans="2:8" s="18" customFormat="1" x14ac:dyDescent="0.25">
      <c r="B76" s="22"/>
      <c r="C76" s="33" t="s">
        <v>8</v>
      </c>
      <c r="D76" s="51">
        <v>1</v>
      </c>
      <c r="E76" s="19">
        <v>1</v>
      </c>
      <c r="F76" s="34">
        <v>1000</v>
      </c>
      <c r="G76" s="58">
        <f>F76*D76</f>
        <v>1000</v>
      </c>
      <c r="H76" s="58">
        <f>G76*12</f>
        <v>12000</v>
      </c>
    </row>
    <row r="77" spans="2:8" x14ac:dyDescent="0.25">
      <c r="B77" s="40" t="s">
        <v>125</v>
      </c>
      <c r="C77" s="39" t="s">
        <v>19</v>
      </c>
      <c r="D77" s="42">
        <f>D78+D79+D84+D88+D93</f>
        <v>47</v>
      </c>
      <c r="E77" s="42"/>
      <c r="F77" s="42"/>
      <c r="G77" s="53">
        <f t="shared" ref="E77:H77" si="16">G78+G79+G84+G88+G93</f>
        <v>61300</v>
      </c>
      <c r="H77" s="53">
        <f t="shared" si="16"/>
        <v>735600</v>
      </c>
    </row>
    <row r="78" spans="2:8" x14ac:dyDescent="0.25">
      <c r="B78" s="22"/>
      <c r="C78" s="33" t="s">
        <v>18</v>
      </c>
      <c r="D78" s="51">
        <v>1</v>
      </c>
      <c r="E78" s="19">
        <v>3.2</v>
      </c>
      <c r="F78" s="34">
        <v>3200</v>
      </c>
      <c r="G78" s="58">
        <f>F78*D78</f>
        <v>3200</v>
      </c>
      <c r="H78" s="58">
        <f>G78*12</f>
        <v>38400</v>
      </c>
    </row>
    <row r="79" spans="2:8" s="18" customFormat="1" ht="30" x14ac:dyDescent="0.25">
      <c r="B79" s="23">
        <v>1</v>
      </c>
      <c r="C79" s="36" t="s">
        <v>152</v>
      </c>
      <c r="D79" s="41">
        <f>SUM(D80:D83)</f>
        <v>9</v>
      </c>
      <c r="E79" s="41"/>
      <c r="F79" s="41"/>
      <c r="G79" s="56">
        <f t="shared" ref="G79:H79" si="17">SUM(G80:G83)</f>
        <v>10800</v>
      </c>
      <c r="H79" s="56">
        <f t="shared" si="17"/>
        <v>129600</v>
      </c>
    </row>
    <row r="80" spans="2:8" s="18" customFormat="1" x14ac:dyDescent="0.25">
      <c r="B80" s="22"/>
      <c r="C80" s="33" t="s">
        <v>14</v>
      </c>
      <c r="D80" s="51">
        <v>1</v>
      </c>
      <c r="E80" s="19">
        <v>2.2000000000000002</v>
      </c>
      <c r="F80" s="34">
        <v>2200</v>
      </c>
      <c r="G80" s="58">
        <f>F80*D80</f>
        <v>2200</v>
      </c>
      <c r="H80" s="58">
        <f>G80*12</f>
        <v>26400</v>
      </c>
    </row>
    <row r="81" spans="2:8" x14ac:dyDescent="0.25">
      <c r="B81" s="22"/>
      <c r="C81" s="33" t="s">
        <v>15</v>
      </c>
      <c r="D81" s="51">
        <v>3</v>
      </c>
      <c r="E81" s="19">
        <v>1.3</v>
      </c>
      <c r="F81" s="34">
        <v>1300</v>
      </c>
      <c r="G81" s="58">
        <f>F81*D81</f>
        <v>3900</v>
      </c>
      <c r="H81" s="58">
        <f>G81*12</f>
        <v>46800</v>
      </c>
    </row>
    <row r="82" spans="2:8" x14ac:dyDescent="0.25">
      <c r="B82" s="22"/>
      <c r="C82" s="33" t="s">
        <v>7</v>
      </c>
      <c r="D82" s="51">
        <v>3</v>
      </c>
      <c r="E82" s="19">
        <v>1</v>
      </c>
      <c r="F82" s="34">
        <v>1000</v>
      </c>
      <c r="G82" s="58">
        <f>F82*D82</f>
        <v>3000</v>
      </c>
      <c r="H82" s="58">
        <f>G82*12</f>
        <v>36000</v>
      </c>
    </row>
    <row r="83" spans="2:8" x14ac:dyDescent="0.25">
      <c r="B83" s="22"/>
      <c r="C83" s="33" t="s">
        <v>8</v>
      </c>
      <c r="D83" s="51">
        <v>2</v>
      </c>
      <c r="E83" s="19">
        <v>0.85</v>
      </c>
      <c r="F83" s="34">
        <v>850</v>
      </c>
      <c r="G83" s="58">
        <f>F83*D83</f>
        <v>1700</v>
      </c>
      <c r="H83" s="58">
        <f>G83*12</f>
        <v>20400</v>
      </c>
    </row>
    <row r="84" spans="2:8" s="18" customFormat="1" x14ac:dyDescent="0.25">
      <c r="B84" s="23">
        <v>2</v>
      </c>
      <c r="C84" s="36" t="s">
        <v>153</v>
      </c>
      <c r="D84" s="41">
        <f>SUM(D85:D87)</f>
        <v>9</v>
      </c>
      <c r="E84" s="41"/>
      <c r="F84" s="41"/>
      <c r="G84" s="56">
        <f t="shared" ref="G84:H84" si="18">SUM(G85:G87)</f>
        <v>11600</v>
      </c>
      <c r="H84" s="56">
        <f t="shared" si="18"/>
        <v>139200</v>
      </c>
    </row>
    <row r="85" spans="2:8" s="18" customFormat="1" x14ac:dyDescent="0.25">
      <c r="B85" s="22"/>
      <c r="C85" s="33" t="s">
        <v>14</v>
      </c>
      <c r="D85" s="51">
        <v>1</v>
      </c>
      <c r="E85" s="19">
        <v>2.2000000000000002</v>
      </c>
      <c r="F85" s="34">
        <v>2200</v>
      </c>
      <c r="G85" s="58">
        <f>F85*D85</f>
        <v>2200</v>
      </c>
      <c r="H85" s="58">
        <f>G85*12</f>
        <v>26400</v>
      </c>
    </row>
    <row r="86" spans="2:8" x14ac:dyDescent="0.25">
      <c r="B86" s="22"/>
      <c r="C86" s="33" t="s">
        <v>15</v>
      </c>
      <c r="D86" s="51">
        <v>3</v>
      </c>
      <c r="E86" s="19">
        <v>1.3</v>
      </c>
      <c r="F86" s="34">
        <v>1300</v>
      </c>
      <c r="G86" s="58">
        <f>F86*D86</f>
        <v>3900</v>
      </c>
      <c r="H86" s="58">
        <f>G86*12</f>
        <v>46800</v>
      </c>
    </row>
    <row r="87" spans="2:8" x14ac:dyDescent="0.25">
      <c r="B87" s="22"/>
      <c r="C87" s="33" t="s">
        <v>7</v>
      </c>
      <c r="D87" s="51">
        <v>5</v>
      </c>
      <c r="E87" s="19">
        <v>1.1000000000000001</v>
      </c>
      <c r="F87" s="34">
        <v>1100</v>
      </c>
      <c r="G87" s="58">
        <f>F87*D87</f>
        <v>5500</v>
      </c>
      <c r="H87" s="58">
        <f>G87*12</f>
        <v>66000</v>
      </c>
    </row>
    <row r="88" spans="2:8" s="18" customFormat="1" ht="30" x14ac:dyDescent="0.25">
      <c r="B88" s="23">
        <v>3</v>
      </c>
      <c r="C88" s="36" t="s">
        <v>154</v>
      </c>
      <c r="D88" s="41">
        <f>SUM(D89:D92)</f>
        <v>12</v>
      </c>
      <c r="E88" s="41"/>
      <c r="F88" s="41"/>
      <c r="G88" s="56">
        <f t="shared" ref="G88:H88" si="19">SUM(G89:G92)</f>
        <v>16500</v>
      </c>
      <c r="H88" s="56">
        <f t="shared" si="19"/>
        <v>198000</v>
      </c>
    </row>
    <row r="89" spans="2:8" x14ac:dyDescent="0.25">
      <c r="B89" s="22"/>
      <c r="C89" s="33" t="s">
        <v>14</v>
      </c>
      <c r="D89" s="51">
        <v>1</v>
      </c>
      <c r="E89" s="37">
        <v>2.2000000000000002</v>
      </c>
      <c r="F89" s="34">
        <v>2200</v>
      </c>
      <c r="G89" s="59">
        <f>F89*D89</f>
        <v>2200</v>
      </c>
      <c r="H89" s="58">
        <f>G89*12</f>
        <v>26400</v>
      </c>
    </row>
    <row r="90" spans="2:8" s="18" customFormat="1" x14ac:dyDescent="0.25">
      <c r="B90" s="22"/>
      <c r="C90" s="33" t="s">
        <v>15</v>
      </c>
      <c r="D90" s="51">
        <v>3</v>
      </c>
      <c r="E90" s="37">
        <v>1.6</v>
      </c>
      <c r="F90" s="34">
        <v>1600</v>
      </c>
      <c r="G90" s="59">
        <f>F90*D90</f>
        <v>4800</v>
      </c>
      <c r="H90" s="59">
        <f>G90*12</f>
        <v>57600</v>
      </c>
    </row>
    <row r="91" spans="2:8" x14ac:dyDescent="0.25">
      <c r="B91" s="22"/>
      <c r="C91" s="33" t="s">
        <v>7</v>
      </c>
      <c r="D91" s="51">
        <v>5</v>
      </c>
      <c r="E91" s="37">
        <v>1.3</v>
      </c>
      <c r="F91" s="34">
        <v>1300</v>
      </c>
      <c r="G91" s="59">
        <f>F91*D91</f>
        <v>6500</v>
      </c>
      <c r="H91" s="58">
        <f>G91*12</f>
        <v>78000</v>
      </c>
    </row>
    <row r="92" spans="2:8" x14ac:dyDescent="0.25">
      <c r="B92" s="22"/>
      <c r="C92" s="33" t="s">
        <v>8</v>
      </c>
      <c r="D92" s="51">
        <v>3</v>
      </c>
      <c r="E92" s="19">
        <v>1</v>
      </c>
      <c r="F92" s="34">
        <v>1000</v>
      </c>
      <c r="G92" s="59">
        <f>F92*D92</f>
        <v>3000</v>
      </c>
      <c r="H92" s="58">
        <f>G92*12</f>
        <v>36000</v>
      </c>
    </row>
    <row r="93" spans="2:8" s="18" customFormat="1" ht="30" x14ac:dyDescent="0.25">
      <c r="B93" s="23">
        <v>4</v>
      </c>
      <c r="C93" s="36" t="s">
        <v>155</v>
      </c>
      <c r="D93" s="41">
        <f>SUM(D94:D97)</f>
        <v>16</v>
      </c>
      <c r="E93" s="41"/>
      <c r="F93" s="41"/>
      <c r="G93" s="56">
        <f t="shared" ref="G93:H93" si="20">SUM(G94:G97)</f>
        <v>19200</v>
      </c>
      <c r="H93" s="56">
        <f t="shared" si="20"/>
        <v>230400</v>
      </c>
    </row>
    <row r="94" spans="2:8" x14ac:dyDescent="0.25">
      <c r="B94" s="22"/>
      <c r="C94" s="33" t="s">
        <v>14</v>
      </c>
      <c r="D94" s="51">
        <v>1</v>
      </c>
      <c r="E94" s="19">
        <v>2.2000000000000002</v>
      </c>
      <c r="F94" s="34">
        <v>2200</v>
      </c>
      <c r="G94" s="59">
        <f>F94*D94</f>
        <v>2200</v>
      </c>
      <c r="H94" s="58">
        <f>G94*12</f>
        <v>26400</v>
      </c>
    </row>
    <row r="95" spans="2:8" x14ac:dyDescent="0.25">
      <c r="B95" s="22"/>
      <c r="C95" s="33" t="s">
        <v>15</v>
      </c>
      <c r="D95" s="51">
        <v>5</v>
      </c>
      <c r="E95" s="19">
        <v>1.3</v>
      </c>
      <c r="F95" s="34">
        <v>1300</v>
      </c>
      <c r="G95" s="59">
        <f>F95*D95</f>
        <v>6500</v>
      </c>
      <c r="H95" s="58">
        <f>G95*12</f>
        <v>78000</v>
      </c>
    </row>
    <row r="96" spans="2:8" s="18" customFormat="1" x14ac:dyDescent="0.25">
      <c r="B96" s="22"/>
      <c r="C96" s="33" t="s">
        <v>7</v>
      </c>
      <c r="D96" s="51">
        <v>5</v>
      </c>
      <c r="E96" s="19">
        <v>1.1000000000000001</v>
      </c>
      <c r="F96" s="34">
        <v>1100</v>
      </c>
      <c r="G96" s="58">
        <f>F96*D96</f>
        <v>5500</v>
      </c>
      <c r="H96" s="58">
        <f>G96*12</f>
        <v>66000</v>
      </c>
    </row>
    <row r="97" spans="2:8" x14ac:dyDescent="0.25">
      <c r="B97" s="22"/>
      <c r="C97" s="33" t="s">
        <v>8</v>
      </c>
      <c r="D97" s="51">
        <v>5</v>
      </c>
      <c r="E97" s="19">
        <v>1</v>
      </c>
      <c r="F97" s="34">
        <v>1000</v>
      </c>
      <c r="G97" s="59">
        <f>F97*D97</f>
        <v>5000</v>
      </c>
      <c r="H97" s="58">
        <f>G97*12</f>
        <v>60000</v>
      </c>
    </row>
    <row r="98" spans="2:8" ht="25.5" customHeight="1" x14ac:dyDescent="0.25">
      <c r="C98" s="61" t="s">
        <v>158</v>
      </c>
      <c r="D98" s="62">
        <f>D4+D5+D6+D7+D8+D9+D39+D51+D54+D57+D61+D65+D77</f>
        <v>192</v>
      </c>
      <c r="E98" s="62"/>
      <c r="F98" s="62"/>
      <c r="G98" s="63">
        <f t="shared" ref="E98:H98" si="21">G4+G5+G6+G7+G8+G9+G39+G51+G54+G57+G61+G65+G77</f>
        <v>279100</v>
      </c>
      <c r="H98" s="63">
        <f t="shared" si="21"/>
        <v>3349200</v>
      </c>
    </row>
    <row r="99" spans="2:8" x14ac:dyDescent="0.25">
      <c r="C99" s="3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6"/>
  <sheetViews>
    <sheetView view="pageBreakPreview" topLeftCell="A58" zoomScaleNormal="100" zoomScaleSheetLayoutView="100" workbookViewId="0">
      <selection activeCell="D18" sqref="D18"/>
    </sheetView>
  </sheetViews>
  <sheetFormatPr defaultColWidth="12.5703125" defaultRowHeight="15" x14ac:dyDescent="0.25"/>
  <cols>
    <col min="1" max="1" width="3.85546875" style="15" customWidth="1"/>
    <col min="2" max="2" width="5.28515625" style="21" customWidth="1"/>
    <col min="3" max="3" width="43.5703125" style="31" customWidth="1"/>
    <col min="4" max="4" width="15.5703125" style="13" customWidth="1"/>
    <col min="5" max="5" width="16.140625" style="14" customWidth="1"/>
    <col min="6" max="6" width="18.28515625" style="24" customWidth="1"/>
    <col min="7" max="7" width="18.85546875" style="24" customWidth="1"/>
    <col min="8" max="8" width="18.85546875" style="25" customWidth="1"/>
    <col min="9" max="188" width="9.140625" style="15" customWidth="1"/>
    <col min="189" max="189" width="42.140625" style="15" customWidth="1"/>
    <col min="190" max="190" width="10.5703125" style="15" customWidth="1"/>
    <col min="191" max="191" width="10" style="15" customWidth="1"/>
    <col min="192" max="16384" width="12.5703125" style="15"/>
  </cols>
  <sheetData>
    <row r="1" spans="1:8" ht="38.25" customHeight="1" x14ac:dyDescent="0.25">
      <c r="C1" s="153" t="s">
        <v>191</v>
      </c>
      <c r="D1" s="153"/>
      <c r="E1" s="153"/>
      <c r="F1" s="153"/>
      <c r="G1" s="153"/>
      <c r="H1" s="153"/>
    </row>
    <row r="2" spans="1:8" x14ac:dyDescent="0.25">
      <c r="B2" s="83"/>
      <c r="C2" s="154" t="s">
        <v>23</v>
      </c>
      <c r="D2" s="154"/>
      <c r="E2" s="154"/>
      <c r="F2" s="154"/>
      <c r="G2" s="154"/>
      <c r="H2" s="155"/>
    </row>
    <row r="3" spans="1:8" s="16" customFormat="1" ht="75" x14ac:dyDescent="0.25">
      <c r="A3" s="84"/>
      <c r="B3" s="85" t="s">
        <v>118</v>
      </c>
      <c r="C3" s="86" t="s">
        <v>112</v>
      </c>
      <c r="D3" s="75" t="s">
        <v>0</v>
      </c>
      <c r="E3" s="87" t="s">
        <v>113</v>
      </c>
      <c r="F3" s="75" t="s">
        <v>114</v>
      </c>
      <c r="G3" s="75" t="s">
        <v>115</v>
      </c>
      <c r="H3" s="75" t="s">
        <v>116</v>
      </c>
    </row>
    <row r="4" spans="1:8" x14ac:dyDescent="0.25">
      <c r="A4" s="88"/>
      <c r="B4" s="89"/>
      <c r="C4" s="90" t="s">
        <v>12</v>
      </c>
      <c r="D4" s="91">
        <v>1</v>
      </c>
      <c r="E4" s="92"/>
      <c r="F4" s="93">
        <v>5600</v>
      </c>
      <c r="G4" s="93">
        <f>D4*F4</f>
        <v>5600</v>
      </c>
      <c r="H4" s="93">
        <f>G4*12</f>
        <v>67200</v>
      </c>
    </row>
    <row r="5" spans="1:8" x14ac:dyDescent="0.25">
      <c r="A5" s="88"/>
      <c r="B5" s="89"/>
      <c r="C5" s="90" t="s">
        <v>13</v>
      </c>
      <c r="D5" s="91">
        <v>3</v>
      </c>
      <c r="E5" s="92"/>
      <c r="F5" s="93">
        <v>4800</v>
      </c>
      <c r="G5" s="93">
        <f t="shared" ref="G5:G7" si="0">D5*F5</f>
        <v>14400</v>
      </c>
      <c r="H5" s="93">
        <f t="shared" ref="H5:H7" si="1">G5*12</f>
        <v>172800</v>
      </c>
    </row>
    <row r="6" spans="1:8" x14ac:dyDescent="0.25">
      <c r="A6" s="88"/>
      <c r="B6" s="89"/>
      <c r="C6" s="90" t="s">
        <v>157</v>
      </c>
      <c r="D6" s="91">
        <v>1</v>
      </c>
      <c r="E6" s="92"/>
      <c r="F6" s="93">
        <v>3200</v>
      </c>
      <c r="G6" s="93">
        <f t="shared" si="0"/>
        <v>3200</v>
      </c>
      <c r="H6" s="93">
        <f t="shared" si="1"/>
        <v>38400</v>
      </c>
    </row>
    <row r="7" spans="1:8" x14ac:dyDescent="0.25">
      <c r="A7" s="88"/>
      <c r="B7" s="89"/>
      <c r="C7" s="90" t="s">
        <v>157</v>
      </c>
      <c r="D7" s="91">
        <v>1</v>
      </c>
      <c r="E7" s="92"/>
      <c r="F7" s="93">
        <v>2200</v>
      </c>
      <c r="G7" s="93">
        <f t="shared" si="0"/>
        <v>2200</v>
      </c>
      <c r="H7" s="93">
        <f t="shared" si="1"/>
        <v>26400</v>
      </c>
    </row>
    <row r="8" spans="1:8" s="17" customFormat="1" x14ac:dyDescent="0.25">
      <c r="A8" s="94"/>
      <c r="B8" s="95" t="s">
        <v>119</v>
      </c>
      <c r="C8" s="96" t="s">
        <v>159</v>
      </c>
      <c r="D8" s="97">
        <f>SUM(D9:D11)</f>
        <v>10</v>
      </c>
      <c r="E8" s="97"/>
      <c r="F8" s="98"/>
      <c r="G8" s="98">
        <f>SUM(G9:G11)</f>
        <v>15600</v>
      </c>
      <c r="H8" s="98">
        <f>SUM(H9:H11)</f>
        <v>187200</v>
      </c>
    </row>
    <row r="9" spans="1:8" x14ac:dyDescent="0.25">
      <c r="A9" s="88"/>
      <c r="B9" s="89"/>
      <c r="C9" s="90" t="s">
        <v>160</v>
      </c>
      <c r="D9" s="91">
        <v>1</v>
      </c>
      <c r="E9" s="92">
        <v>3.6</v>
      </c>
      <c r="F9" s="99">
        <v>3600</v>
      </c>
      <c r="G9" s="99">
        <f t="shared" ref="G9:G11" si="2">D9*F9</f>
        <v>3600</v>
      </c>
      <c r="H9" s="93">
        <f t="shared" ref="H9:H11" si="3">G9*12</f>
        <v>43200</v>
      </c>
    </row>
    <row r="10" spans="1:8" x14ac:dyDescent="0.25">
      <c r="A10" s="88"/>
      <c r="B10" s="89"/>
      <c r="C10" s="90" t="s">
        <v>161</v>
      </c>
      <c r="D10" s="91">
        <v>1</v>
      </c>
      <c r="E10" s="92">
        <v>2.8</v>
      </c>
      <c r="F10" s="99">
        <v>2800</v>
      </c>
      <c r="G10" s="99">
        <f t="shared" si="2"/>
        <v>2800</v>
      </c>
      <c r="H10" s="93">
        <f t="shared" si="3"/>
        <v>33600</v>
      </c>
    </row>
    <row r="11" spans="1:8" x14ac:dyDescent="0.25">
      <c r="A11" s="88"/>
      <c r="B11" s="89"/>
      <c r="C11" s="90" t="s">
        <v>15</v>
      </c>
      <c r="D11" s="91">
        <v>8</v>
      </c>
      <c r="E11" s="92">
        <v>1.1499999999999999</v>
      </c>
      <c r="F11" s="93">
        <v>1150</v>
      </c>
      <c r="G11" s="93">
        <f t="shared" si="2"/>
        <v>9200</v>
      </c>
      <c r="H11" s="93">
        <f t="shared" si="3"/>
        <v>110400</v>
      </c>
    </row>
    <row r="12" spans="1:8" s="17" customFormat="1" x14ac:dyDescent="0.25">
      <c r="A12" s="94"/>
      <c r="B12" s="95" t="s">
        <v>120</v>
      </c>
      <c r="C12" s="96" t="s">
        <v>162</v>
      </c>
      <c r="D12" s="97">
        <f>SUM(D13:D17)</f>
        <v>21</v>
      </c>
      <c r="E12" s="97"/>
      <c r="F12" s="98"/>
      <c r="G12" s="98">
        <f>SUM(G13:G17)</f>
        <v>24000</v>
      </c>
      <c r="H12" s="98">
        <f>SUM(H13:H17)</f>
        <v>288000</v>
      </c>
    </row>
    <row r="13" spans="1:8" x14ac:dyDescent="0.25">
      <c r="A13" s="88"/>
      <c r="B13" s="89"/>
      <c r="C13" s="90" t="s">
        <v>160</v>
      </c>
      <c r="D13" s="91">
        <v>1</v>
      </c>
      <c r="E13" s="92">
        <v>3.6</v>
      </c>
      <c r="F13" s="99">
        <v>3600</v>
      </c>
      <c r="G13" s="99">
        <f t="shared" ref="G13:G17" si="4">D13*F13</f>
        <v>3600</v>
      </c>
      <c r="H13" s="93">
        <f t="shared" ref="H13:H17" si="5">G13*12</f>
        <v>43200</v>
      </c>
    </row>
    <row r="14" spans="1:8" x14ac:dyDescent="0.25">
      <c r="A14" s="88"/>
      <c r="B14" s="89"/>
      <c r="C14" s="90" t="s">
        <v>161</v>
      </c>
      <c r="D14" s="91">
        <v>1</v>
      </c>
      <c r="E14" s="92">
        <v>2.6</v>
      </c>
      <c r="F14" s="99">
        <v>2600</v>
      </c>
      <c r="G14" s="99">
        <f t="shared" si="4"/>
        <v>2600</v>
      </c>
      <c r="H14" s="93">
        <f t="shared" si="5"/>
        <v>31200</v>
      </c>
    </row>
    <row r="15" spans="1:8" x14ac:dyDescent="0.25">
      <c r="A15" s="88"/>
      <c r="B15" s="89"/>
      <c r="C15" s="90" t="s">
        <v>15</v>
      </c>
      <c r="D15" s="91">
        <v>8</v>
      </c>
      <c r="E15" s="92">
        <v>1.1499999999999999</v>
      </c>
      <c r="F15" s="99">
        <v>1150</v>
      </c>
      <c r="G15" s="99">
        <f t="shared" si="4"/>
        <v>9200</v>
      </c>
      <c r="H15" s="93">
        <f t="shared" si="5"/>
        <v>110400</v>
      </c>
    </row>
    <row r="16" spans="1:8" x14ac:dyDescent="0.25">
      <c r="A16" s="88"/>
      <c r="B16" s="89"/>
      <c r="C16" s="90" t="s">
        <v>7</v>
      </c>
      <c r="D16" s="91">
        <v>6</v>
      </c>
      <c r="E16" s="92">
        <v>0.85</v>
      </c>
      <c r="F16" s="99">
        <v>850</v>
      </c>
      <c r="G16" s="99">
        <f t="shared" si="4"/>
        <v>5100</v>
      </c>
      <c r="H16" s="93">
        <f t="shared" si="5"/>
        <v>61200</v>
      </c>
    </row>
    <row r="17" spans="1:8" x14ac:dyDescent="0.25">
      <c r="A17" s="88"/>
      <c r="B17" s="89"/>
      <c r="C17" s="90" t="s">
        <v>8</v>
      </c>
      <c r="D17" s="91">
        <v>5</v>
      </c>
      <c r="E17" s="92">
        <v>0.7</v>
      </c>
      <c r="F17" s="99">
        <v>700</v>
      </c>
      <c r="G17" s="99">
        <f t="shared" si="4"/>
        <v>3500</v>
      </c>
      <c r="H17" s="93">
        <f t="shared" si="5"/>
        <v>42000</v>
      </c>
    </row>
    <row r="18" spans="1:8" s="17" customFormat="1" ht="25.5" customHeight="1" x14ac:dyDescent="0.25">
      <c r="A18" s="94"/>
      <c r="B18" s="95" t="s">
        <v>121</v>
      </c>
      <c r="C18" s="96" t="s">
        <v>17</v>
      </c>
      <c r="D18" s="97">
        <f>D19+D20+D21+D25</f>
        <v>21</v>
      </c>
      <c r="E18" s="100"/>
      <c r="F18" s="98"/>
      <c r="G18" s="98">
        <f>G19+G20+G21+G25</f>
        <v>27250</v>
      </c>
      <c r="H18" s="98">
        <f>H19+H20+H21+H25</f>
        <v>327000</v>
      </c>
    </row>
    <row r="19" spans="1:8" x14ac:dyDescent="0.25">
      <c r="A19" s="88"/>
      <c r="B19" s="89"/>
      <c r="C19" s="90" t="s">
        <v>18</v>
      </c>
      <c r="D19" s="91">
        <v>1</v>
      </c>
      <c r="E19" s="92">
        <v>3.6</v>
      </c>
      <c r="F19" s="99">
        <v>3600</v>
      </c>
      <c r="G19" s="99">
        <f>D19*F19</f>
        <v>3600</v>
      </c>
      <c r="H19" s="93">
        <f t="shared" ref="H19:H20" si="6">G19*12</f>
        <v>43200</v>
      </c>
    </row>
    <row r="20" spans="1:8" x14ac:dyDescent="0.25">
      <c r="A20" s="88"/>
      <c r="B20" s="89"/>
      <c r="C20" s="90" t="s">
        <v>16</v>
      </c>
      <c r="D20" s="91">
        <v>1</v>
      </c>
      <c r="E20" s="92">
        <v>2.5</v>
      </c>
      <c r="F20" s="93">
        <v>2500</v>
      </c>
      <c r="G20" s="93">
        <f>D20*F20</f>
        <v>2500</v>
      </c>
      <c r="H20" s="93">
        <f t="shared" si="6"/>
        <v>30000</v>
      </c>
    </row>
    <row r="21" spans="1:8" s="18" customFormat="1" ht="30" x14ac:dyDescent="0.25">
      <c r="A21" s="101"/>
      <c r="B21" s="102">
        <v>1</v>
      </c>
      <c r="C21" s="68" t="s">
        <v>163</v>
      </c>
      <c r="D21" s="103">
        <f>SUM(D22:D24)</f>
        <v>9</v>
      </c>
      <c r="E21" s="104"/>
      <c r="F21" s="105"/>
      <c r="G21" s="105">
        <f>SUM(G22:G24)</f>
        <v>10300</v>
      </c>
      <c r="H21" s="105">
        <f>SUM(H22:H24)</f>
        <v>123600</v>
      </c>
    </row>
    <row r="22" spans="1:8" x14ac:dyDescent="0.25">
      <c r="A22" s="88"/>
      <c r="B22" s="89"/>
      <c r="C22" s="90" t="s">
        <v>14</v>
      </c>
      <c r="D22" s="91">
        <v>1</v>
      </c>
      <c r="E22" s="92">
        <v>2</v>
      </c>
      <c r="F22" s="93">
        <v>2000</v>
      </c>
      <c r="G22" s="93">
        <f>D22*F22</f>
        <v>2000</v>
      </c>
      <c r="H22" s="93">
        <f t="shared" ref="H22:H24" si="7">G22*12</f>
        <v>24000</v>
      </c>
    </row>
    <row r="23" spans="1:8" x14ac:dyDescent="0.25">
      <c r="A23" s="88"/>
      <c r="B23" s="89"/>
      <c r="C23" s="90" t="s">
        <v>15</v>
      </c>
      <c r="D23" s="91">
        <v>5</v>
      </c>
      <c r="E23" s="92">
        <v>1.1499999999999999</v>
      </c>
      <c r="F23" s="93">
        <v>1150</v>
      </c>
      <c r="G23" s="93">
        <f t="shared" ref="G23" si="8">D23*F23</f>
        <v>5750</v>
      </c>
      <c r="H23" s="93">
        <f t="shared" si="7"/>
        <v>69000</v>
      </c>
    </row>
    <row r="24" spans="1:8" x14ac:dyDescent="0.25">
      <c r="A24" s="88"/>
      <c r="B24" s="89"/>
      <c r="C24" s="90" t="s">
        <v>7</v>
      </c>
      <c r="D24" s="91">
        <v>3</v>
      </c>
      <c r="E24" s="92">
        <v>0.85</v>
      </c>
      <c r="F24" s="93">
        <v>850</v>
      </c>
      <c r="G24" s="93">
        <f>D24*F24</f>
        <v>2550</v>
      </c>
      <c r="H24" s="93">
        <f t="shared" si="7"/>
        <v>30600</v>
      </c>
    </row>
    <row r="25" spans="1:8" s="18" customFormat="1" ht="30" x14ac:dyDescent="0.25">
      <c r="A25" s="101"/>
      <c r="B25" s="102">
        <v>2</v>
      </c>
      <c r="C25" s="68" t="s">
        <v>164</v>
      </c>
      <c r="D25" s="103">
        <f>SUM(D26:D28)</f>
        <v>10</v>
      </c>
      <c r="E25" s="104"/>
      <c r="F25" s="105"/>
      <c r="G25" s="105">
        <f>SUM(G26:G28)</f>
        <v>10850</v>
      </c>
      <c r="H25" s="105">
        <f>SUM(H26:H28)</f>
        <v>130200</v>
      </c>
    </row>
    <row r="26" spans="1:8" x14ac:dyDescent="0.25">
      <c r="A26" s="88"/>
      <c r="B26" s="89"/>
      <c r="C26" s="90" t="s">
        <v>14</v>
      </c>
      <c r="D26" s="91">
        <v>1</v>
      </c>
      <c r="E26" s="92">
        <v>2</v>
      </c>
      <c r="F26" s="93">
        <v>2000</v>
      </c>
      <c r="G26" s="93">
        <f t="shared" ref="G26:G28" si="9">D26*F26</f>
        <v>2000</v>
      </c>
      <c r="H26" s="93">
        <f t="shared" ref="H26:H28" si="10">G26*12</f>
        <v>24000</v>
      </c>
    </row>
    <row r="27" spans="1:8" x14ac:dyDescent="0.25">
      <c r="A27" s="88"/>
      <c r="B27" s="89"/>
      <c r="C27" s="90" t="s">
        <v>15</v>
      </c>
      <c r="D27" s="91">
        <v>4</v>
      </c>
      <c r="E27" s="92">
        <v>1.1499999999999999</v>
      </c>
      <c r="F27" s="93">
        <v>1150</v>
      </c>
      <c r="G27" s="93">
        <f t="shared" si="9"/>
        <v>4600</v>
      </c>
      <c r="H27" s="93">
        <f t="shared" si="10"/>
        <v>55200</v>
      </c>
    </row>
    <row r="28" spans="1:8" x14ac:dyDescent="0.25">
      <c r="A28" s="88"/>
      <c r="B28" s="89"/>
      <c r="C28" s="90" t="s">
        <v>7</v>
      </c>
      <c r="D28" s="91">
        <v>5</v>
      </c>
      <c r="E28" s="92">
        <v>0.85</v>
      </c>
      <c r="F28" s="93">
        <v>850</v>
      </c>
      <c r="G28" s="93">
        <f t="shared" si="9"/>
        <v>4250</v>
      </c>
      <c r="H28" s="93">
        <f t="shared" si="10"/>
        <v>51000</v>
      </c>
    </row>
    <row r="29" spans="1:8" s="17" customFormat="1" ht="45" x14ac:dyDescent="0.25">
      <c r="A29" s="94"/>
      <c r="B29" s="95" t="s">
        <v>122</v>
      </c>
      <c r="C29" s="96" t="s">
        <v>165</v>
      </c>
      <c r="D29" s="97">
        <f>D30+D31+D32+D37</f>
        <v>41</v>
      </c>
      <c r="E29" s="100"/>
      <c r="F29" s="98"/>
      <c r="G29" s="98">
        <f>G30+G31+G32+G37</f>
        <v>45950</v>
      </c>
      <c r="H29" s="98">
        <f>H30+H31+H32+H37</f>
        <v>551400</v>
      </c>
    </row>
    <row r="30" spans="1:8" x14ac:dyDescent="0.25">
      <c r="A30" s="88"/>
      <c r="B30" s="89"/>
      <c r="C30" s="90" t="s">
        <v>166</v>
      </c>
      <c r="D30" s="91">
        <v>1</v>
      </c>
      <c r="E30" s="92">
        <v>3.6</v>
      </c>
      <c r="F30" s="99">
        <v>3600</v>
      </c>
      <c r="G30" s="99">
        <f>D30*F30</f>
        <v>3600</v>
      </c>
      <c r="H30" s="93">
        <f t="shared" ref="H30:H31" si="11">G30*12</f>
        <v>43200</v>
      </c>
    </row>
    <row r="31" spans="1:8" x14ac:dyDescent="0.25">
      <c r="A31" s="88"/>
      <c r="B31" s="89"/>
      <c r="C31" s="90" t="s">
        <v>16</v>
      </c>
      <c r="D31" s="91">
        <v>2</v>
      </c>
      <c r="E31" s="92">
        <v>2.5</v>
      </c>
      <c r="F31" s="93">
        <v>2500</v>
      </c>
      <c r="G31" s="93">
        <f>D31*F31</f>
        <v>5000</v>
      </c>
      <c r="H31" s="93">
        <f t="shared" si="11"/>
        <v>60000</v>
      </c>
    </row>
    <row r="32" spans="1:8" s="18" customFormat="1" ht="30" x14ac:dyDescent="0.25">
      <c r="A32" s="101"/>
      <c r="B32" s="102">
        <v>1</v>
      </c>
      <c r="C32" s="68" t="s">
        <v>167</v>
      </c>
      <c r="D32" s="103">
        <f>SUM(D33:D36)</f>
        <v>22</v>
      </c>
      <c r="E32" s="104"/>
      <c r="F32" s="105"/>
      <c r="G32" s="105">
        <f>SUM(G33:G36)</f>
        <v>21500</v>
      </c>
      <c r="H32" s="105">
        <f>SUM(H33:H36)</f>
        <v>258000</v>
      </c>
    </row>
    <row r="33" spans="1:8" ht="17.25" customHeight="1" x14ac:dyDescent="0.25">
      <c r="A33" s="88"/>
      <c r="B33" s="89"/>
      <c r="C33" s="90" t="s">
        <v>14</v>
      </c>
      <c r="D33" s="91">
        <v>1</v>
      </c>
      <c r="E33" s="92">
        <v>2</v>
      </c>
      <c r="F33" s="93">
        <v>2000</v>
      </c>
      <c r="G33" s="93">
        <f t="shared" ref="G33:G36" si="12">D33*F33</f>
        <v>2000</v>
      </c>
      <c r="H33" s="93">
        <f t="shared" ref="H33:H36" si="13">G33*12</f>
        <v>24000</v>
      </c>
    </row>
    <row r="34" spans="1:8" x14ac:dyDescent="0.25">
      <c r="A34" s="88"/>
      <c r="B34" s="89"/>
      <c r="C34" s="90" t="s">
        <v>15</v>
      </c>
      <c r="D34" s="91">
        <v>7</v>
      </c>
      <c r="E34" s="92">
        <v>1.1499999999999999</v>
      </c>
      <c r="F34" s="93">
        <v>1150</v>
      </c>
      <c r="G34" s="93">
        <f t="shared" si="12"/>
        <v>8050</v>
      </c>
      <c r="H34" s="93">
        <f t="shared" si="13"/>
        <v>96600</v>
      </c>
    </row>
    <row r="35" spans="1:8" x14ac:dyDescent="0.25">
      <c r="A35" s="88"/>
      <c r="B35" s="89"/>
      <c r="C35" s="90" t="s">
        <v>7</v>
      </c>
      <c r="D35" s="91">
        <v>11</v>
      </c>
      <c r="E35" s="92">
        <v>0.85</v>
      </c>
      <c r="F35" s="93">
        <v>850</v>
      </c>
      <c r="G35" s="93">
        <f t="shared" si="12"/>
        <v>9350</v>
      </c>
      <c r="H35" s="93">
        <f t="shared" si="13"/>
        <v>112200</v>
      </c>
    </row>
    <row r="36" spans="1:8" x14ac:dyDescent="0.25">
      <c r="A36" s="88"/>
      <c r="B36" s="89"/>
      <c r="C36" s="90" t="s">
        <v>8</v>
      </c>
      <c r="D36" s="91">
        <v>3</v>
      </c>
      <c r="E36" s="92">
        <v>0.7</v>
      </c>
      <c r="F36" s="93">
        <v>700</v>
      </c>
      <c r="G36" s="93">
        <f t="shared" si="12"/>
        <v>2100</v>
      </c>
      <c r="H36" s="93">
        <f t="shared" si="13"/>
        <v>25200</v>
      </c>
    </row>
    <row r="37" spans="1:8" s="18" customFormat="1" ht="75" x14ac:dyDescent="0.25">
      <c r="A37" s="101"/>
      <c r="B37" s="102">
        <v>2</v>
      </c>
      <c r="C37" s="68" t="s">
        <v>168</v>
      </c>
      <c r="D37" s="103">
        <f t="shared" ref="D37" si="14">SUM(D38:D41)</f>
        <v>16</v>
      </c>
      <c r="E37" s="104"/>
      <c r="F37" s="105"/>
      <c r="G37" s="105">
        <f t="shared" ref="G37:H37" si="15">SUM(G38:G41)</f>
        <v>15850</v>
      </c>
      <c r="H37" s="105">
        <f t="shared" si="15"/>
        <v>190200</v>
      </c>
    </row>
    <row r="38" spans="1:8" x14ac:dyDescent="0.25">
      <c r="A38" s="88"/>
      <c r="B38" s="89"/>
      <c r="C38" s="90" t="s">
        <v>14</v>
      </c>
      <c r="D38" s="91">
        <v>1</v>
      </c>
      <c r="E38" s="92">
        <v>2.2000000000000002</v>
      </c>
      <c r="F38" s="93">
        <v>2200</v>
      </c>
      <c r="G38" s="93">
        <f>D38*F38</f>
        <v>2200</v>
      </c>
      <c r="H38" s="93">
        <f t="shared" ref="H38:H41" si="16">G38*12</f>
        <v>26400</v>
      </c>
    </row>
    <row r="39" spans="1:8" x14ac:dyDescent="0.25">
      <c r="A39" s="88"/>
      <c r="B39" s="89"/>
      <c r="C39" s="90" t="s">
        <v>15</v>
      </c>
      <c r="D39" s="91">
        <v>5</v>
      </c>
      <c r="E39" s="92">
        <v>1.1499999999999999</v>
      </c>
      <c r="F39" s="93">
        <v>1150</v>
      </c>
      <c r="G39" s="93">
        <f t="shared" ref="G39:G41" si="17">D39*F39</f>
        <v>5750</v>
      </c>
      <c r="H39" s="93">
        <f t="shared" si="16"/>
        <v>69000</v>
      </c>
    </row>
    <row r="40" spans="1:8" x14ac:dyDescent="0.25">
      <c r="A40" s="88"/>
      <c r="B40" s="89"/>
      <c r="C40" s="90" t="s">
        <v>7</v>
      </c>
      <c r="D40" s="91">
        <v>6</v>
      </c>
      <c r="E40" s="92">
        <v>0.85</v>
      </c>
      <c r="F40" s="93">
        <v>850</v>
      </c>
      <c r="G40" s="93">
        <f t="shared" si="17"/>
        <v>5100</v>
      </c>
      <c r="H40" s="93">
        <f t="shared" si="16"/>
        <v>61200</v>
      </c>
    </row>
    <row r="41" spans="1:8" x14ac:dyDescent="0.25">
      <c r="A41" s="88"/>
      <c r="B41" s="89"/>
      <c r="C41" s="90" t="s">
        <v>8</v>
      </c>
      <c r="D41" s="91">
        <v>4</v>
      </c>
      <c r="E41" s="92">
        <v>0.7</v>
      </c>
      <c r="F41" s="93">
        <v>700</v>
      </c>
      <c r="G41" s="93">
        <f t="shared" si="17"/>
        <v>2800</v>
      </c>
      <c r="H41" s="93">
        <f t="shared" si="16"/>
        <v>33600</v>
      </c>
    </row>
    <row r="42" spans="1:8" s="17" customFormat="1" ht="54" x14ac:dyDescent="0.25">
      <c r="A42" s="94"/>
      <c r="B42" s="95" t="s">
        <v>123</v>
      </c>
      <c r="C42" s="64" t="s">
        <v>169</v>
      </c>
      <c r="D42" s="97">
        <f>D43+D44+D45+D49</f>
        <v>20</v>
      </c>
      <c r="E42" s="97"/>
      <c r="F42" s="97"/>
      <c r="G42" s="98">
        <f t="shared" ref="G42:H42" si="18">G43+G44+G45+G49</f>
        <v>27500</v>
      </c>
      <c r="H42" s="98">
        <f t="shared" si="18"/>
        <v>330000</v>
      </c>
    </row>
    <row r="43" spans="1:8" x14ac:dyDescent="0.25">
      <c r="A43" s="88"/>
      <c r="B43" s="89"/>
      <c r="C43" s="65" t="s">
        <v>18</v>
      </c>
      <c r="D43" s="91">
        <v>1</v>
      </c>
      <c r="E43" s="106">
        <v>3.6</v>
      </c>
      <c r="F43" s="99">
        <v>3600</v>
      </c>
      <c r="G43" s="99">
        <f>D43*F43</f>
        <v>3600</v>
      </c>
      <c r="H43" s="93">
        <f t="shared" ref="H43:H44" si="19">G43*12</f>
        <v>43200</v>
      </c>
    </row>
    <row r="44" spans="1:8" x14ac:dyDescent="0.25">
      <c r="A44" s="88"/>
      <c r="B44" s="89"/>
      <c r="C44" s="65" t="s">
        <v>16</v>
      </c>
      <c r="D44" s="91">
        <v>1</v>
      </c>
      <c r="E44" s="106">
        <v>2.5</v>
      </c>
      <c r="F44" s="93">
        <v>2500</v>
      </c>
      <c r="G44" s="99">
        <f>D44*F44</f>
        <v>2500</v>
      </c>
      <c r="H44" s="93">
        <f t="shared" si="19"/>
        <v>30000</v>
      </c>
    </row>
    <row r="45" spans="1:8" s="18" customFormat="1" x14ac:dyDescent="0.25">
      <c r="A45" s="101"/>
      <c r="B45" s="102">
        <v>1</v>
      </c>
      <c r="C45" s="66" t="s">
        <v>170</v>
      </c>
      <c r="D45" s="103">
        <f>SUM(D46:D48)</f>
        <v>8</v>
      </c>
      <c r="E45" s="107"/>
      <c r="F45" s="105"/>
      <c r="G45" s="108">
        <f>SUM(G46:G48)</f>
        <v>8550</v>
      </c>
      <c r="H45" s="108">
        <f>SUM(H46:H48)</f>
        <v>102600</v>
      </c>
    </row>
    <row r="46" spans="1:8" x14ac:dyDescent="0.25">
      <c r="A46" s="88"/>
      <c r="B46" s="89"/>
      <c r="C46" s="65" t="s">
        <v>14</v>
      </c>
      <c r="D46" s="91">
        <v>1</v>
      </c>
      <c r="E46" s="106">
        <v>2</v>
      </c>
      <c r="F46" s="93">
        <v>2000</v>
      </c>
      <c r="G46" s="99">
        <f>D46*F46</f>
        <v>2000</v>
      </c>
      <c r="H46" s="93">
        <f t="shared" ref="H46:H48" si="20">G46*12</f>
        <v>24000</v>
      </c>
    </row>
    <row r="47" spans="1:8" x14ac:dyDescent="0.25">
      <c r="A47" s="88"/>
      <c r="B47" s="89"/>
      <c r="C47" s="65" t="s">
        <v>15</v>
      </c>
      <c r="D47" s="91">
        <v>2</v>
      </c>
      <c r="E47" s="92">
        <v>1.1499999999999999</v>
      </c>
      <c r="F47" s="93">
        <v>1150</v>
      </c>
      <c r="G47" s="99">
        <f>D47*F47</f>
        <v>2300</v>
      </c>
      <c r="H47" s="93">
        <f t="shared" si="20"/>
        <v>27600</v>
      </c>
    </row>
    <row r="48" spans="1:8" x14ac:dyDescent="0.25">
      <c r="A48" s="88"/>
      <c r="B48" s="89"/>
      <c r="C48" s="90" t="s">
        <v>7</v>
      </c>
      <c r="D48" s="91">
        <v>5</v>
      </c>
      <c r="E48" s="92">
        <v>0.85</v>
      </c>
      <c r="F48" s="93">
        <v>850</v>
      </c>
      <c r="G48" s="99">
        <f>D48*F48</f>
        <v>4250</v>
      </c>
      <c r="H48" s="93">
        <f t="shared" si="20"/>
        <v>51000</v>
      </c>
    </row>
    <row r="49" spans="1:8" s="18" customFormat="1" ht="30" x14ac:dyDescent="0.25">
      <c r="A49" s="101"/>
      <c r="B49" s="102">
        <v>2</v>
      </c>
      <c r="C49" s="66" t="s">
        <v>171</v>
      </c>
      <c r="D49" s="103">
        <f>SUM(D50:D51)</f>
        <v>10</v>
      </c>
      <c r="E49" s="104"/>
      <c r="F49" s="105"/>
      <c r="G49" s="105">
        <f>SUM(G50:G51)</f>
        <v>12850</v>
      </c>
      <c r="H49" s="105">
        <f>SUM(H50:H51)</f>
        <v>154200</v>
      </c>
    </row>
    <row r="50" spans="1:8" x14ac:dyDescent="0.25">
      <c r="A50" s="88"/>
      <c r="B50" s="89"/>
      <c r="C50" s="65" t="s">
        <v>14</v>
      </c>
      <c r="D50" s="91">
        <v>1</v>
      </c>
      <c r="E50" s="92">
        <v>2.5</v>
      </c>
      <c r="F50" s="93">
        <v>2500</v>
      </c>
      <c r="G50" s="99">
        <f>D50*F50</f>
        <v>2500</v>
      </c>
      <c r="H50" s="93">
        <f t="shared" ref="H50:H51" si="21">G50*12</f>
        <v>30000</v>
      </c>
    </row>
    <row r="51" spans="1:8" x14ac:dyDescent="0.25">
      <c r="A51" s="88"/>
      <c r="B51" s="89"/>
      <c r="C51" s="65" t="s">
        <v>15</v>
      </c>
      <c r="D51" s="91">
        <v>9</v>
      </c>
      <c r="E51" s="92">
        <v>1.1499999999999999</v>
      </c>
      <c r="F51" s="93">
        <v>1150</v>
      </c>
      <c r="G51" s="99">
        <f>D51*F51</f>
        <v>10350</v>
      </c>
      <c r="H51" s="93">
        <f t="shared" si="21"/>
        <v>124200</v>
      </c>
    </row>
    <row r="52" spans="1:8" s="17" customFormat="1" ht="40.5" x14ac:dyDescent="0.25">
      <c r="A52" s="94"/>
      <c r="B52" s="95" t="s">
        <v>124</v>
      </c>
      <c r="C52" s="64" t="s">
        <v>172</v>
      </c>
      <c r="D52" s="109">
        <f>D53+D54+D55+D59+D63</f>
        <v>57</v>
      </c>
      <c r="E52" s="97"/>
      <c r="F52" s="97"/>
      <c r="G52" s="98">
        <f t="shared" ref="G52:H52" si="22">G53+G54+G55+G59+G63</f>
        <v>68400</v>
      </c>
      <c r="H52" s="98">
        <f t="shared" si="22"/>
        <v>820800</v>
      </c>
    </row>
    <row r="53" spans="1:8" x14ac:dyDescent="0.25">
      <c r="A53" s="88"/>
      <c r="B53" s="89"/>
      <c r="C53" s="65" t="s">
        <v>18</v>
      </c>
      <c r="D53" s="91">
        <v>1</v>
      </c>
      <c r="E53" s="106">
        <v>3.6</v>
      </c>
      <c r="F53" s="99">
        <v>3600</v>
      </c>
      <c r="G53" s="99">
        <f>D53*F53</f>
        <v>3600</v>
      </c>
      <c r="H53" s="93">
        <f t="shared" ref="H53:H54" si="23">G53*12</f>
        <v>43200</v>
      </c>
    </row>
    <row r="54" spans="1:8" x14ac:dyDescent="0.25">
      <c r="A54" s="88"/>
      <c r="B54" s="89"/>
      <c r="C54" s="65" t="s">
        <v>16</v>
      </c>
      <c r="D54" s="91">
        <v>1</v>
      </c>
      <c r="E54" s="106">
        <v>2.5</v>
      </c>
      <c r="F54" s="93">
        <v>2500</v>
      </c>
      <c r="G54" s="99">
        <f>D54*F54</f>
        <v>2500</v>
      </c>
      <c r="H54" s="93">
        <f t="shared" si="23"/>
        <v>30000</v>
      </c>
    </row>
    <row r="55" spans="1:8" s="18" customFormat="1" ht="30" x14ac:dyDescent="0.25">
      <c r="A55" s="101"/>
      <c r="B55" s="102">
        <v>1</v>
      </c>
      <c r="C55" s="67" t="s">
        <v>173</v>
      </c>
      <c r="D55" s="103">
        <f>SUM(D56:D58)</f>
        <v>10</v>
      </c>
      <c r="E55" s="110"/>
      <c r="F55" s="110"/>
      <c r="G55" s="105">
        <f t="shared" ref="G55" si="24">SUM(G56:G58)</f>
        <v>11050</v>
      </c>
      <c r="H55" s="105">
        <f>SUM(H56:H58)</f>
        <v>132600</v>
      </c>
    </row>
    <row r="56" spans="1:8" x14ac:dyDescent="0.25">
      <c r="A56" s="88"/>
      <c r="B56" s="89"/>
      <c r="C56" s="65" t="s">
        <v>14</v>
      </c>
      <c r="D56" s="91">
        <v>1</v>
      </c>
      <c r="E56" s="106">
        <v>2.2000000000000002</v>
      </c>
      <c r="F56" s="93">
        <v>2200</v>
      </c>
      <c r="G56" s="99">
        <f>D56*F56</f>
        <v>2200</v>
      </c>
      <c r="H56" s="93">
        <f t="shared" ref="H56:H58" si="25">G56*12</f>
        <v>26400</v>
      </c>
    </row>
    <row r="57" spans="1:8" x14ac:dyDescent="0.25">
      <c r="A57" s="88"/>
      <c r="B57" s="89"/>
      <c r="C57" s="65" t="s">
        <v>15</v>
      </c>
      <c r="D57" s="91">
        <v>4</v>
      </c>
      <c r="E57" s="92">
        <v>1.1499999999999999</v>
      </c>
      <c r="F57" s="93">
        <v>1150</v>
      </c>
      <c r="G57" s="99">
        <f>D57*F57</f>
        <v>4600</v>
      </c>
      <c r="H57" s="93">
        <f t="shared" si="25"/>
        <v>55200</v>
      </c>
    </row>
    <row r="58" spans="1:8" x14ac:dyDescent="0.25">
      <c r="A58" s="88"/>
      <c r="B58" s="89"/>
      <c r="C58" s="90" t="s">
        <v>7</v>
      </c>
      <c r="D58" s="91">
        <v>5</v>
      </c>
      <c r="E58" s="92">
        <v>0.85</v>
      </c>
      <c r="F58" s="93">
        <v>850</v>
      </c>
      <c r="G58" s="99">
        <f>D58*F58</f>
        <v>4250</v>
      </c>
      <c r="H58" s="93">
        <f t="shared" si="25"/>
        <v>51000</v>
      </c>
    </row>
    <row r="59" spans="1:8" s="18" customFormat="1" ht="30" x14ac:dyDescent="0.25">
      <c r="A59" s="101"/>
      <c r="B59" s="102">
        <v>2</v>
      </c>
      <c r="C59" s="67" t="s">
        <v>174</v>
      </c>
      <c r="D59" s="103">
        <f>SUM(D60:D62)</f>
        <v>36</v>
      </c>
      <c r="E59" s="103"/>
      <c r="F59" s="103"/>
      <c r="G59" s="105">
        <f t="shared" ref="G59" si="26">SUM(G60:G62)</f>
        <v>39750</v>
      </c>
      <c r="H59" s="105">
        <f>SUM(H60:H62)</f>
        <v>477000</v>
      </c>
    </row>
    <row r="60" spans="1:8" x14ac:dyDescent="0.25">
      <c r="A60" s="88"/>
      <c r="B60" s="89"/>
      <c r="C60" s="65" t="s">
        <v>14</v>
      </c>
      <c r="D60" s="91">
        <v>1</v>
      </c>
      <c r="E60" s="92">
        <v>2.5</v>
      </c>
      <c r="F60" s="93">
        <v>2500</v>
      </c>
      <c r="G60" s="99">
        <f>D60*F60</f>
        <v>2500</v>
      </c>
      <c r="H60" s="93">
        <f t="shared" ref="H60:H62" si="27">G60*12</f>
        <v>30000</v>
      </c>
    </row>
    <row r="61" spans="1:8" x14ac:dyDescent="0.25">
      <c r="A61" s="88"/>
      <c r="B61" s="89"/>
      <c r="C61" s="65" t="s">
        <v>15</v>
      </c>
      <c r="D61" s="91">
        <v>25</v>
      </c>
      <c r="E61" s="92">
        <v>1.1499999999999999</v>
      </c>
      <c r="F61" s="93">
        <v>1150</v>
      </c>
      <c r="G61" s="99">
        <f>D61*F61</f>
        <v>28750</v>
      </c>
      <c r="H61" s="93">
        <f t="shared" si="27"/>
        <v>345000</v>
      </c>
    </row>
    <row r="62" spans="1:8" x14ac:dyDescent="0.25">
      <c r="A62" s="88"/>
      <c r="B62" s="89"/>
      <c r="C62" s="90" t="s">
        <v>7</v>
      </c>
      <c r="D62" s="91">
        <v>10</v>
      </c>
      <c r="E62" s="92">
        <v>0.85</v>
      </c>
      <c r="F62" s="93">
        <v>850</v>
      </c>
      <c r="G62" s="99">
        <f>D62*F62</f>
        <v>8500</v>
      </c>
      <c r="H62" s="93">
        <f t="shared" si="27"/>
        <v>102000</v>
      </c>
    </row>
    <row r="63" spans="1:8" s="18" customFormat="1" x14ac:dyDescent="0.25">
      <c r="A63" s="101"/>
      <c r="B63" s="102">
        <v>2</v>
      </c>
      <c r="C63" s="68" t="s">
        <v>175</v>
      </c>
      <c r="D63" s="103">
        <f>SUM(D64:D68)</f>
        <v>9</v>
      </c>
      <c r="E63" s="104"/>
      <c r="F63" s="105"/>
      <c r="G63" s="105">
        <f>SUM(G64:G68)</f>
        <v>11500</v>
      </c>
      <c r="H63" s="105">
        <f>SUM(H64:H68)</f>
        <v>138000</v>
      </c>
    </row>
    <row r="64" spans="1:8" x14ac:dyDescent="0.25">
      <c r="A64" s="88"/>
      <c r="B64" s="89"/>
      <c r="C64" s="65" t="s">
        <v>14</v>
      </c>
      <c r="D64" s="91">
        <v>1</v>
      </c>
      <c r="E64" s="92">
        <v>2.5</v>
      </c>
      <c r="F64" s="93">
        <v>2500</v>
      </c>
      <c r="G64" s="99">
        <f>D64*F64</f>
        <v>2500</v>
      </c>
      <c r="H64" s="93">
        <f t="shared" ref="H64:H68" si="28">G64*12</f>
        <v>30000</v>
      </c>
    </row>
    <row r="65" spans="1:8" x14ac:dyDescent="0.25">
      <c r="A65" s="88"/>
      <c r="B65" s="89"/>
      <c r="C65" s="65" t="s">
        <v>15</v>
      </c>
      <c r="D65" s="91">
        <v>1</v>
      </c>
      <c r="E65" s="92">
        <v>2</v>
      </c>
      <c r="F65" s="93">
        <v>2000</v>
      </c>
      <c r="G65" s="99">
        <f t="shared" ref="G65:G66" si="29">D65*F65</f>
        <v>2000</v>
      </c>
      <c r="H65" s="93">
        <f t="shared" si="28"/>
        <v>24000</v>
      </c>
    </row>
    <row r="66" spans="1:8" x14ac:dyDescent="0.25">
      <c r="A66" s="88"/>
      <c r="B66" s="89"/>
      <c r="C66" s="65" t="s">
        <v>15</v>
      </c>
      <c r="D66" s="91">
        <v>4</v>
      </c>
      <c r="E66" s="92">
        <v>1.1499999999999999</v>
      </c>
      <c r="F66" s="93">
        <v>1150</v>
      </c>
      <c r="G66" s="99">
        <f t="shared" si="29"/>
        <v>4600</v>
      </c>
      <c r="H66" s="93">
        <f t="shared" si="28"/>
        <v>55200</v>
      </c>
    </row>
    <row r="67" spans="1:8" x14ac:dyDescent="0.25">
      <c r="A67" s="88"/>
      <c r="B67" s="89"/>
      <c r="C67" s="90" t="s">
        <v>7</v>
      </c>
      <c r="D67" s="91">
        <v>2</v>
      </c>
      <c r="E67" s="92">
        <v>0.85</v>
      </c>
      <c r="F67" s="93">
        <v>850</v>
      </c>
      <c r="G67" s="99">
        <f>D67*F67</f>
        <v>1700</v>
      </c>
      <c r="H67" s="93">
        <f t="shared" si="28"/>
        <v>20400</v>
      </c>
    </row>
    <row r="68" spans="1:8" x14ac:dyDescent="0.25">
      <c r="A68" s="88"/>
      <c r="B68" s="89"/>
      <c r="C68" s="90" t="s">
        <v>8</v>
      </c>
      <c r="D68" s="91">
        <v>1</v>
      </c>
      <c r="E68" s="92">
        <v>0.7</v>
      </c>
      <c r="F68" s="93">
        <v>700</v>
      </c>
      <c r="G68" s="99">
        <f>D68*F68</f>
        <v>700</v>
      </c>
      <c r="H68" s="93">
        <f t="shared" si="28"/>
        <v>8400</v>
      </c>
    </row>
    <row r="69" spans="1:8" s="17" customFormat="1" ht="27" customHeight="1" x14ac:dyDescent="0.25">
      <c r="A69" s="94"/>
      <c r="B69" s="95" t="s">
        <v>125</v>
      </c>
      <c r="C69" s="96" t="s">
        <v>176</v>
      </c>
      <c r="D69" s="109">
        <f>D70+D71+D72+D76+D80</f>
        <v>30</v>
      </c>
      <c r="E69" s="100"/>
      <c r="F69" s="98"/>
      <c r="G69" s="98">
        <f>G70+G71+G72+G76+G80</f>
        <v>41150</v>
      </c>
      <c r="H69" s="98">
        <f>H70+H71+H72+H76+H80</f>
        <v>493800</v>
      </c>
    </row>
    <row r="70" spans="1:8" x14ac:dyDescent="0.25">
      <c r="A70" s="88"/>
      <c r="B70" s="89"/>
      <c r="C70" s="90" t="s">
        <v>166</v>
      </c>
      <c r="D70" s="91">
        <v>1</v>
      </c>
      <c r="E70" s="92">
        <v>3.6</v>
      </c>
      <c r="F70" s="99">
        <v>3600</v>
      </c>
      <c r="G70" s="99">
        <f>D70*F70</f>
        <v>3600</v>
      </c>
      <c r="H70" s="93">
        <f t="shared" ref="H70:H71" si="30">G70*12</f>
        <v>43200</v>
      </c>
    </row>
    <row r="71" spans="1:8" x14ac:dyDescent="0.25">
      <c r="A71" s="88"/>
      <c r="B71" s="89"/>
      <c r="C71" s="90" t="s">
        <v>16</v>
      </c>
      <c r="D71" s="91">
        <v>1</v>
      </c>
      <c r="E71" s="92">
        <v>2.5</v>
      </c>
      <c r="F71" s="93">
        <v>2500</v>
      </c>
      <c r="G71" s="93">
        <f>D71*F71</f>
        <v>2500</v>
      </c>
      <c r="H71" s="93">
        <f t="shared" si="30"/>
        <v>30000</v>
      </c>
    </row>
    <row r="72" spans="1:8" s="18" customFormat="1" ht="45" x14ac:dyDescent="0.25">
      <c r="A72" s="101"/>
      <c r="B72" s="102">
        <v>1</v>
      </c>
      <c r="C72" s="68" t="s">
        <v>177</v>
      </c>
      <c r="D72" s="103">
        <f>SUM(D73:D75)</f>
        <v>13</v>
      </c>
      <c r="E72" s="104"/>
      <c r="F72" s="105"/>
      <c r="G72" s="105">
        <f>SUM(G73:G75)</f>
        <v>15100</v>
      </c>
      <c r="H72" s="105">
        <f>SUM(H73:H75)</f>
        <v>181200</v>
      </c>
    </row>
    <row r="73" spans="1:8" x14ac:dyDescent="0.25">
      <c r="A73" s="88"/>
      <c r="B73" s="89"/>
      <c r="C73" s="90" t="s">
        <v>14</v>
      </c>
      <c r="D73" s="91">
        <v>1</v>
      </c>
      <c r="E73" s="92">
        <v>2.5</v>
      </c>
      <c r="F73" s="93">
        <v>2500</v>
      </c>
      <c r="G73" s="93">
        <f t="shared" ref="G73:G75" si="31">D73*F73</f>
        <v>2500</v>
      </c>
      <c r="H73" s="93">
        <f t="shared" ref="H73:H75" si="32">G73*12</f>
        <v>30000</v>
      </c>
    </row>
    <row r="74" spans="1:8" x14ac:dyDescent="0.25">
      <c r="A74" s="88"/>
      <c r="B74" s="89"/>
      <c r="C74" s="90" t="s">
        <v>15</v>
      </c>
      <c r="D74" s="91">
        <v>8</v>
      </c>
      <c r="E74" s="92">
        <v>1.1499999999999999</v>
      </c>
      <c r="F74" s="93">
        <v>1150</v>
      </c>
      <c r="G74" s="93">
        <f t="shared" si="31"/>
        <v>9200</v>
      </c>
      <c r="H74" s="93">
        <f t="shared" si="32"/>
        <v>110400</v>
      </c>
    </row>
    <row r="75" spans="1:8" x14ac:dyDescent="0.25">
      <c r="A75" s="88"/>
      <c r="B75" s="89"/>
      <c r="C75" s="90" t="s">
        <v>7</v>
      </c>
      <c r="D75" s="91">
        <v>4</v>
      </c>
      <c r="E75" s="92">
        <v>0.85</v>
      </c>
      <c r="F75" s="93">
        <v>850</v>
      </c>
      <c r="G75" s="93">
        <f t="shared" si="31"/>
        <v>3400</v>
      </c>
      <c r="H75" s="93">
        <f t="shared" si="32"/>
        <v>40800</v>
      </c>
    </row>
    <row r="76" spans="1:8" s="18" customFormat="1" ht="45" x14ac:dyDescent="0.25">
      <c r="A76" s="101"/>
      <c r="B76" s="102">
        <v>2</v>
      </c>
      <c r="C76" s="68" t="s">
        <v>178</v>
      </c>
      <c r="D76" s="103">
        <f>SUM(D77:D79)</f>
        <v>9</v>
      </c>
      <c r="E76" s="104"/>
      <c r="F76" s="105"/>
      <c r="G76" s="105">
        <f>SUM(G77:G79)</f>
        <v>11400</v>
      </c>
      <c r="H76" s="105">
        <f>SUM(H77:H79)</f>
        <v>136800</v>
      </c>
    </row>
    <row r="77" spans="1:8" x14ac:dyDescent="0.25">
      <c r="A77" s="88"/>
      <c r="B77" s="89"/>
      <c r="C77" s="90" t="s">
        <v>14</v>
      </c>
      <c r="D77" s="91">
        <v>1</v>
      </c>
      <c r="E77" s="92">
        <v>2.5</v>
      </c>
      <c r="F77" s="93">
        <v>2500</v>
      </c>
      <c r="G77" s="93">
        <f>D77*F77</f>
        <v>2500</v>
      </c>
      <c r="H77" s="93">
        <f t="shared" ref="H77:H79" si="33">G77*12</f>
        <v>30000</v>
      </c>
    </row>
    <row r="78" spans="1:8" ht="17.25" customHeight="1" x14ac:dyDescent="0.25">
      <c r="A78" s="88"/>
      <c r="B78" s="89"/>
      <c r="C78" s="90" t="s">
        <v>15</v>
      </c>
      <c r="D78" s="91">
        <v>7</v>
      </c>
      <c r="E78" s="92">
        <v>1.1499999999999999</v>
      </c>
      <c r="F78" s="93">
        <v>1150</v>
      </c>
      <c r="G78" s="93">
        <f>D78*F78</f>
        <v>8050</v>
      </c>
      <c r="H78" s="93">
        <f t="shared" si="33"/>
        <v>96600</v>
      </c>
    </row>
    <row r="79" spans="1:8" x14ac:dyDescent="0.25">
      <c r="A79" s="88"/>
      <c r="B79" s="89"/>
      <c r="C79" s="90" t="s">
        <v>7</v>
      </c>
      <c r="D79" s="91">
        <v>1</v>
      </c>
      <c r="E79" s="92">
        <v>0.85</v>
      </c>
      <c r="F79" s="93">
        <v>850</v>
      </c>
      <c r="G79" s="93">
        <f>D79*F79</f>
        <v>850</v>
      </c>
      <c r="H79" s="93">
        <f t="shared" si="33"/>
        <v>10200</v>
      </c>
    </row>
    <row r="80" spans="1:8" ht="30" x14ac:dyDescent="0.25">
      <c r="A80" s="88"/>
      <c r="B80" s="102">
        <v>3</v>
      </c>
      <c r="C80" s="68" t="s">
        <v>179</v>
      </c>
      <c r="D80" s="103">
        <f>SUM(D81:D82)</f>
        <v>6</v>
      </c>
      <c r="E80" s="103"/>
      <c r="F80" s="103"/>
      <c r="G80" s="105">
        <f>SUM(G81:G82)</f>
        <v>8550</v>
      </c>
      <c r="H80" s="105">
        <f>SUM(H81:H82)</f>
        <v>102600</v>
      </c>
    </row>
    <row r="81" spans="1:8" x14ac:dyDescent="0.25">
      <c r="A81" s="88"/>
      <c r="B81" s="89"/>
      <c r="C81" s="90" t="s">
        <v>180</v>
      </c>
      <c r="D81" s="91">
        <v>1</v>
      </c>
      <c r="E81" s="92">
        <v>2.8</v>
      </c>
      <c r="F81" s="93">
        <v>2800</v>
      </c>
      <c r="G81" s="93">
        <f t="shared" ref="G81:G82" si="34">D81*F81</f>
        <v>2800</v>
      </c>
      <c r="H81" s="93">
        <f t="shared" ref="H81:H82" si="35">G81*12</f>
        <v>33600</v>
      </c>
    </row>
    <row r="82" spans="1:8" x14ac:dyDescent="0.25">
      <c r="A82" s="88"/>
      <c r="B82" s="89"/>
      <c r="C82" s="90" t="s">
        <v>15</v>
      </c>
      <c r="D82" s="91">
        <v>5</v>
      </c>
      <c r="E82" s="92">
        <v>1.1499999999999999</v>
      </c>
      <c r="F82" s="93">
        <v>1150</v>
      </c>
      <c r="G82" s="93">
        <f t="shared" si="34"/>
        <v>5750</v>
      </c>
      <c r="H82" s="93">
        <f t="shared" si="35"/>
        <v>69000</v>
      </c>
    </row>
    <row r="83" spans="1:8" s="17" customFormat="1" x14ac:dyDescent="0.25">
      <c r="A83" s="94"/>
      <c r="B83" s="95" t="s">
        <v>126</v>
      </c>
      <c r="C83" s="96" t="s">
        <v>19</v>
      </c>
      <c r="D83" s="109">
        <f>D84+D85+D86+D91+D95+D99+D103</f>
        <v>49</v>
      </c>
      <c r="E83" s="97"/>
      <c r="F83" s="97"/>
      <c r="G83" s="98">
        <f t="shared" ref="G83:H83" si="36">G84+G85+G86+G91+G99+G103</f>
        <v>50350</v>
      </c>
      <c r="H83" s="98">
        <f t="shared" si="36"/>
        <v>604200</v>
      </c>
    </row>
    <row r="84" spans="1:8" x14ac:dyDescent="0.25">
      <c r="A84" s="88"/>
      <c r="B84" s="89"/>
      <c r="C84" s="90" t="s">
        <v>166</v>
      </c>
      <c r="D84" s="91">
        <v>1</v>
      </c>
      <c r="E84" s="92">
        <v>3.6</v>
      </c>
      <c r="F84" s="99">
        <v>3600</v>
      </c>
      <c r="G84" s="99">
        <f>D84*F84</f>
        <v>3600</v>
      </c>
      <c r="H84" s="93">
        <f t="shared" ref="H84:H85" si="37">G84*12</f>
        <v>43200</v>
      </c>
    </row>
    <row r="85" spans="1:8" x14ac:dyDescent="0.25">
      <c r="A85" s="88"/>
      <c r="B85" s="89"/>
      <c r="C85" s="90" t="s">
        <v>16</v>
      </c>
      <c r="D85" s="91">
        <v>1</v>
      </c>
      <c r="E85" s="92">
        <v>2.8</v>
      </c>
      <c r="F85" s="93">
        <v>2800</v>
      </c>
      <c r="G85" s="93">
        <f>D85*F85</f>
        <v>2800</v>
      </c>
      <c r="H85" s="93">
        <f t="shared" si="37"/>
        <v>33600</v>
      </c>
    </row>
    <row r="86" spans="1:8" s="18" customFormat="1" ht="30" x14ac:dyDescent="0.25">
      <c r="A86" s="101"/>
      <c r="B86" s="102">
        <v>1</v>
      </c>
      <c r="C86" s="68" t="s">
        <v>181</v>
      </c>
      <c r="D86" s="103">
        <f>SUM(D87:D90)</f>
        <v>15</v>
      </c>
      <c r="E86" s="104"/>
      <c r="F86" s="105"/>
      <c r="G86" s="105">
        <f>SUM(G87:G90)</f>
        <v>14800</v>
      </c>
      <c r="H86" s="105">
        <f>SUM(H87:H90)</f>
        <v>177600</v>
      </c>
    </row>
    <row r="87" spans="1:8" x14ac:dyDescent="0.25">
      <c r="A87" s="88"/>
      <c r="B87" s="89"/>
      <c r="C87" s="90" t="s">
        <v>180</v>
      </c>
      <c r="D87" s="91">
        <v>1</v>
      </c>
      <c r="E87" s="92">
        <v>2</v>
      </c>
      <c r="F87" s="93">
        <v>2000</v>
      </c>
      <c r="G87" s="93">
        <f>D87*F87</f>
        <v>2000</v>
      </c>
      <c r="H87" s="93">
        <f t="shared" ref="H87:H90" si="38">G87*12</f>
        <v>24000</v>
      </c>
    </row>
    <row r="88" spans="1:8" x14ac:dyDescent="0.25">
      <c r="A88" s="88"/>
      <c r="B88" s="89"/>
      <c r="C88" s="90" t="s">
        <v>15</v>
      </c>
      <c r="D88" s="91">
        <v>5</v>
      </c>
      <c r="E88" s="92">
        <v>1.1499999999999999</v>
      </c>
      <c r="F88" s="93">
        <v>1150</v>
      </c>
      <c r="G88" s="93">
        <f t="shared" ref="G88" si="39">D88*F88</f>
        <v>5750</v>
      </c>
      <c r="H88" s="93">
        <f t="shared" si="38"/>
        <v>69000</v>
      </c>
    </row>
    <row r="89" spans="1:8" x14ac:dyDescent="0.25">
      <c r="A89" s="88"/>
      <c r="B89" s="89"/>
      <c r="C89" s="90" t="s">
        <v>7</v>
      </c>
      <c r="D89" s="91">
        <v>5</v>
      </c>
      <c r="E89" s="92">
        <v>0.85</v>
      </c>
      <c r="F89" s="93">
        <v>850</v>
      </c>
      <c r="G89" s="93">
        <f>D89*F89</f>
        <v>4250</v>
      </c>
      <c r="H89" s="93">
        <f t="shared" si="38"/>
        <v>51000</v>
      </c>
    </row>
    <row r="90" spans="1:8" x14ac:dyDescent="0.25">
      <c r="A90" s="88"/>
      <c r="B90" s="89"/>
      <c r="C90" s="90" t="s">
        <v>8</v>
      </c>
      <c r="D90" s="91">
        <v>4</v>
      </c>
      <c r="E90" s="92">
        <v>0.7</v>
      </c>
      <c r="F90" s="93">
        <v>700</v>
      </c>
      <c r="G90" s="93">
        <f>D90*F90</f>
        <v>2800</v>
      </c>
      <c r="H90" s="93">
        <f t="shared" si="38"/>
        <v>33600</v>
      </c>
    </row>
    <row r="91" spans="1:8" s="18" customFormat="1" ht="30" x14ac:dyDescent="0.25">
      <c r="A91" s="101"/>
      <c r="B91" s="102">
        <v>2</v>
      </c>
      <c r="C91" s="68" t="s">
        <v>182</v>
      </c>
      <c r="D91" s="103">
        <f>SUM(D92:D94)</f>
        <v>7</v>
      </c>
      <c r="E91" s="104"/>
      <c r="F91" s="105"/>
      <c r="G91" s="105">
        <f>SUM(G92:G94)</f>
        <v>8500</v>
      </c>
      <c r="H91" s="105">
        <f>SUM(H92:H94)</f>
        <v>102000</v>
      </c>
    </row>
    <row r="92" spans="1:8" x14ac:dyDescent="0.25">
      <c r="A92" s="88"/>
      <c r="B92" s="89"/>
      <c r="C92" s="90" t="s">
        <v>14</v>
      </c>
      <c r="D92" s="91">
        <v>1</v>
      </c>
      <c r="E92" s="92">
        <v>2.2000000000000002</v>
      </c>
      <c r="F92" s="93">
        <v>2200</v>
      </c>
      <c r="G92" s="93">
        <f>D92*F92</f>
        <v>2200</v>
      </c>
      <c r="H92" s="93">
        <f t="shared" ref="H92:H94" si="40">G92*12</f>
        <v>26400</v>
      </c>
    </row>
    <row r="93" spans="1:8" x14ac:dyDescent="0.25">
      <c r="A93" s="88"/>
      <c r="B93" s="89"/>
      <c r="C93" s="90" t="s">
        <v>3</v>
      </c>
      <c r="D93" s="91">
        <v>4</v>
      </c>
      <c r="E93" s="92">
        <v>1.1499999999999999</v>
      </c>
      <c r="F93" s="93">
        <v>1150</v>
      </c>
      <c r="G93" s="93">
        <f>D93*F93</f>
        <v>4600</v>
      </c>
      <c r="H93" s="93">
        <f t="shared" si="40"/>
        <v>55200</v>
      </c>
    </row>
    <row r="94" spans="1:8" x14ac:dyDescent="0.25">
      <c r="A94" s="88"/>
      <c r="B94" s="89"/>
      <c r="C94" s="90" t="s">
        <v>7</v>
      </c>
      <c r="D94" s="91">
        <v>2</v>
      </c>
      <c r="E94" s="92">
        <v>0.85</v>
      </c>
      <c r="F94" s="93">
        <v>850</v>
      </c>
      <c r="G94" s="93">
        <f>D94*F94</f>
        <v>1700</v>
      </c>
      <c r="H94" s="93">
        <f t="shared" si="40"/>
        <v>20400</v>
      </c>
    </row>
    <row r="95" spans="1:8" s="18" customFormat="1" x14ac:dyDescent="0.25">
      <c r="A95" s="101"/>
      <c r="B95" s="102">
        <v>3</v>
      </c>
      <c r="C95" s="68" t="s">
        <v>183</v>
      </c>
      <c r="D95" s="103">
        <f>SUM(D96:D98)</f>
        <v>5</v>
      </c>
      <c r="E95" s="104"/>
      <c r="F95" s="105"/>
      <c r="G95" s="105">
        <f>SUM(G96:G98)</f>
        <v>5700</v>
      </c>
      <c r="H95" s="105">
        <f>SUM(H96:H98)</f>
        <v>68400</v>
      </c>
    </row>
    <row r="96" spans="1:8" x14ac:dyDescent="0.25">
      <c r="A96" s="88"/>
      <c r="B96" s="89"/>
      <c r="C96" s="90" t="s">
        <v>14</v>
      </c>
      <c r="D96" s="91">
        <v>1</v>
      </c>
      <c r="E96" s="92">
        <v>2</v>
      </c>
      <c r="F96" s="93">
        <v>2000</v>
      </c>
      <c r="G96" s="93">
        <f>D96*F96</f>
        <v>2000</v>
      </c>
      <c r="H96" s="93">
        <f t="shared" ref="H96:H98" si="41">G96*12</f>
        <v>24000</v>
      </c>
    </row>
    <row r="97" spans="1:8" x14ac:dyDescent="0.25">
      <c r="A97" s="88"/>
      <c r="B97" s="89"/>
      <c r="C97" s="90" t="s">
        <v>3</v>
      </c>
      <c r="D97" s="91">
        <v>1</v>
      </c>
      <c r="E97" s="92">
        <v>1.1499999999999999</v>
      </c>
      <c r="F97" s="93">
        <v>1150</v>
      </c>
      <c r="G97" s="93">
        <f>D97*F97</f>
        <v>1150</v>
      </c>
      <c r="H97" s="93">
        <f t="shared" si="41"/>
        <v>13800</v>
      </c>
    </row>
    <row r="98" spans="1:8" x14ac:dyDescent="0.25">
      <c r="A98" s="88"/>
      <c r="B98" s="89"/>
      <c r="C98" s="90" t="s">
        <v>7</v>
      </c>
      <c r="D98" s="91">
        <v>3</v>
      </c>
      <c r="E98" s="92">
        <v>0.85</v>
      </c>
      <c r="F98" s="93">
        <v>850</v>
      </c>
      <c r="G98" s="93">
        <f>D98*F98</f>
        <v>2550</v>
      </c>
      <c r="H98" s="93">
        <f t="shared" si="41"/>
        <v>30600</v>
      </c>
    </row>
    <row r="99" spans="1:8" s="18" customFormat="1" ht="30" x14ac:dyDescent="0.25">
      <c r="A99" s="101"/>
      <c r="B99" s="102">
        <v>4</v>
      </c>
      <c r="C99" s="68" t="s">
        <v>184</v>
      </c>
      <c r="D99" s="103">
        <f>SUM(D100:D102)</f>
        <v>9</v>
      </c>
      <c r="E99" s="103"/>
      <c r="F99" s="103"/>
      <c r="G99" s="105">
        <f>SUM(G100:G102)</f>
        <v>9100</v>
      </c>
      <c r="H99" s="105">
        <f>SUM(H100:H102)</f>
        <v>109200</v>
      </c>
    </row>
    <row r="100" spans="1:8" x14ac:dyDescent="0.25">
      <c r="A100" s="88"/>
      <c r="B100" s="89"/>
      <c r="C100" s="90" t="s">
        <v>180</v>
      </c>
      <c r="D100" s="91">
        <v>1</v>
      </c>
      <c r="E100" s="92">
        <v>2</v>
      </c>
      <c r="F100" s="93">
        <v>2000</v>
      </c>
      <c r="G100" s="93">
        <f>F100*D100</f>
        <v>2000</v>
      </c>
      <c r="H100" s="93">
        <f>G100*12</f>
        <v>24000</v>
      </c>
    </row>
    <row r="101" spans="1:8" x14ac:dyDescent="0.25">
      <c r="A101" s="88"/>
      <c r="B101" s="89"/>
      <c r="C101" s="90" t="s">
        <v>15</v>
      </c>
      <c r="D101" s="91">
        <v>1</v>
      </c>
      <c r="E101" s="92">
        <v>1.1499999999999999</v>
      </c>
      <c r="F101" s="93">
        <v>1150</v>
      </c>
      <c r="G101" s="93">
        <f t="shared" ref="G101:G102" si="42">F101*D101</f>
        <v>1150</v>
      </c>
      <c r="H101" s="93">
        <f t="shared" ref="H101:H102" si="43">G101*12</f>
        <v>13800</v>
      </c>
    </row>
    <row r="102" spans="1:8" x14ac:dyDescent="0.25">
      <c r="A102" s="88"/>
      <c r="B102" s="89"/>
      <c r="C102" s="90" t="s">
        <v>4</v>
      </c>
      <c r="D102" s="91">
        <v>7</v>
      </c>
      <c r="E102" s="92">
        <v>0.85</v>
      </c>
      <c r="F102" s="93">
        <v>850</v>
      </c>
      <c r="G102" s="93">
        <f t="shared" si="42"/>
        <v>5950</v>
      </c>
      <c r="H102" s="93">
        <f t="shared" si="43"/>
        <v>71400</v>
      </c>
    </row>
    <row r="103" spans="1:8" s="18" customFormat="1" ht="30" x14ac:dyDescent="0.25">
      <c r="A103" s="101"/>
      <c r="B103" s="102">
        <v>5</v>
      </c>
      <c r="C103" s="68" t="s">
        <v>185</v>
      </c>
      <c r="D103" s="103">
        <f>SUM(D104:D107)</f>
        <v>11</v>
      </c>
      <c r="E103" s="104"/>
      <c r="F103" s="105"/>
      <c r="G103" s="105">
        <f>SUM(G104:G107)</f>
        <v>11550</v>
      </c>
      <c r="H103" s="105">
        <f>SUM(H104:H107)</f>
        <v>138600</v>
      </c>
    </row>
    <row r="104" spans="1:8" x14ac:dyDescent="0.25">
      <c r="A104" s="88"/>
      <c r="B104" s="89"/>
      <c r="C104" s="90" t="s">
        <v>180</v>
      </c>
      <c r="D104" s="91">
        <v>1</v>
      </c>
      <c r="E104" s="92">
        <v>2</v>
      </c>
      <c r="F104" s="93">
        <v>2000</v>
      </c>
      <c r="G104" s="93">
        <f t="shared" ref="G104:G107" si="44">D104*F104</f>
        <v>2000</v>
      </c>
      <c r="H104" s="93">
        <f t="shared" ref="H104:H107" si="45">G104*12</f>
        <v>24000</v>
      </c>
    </row>
    <row r="105" spans="1:8" x14ac:dyDescent="0.25">
      <c r="A105" s="88"/>
      <c r="B105" s="89"/>
      <c r="C105" s="90" t="s">
        <v>15</v>
      </c>
      <c r="D105" s="91">
        <v>5</v>
      </c>
      <c r="E105" s="92">
        <v>1.1499999999999999</v>
      </c>
      <c r="F105" s="93">
        <v>1150</v>
      </c>
      <c r="G105" s="93">
        <f t="shared" si="44"/>
        <v>5750</v>
      </c>
      <c r="H105" s="93">
        <f t="shared" si="45"/>
        <v>69000</v>
      </c>
    </row>
    <row r="106" spans="1:8" x14ac:dyDescent="0.25">
      <c r="A106" s="88"/>
      <c r="B106" s="89"/>
      <c r="C106" s="90" t="s">
        <v>7</v>
      </c>
      <c r="D106" s="91">
        <v>2</v>
      </c>
      <c r="E106" s="92">
        <v>0.85</v>
      </c>
      <c r="F106" s="93">
        <v>850</v>
      </c>
      <c r="G106" s="93">
        <f t="shared" si="44"/>
        <v>1700</v>
      </c>
      <c r="H106" s="93">
        <f t="shared" si="45"/>
        <v>20400</v>
      </c>
    </row>
    <row r="107" spans="1:8" x14ac:dyDescent="0.25">
      <c r="A107" s="88"/>
      <c r="B107" s="89"/>
      <c r="C107" s="90" t="s">
        <v>8</v>
      </c>
      <c r="D107" s="91">
        <v>3</v>
      </c>
      <c r="E107" s="92">
        <v>0.7</v>
      </c>
      <c r="F107" s="93">
        <v>700</v>
      </c>
      <c r="G107" s="93">
        <f t="shared" si="44"/>
        <v>2100</v>
      </c>
      <c r="H107" s="93">
        <f t="shared" si="45"/>
        <v>25200</v>
      </c>
    </row>
    <row r="108" spans="1:8" s="17" customFormat="1" ht="30" x14ac:dyDescent="0.25">
      <c r="A108" s="94"/>
      <c r="B108" s="95" t="s">
        <v>127</v>
      </c>
      <c r="C108" s="96" t="s">
        <v>186</v>
      </c>
      <c r="D108" s="109">
        <f>D109+D110+D111+D118</f>
        <v>19</v>
      </c>
      <c r="E108" s="97"/>
      <c r="F108" s="97"/>
      <c r="G108" s="98">
        <f t="shared" ref="G108:H108" si="46">G109+G110+G111+G118</f>
        <v>33200</v>
      </c>
      <c r="H108" s="98">
        <f t="shared" si="46"/>
        <v>398400</v>
      </c>
    </row>
    <row r="109" spans="1:8" x14ac:dyDescent="0.25">
      <c r="A109" s="88"/>
      <c r="B109" s="89"/>
      <c r="C109" s="90" t="s">
        <v>166</v>
      </c>
      <c r="D109" s="91">
        <v>1</v>
      </c>
      <c r="E109" s="92">
        <v>4.4000000000000004</v>
      </c>
      <c r="F109" s="93">
        <v>4400</v>
      </c>
      <c r="G109" s="93">
        <f>D109*F109</f>
        <v>4400</v>
      </c>
      <c r="H109" s="93">
        <f t="shared" ref="H109:H110" si="47">G109*12</f>
        <v>52800</v>
      </c>
    </row>
    <row r="110" spans="1:8" x14ac:dyDescent="0.25">
      <c r="A110" s="88"/>
      <c r="B110" s="89"/>
      <c r="C110" s="90" t="s">
        <v>16</v>
      </c>
      <c r="D110" s="91">
        <v>1</v>
      </c>
      <c r="E110" s="92">
        <v>3.5</v>
      </c>
      <c r="F110" s="93">
        <v>3500</v>
      </c>
      <c r="G110" s="93">
        <f>D110*F110</f>
        <v>3500</v>
      </c>
      <c r="H110" s="93">
        <f t="shared" si="47"/>
        <v>42000</v>
      </c>
    </row>
    <row r="111" spans="1:8" ht="45" x14ac:dyDescent="0.25">
      <c r="A111" s="88"/>
      <c r="B111" s="102">
        <v>1</v>
      </c>
      <c r="C111" s="68" t="s">
        <v>187</v>
      </c>
      <c r="D111" s="103">
        <f>SUM(D112:D117)</f>
        <v>10</v>
      </c>
      <c r="E111" s="104"/>
      <c r="F111" s="105"/>
      <c r="G111" s="105">
        <f>SUM(G112:G117)</f>
        <v>15300</v>
      </c>
      <c r="H111" s="105">
        <f>SUM(H112:H117)</f>
        <v>183600</v>
      </c>
    </row>
    <row r="112" spans="1:8" x14ac:dyDescent="0.25">
      <c r="A112" s="88"/>
      <c r="B112" s="89"/>
      <c r="C112" s="90" t="s">
        <v>14</v>
      </c>
      <c r="D112" s="91">
        <v>1</v>
      </c>
      <c r="E112" s="92">
        <v>3.1</v>
      </c>
      <c r="F112" s="93">
        <v>3100</v>
      </c>
      <c r="G112" s="93">
        <f t="shared" ref="G112:G117" si="48">D112*F112</f>
        <v>3100</v>
      </c>
      <c r="H112" s="93">
        <f t="shared" ref="H112:H117" si="49">G112*12</f>
        <v>37200</v>
      </c>
    </row>
    <row r="113" spans="1:8" ht="17.25" customHeight="1" x14ac:dyDescent="0.25">
      <c r="A113" s="88"/>
      <c r="B113" s="89"/>
      <c r="C113" s="90" t="s">
        <v>15</v>
      </c>
      <c r="D113" s="91">
        <v>1</v>
      </c>
      <c r="E113" s="92">
        <v>2</v>
      </c>
      <c r="F113" s="93">
        <v>2000</v>
      </c>
      <c r="G113" s="93">
        <f t="shared" si="48"/>
        <v>2000</v>
      </c>
      <c r="H113" s="93">
        <f t="shared" si="49"/>
        <v>24000</v>
      </c>
    </row>
    <row r="114" spans="1:8" ht="17.25" customHeight="1" x14ac:dyDescent="0.25">
      <c r="A114" s="88"/>
      <c r="B114" s="89"/>
      <c r="C114" s="90" t="s">
        <v>15</v>
      </c>
      <c r="D114" s="91">
        <v>4</v>
      </c>
      <c r="E114" s="92">
        <v>1.5</v>
      </c>
      <c r="F114" s="93">
        <v>1500</v>
      </c>
      <c r="G114" s="93">
        <f t="shared" si="48"/>
        <v>6000</v>
      </c>
      <c r="H114" s="93">
        <f t="shared" si="49"/>
        <v>72000</v>
      </c>
    </row>
    <row r="115" spans="1:8" x14ac:dyDescent="0.25">
      <c r="A115" s="88"/>
      <c r="B115" s="89"/>
      <c r="C115" s="90" t="s">
        <v>15</v>
      </c>
      <c r="D115" s="91">
        <v>1</v>
      </c>
      <c r="E115" s="92">
        <v>1.3</v>
      </c>
      <c r="F115" s="93">
        <v>1300</v>
      </c>
      <c r="G115" s="93">
        <f t="shared" si="48"/>
        <v>1300</v>
      </c>
      <c r="H115" s="93">
        <f t="shared" si="49"/>
        <v>15600</v>
      </c>
    </row>
    <row r="116" spans="1:8" x14ac:dyDescent="0.25">
      <c r="A116" s="88"/>
      <c r="B116" s="89"/>
      <c r="C116" s="90" t="s">
        <v>7</v>
      </c>
      <c r="D116" s="91">
        <v>2</v>
      </c>
      <c r="E116" s="92">
        <v>1</v>
      </c>
      <c r="F116" s="93">
        <v>1000</v>
      </c>
      <c r="G116" s="93">
        <f t="shared" si="48"/>
        <v>2000</v>
      </c>
      <c r="H116" s="93">
        <f t="shared" si="49"/>
        <v>24000</v>
      </c>
    </row>
    <row r="117" spans="1:8" x14ac:dyDescent="0.25">
      <c r="A117" s="88"/>
      <c r="B117" s="89"/>
      <c r="C117" s="90" t="s">
        <v>8</v>
      </c>
      <c r="D117" s="91">
        <v>1</v>
      </c>
      <c r="E117" s="92">
        <v>0.9</v>
      </c>
      <c r="F117" s="93">
        <v>900</v>
      </c>
      <c r="G117" s="93">
        <f t="shared" si="48"/>
        <v>900</v>
      </c>
      <c r="H117" s="93">
        <f t="shared" si="49"/>
        <v>10800</v>
      </c>
    </row>
    <row r="118" spans="1:8" ht="30" x14ac:dyDescent="0.25">
      <c r="A118" s="88"/>
      <c r="B118" s="102">
        <v>2</v>
      </c>
      <c r="C118" s="68" t="s">
        <v>188</v>
      </c>
      <c r="D118" s="103">
        <f>SUM(D119:D124)</f>
        <v>7</v>
      </c>
      <c r="E118" s="104"/>
      <c r="F118" s="105"/>
      <c r="G118" s="105">
        <f>SUM(G119:G124)</f>
        <v>10000</v>
      </c>
      <c r="H118" s="105">
        <f>SUM(H119:H124)</f>
        <v>120000</v>
      </c>
    </row>
    <row r="119" spans="1:8" x14ac:dyDescent="0.25">
      <c r="A119" s="88"/>
      <c r="B119" s="89"/>
      <c r="C119" s="90" t="s">
        <v>14</v>
      </c>
      <c r="D119" s="91">
        <v>1</v>
      </c>
      <c r="E119" s="92">
        <v>3.1</v>
      </c>
      <c r="F119" s="93">
        <v>3100</v>
      </c>
      <c r="G119" s="93">
        <f t="shared" ref="G119:G124" si="50">D119*F119</f>
        <v>3100</v>
      </c>
      <c r="H119" s="93">
        <f t="shared" ref="H119:H124" si="51">G119*12</f>
        <v>37200</v>
      </c>
    </row>
    <row r="120" spans="1:8" x14ac:dyDescent="0.25">
      <c r="A120" s="88"/>
      <c r="B120" s="89"/>
      <c r="C120" s="90" t="s">
        <v>7</v>
      </c>
      <c r="D120" s="91">
        <v>1</v>
      </c>
      <c r="E120" s="92">
        <v>1.5</v>
      </c>
      <c r="F120" s="93">
        <v>1500</v>
      </c>
      <c r="G120" s="93">
        <f t="shared" si="50"/>
        <v>1500</v>
      </c>
      <c r="H120" s="93">
        <f t="shared" si="51"/>
        <v>18000</v>
      </c>
    </row>
    <row r="121" spans="1:8" x14ac:dyDescent="0.25">
      <c r="A121" s="88"/>
      <c r="B121" s="89"/>
      <c r="C121" s="90" t="s">
        <v>7</v>
      </c>
      <c r="D121" s="91">
        <v>1</v>
      </c>
      <c r="E121" s="92">
        <v>1.2</v>
      </c>
      <c r="F121" s="93">
        <v>1200</v>
      </c>
      <c r="G121" s="93">
        <f t="shared" si="50"/>
        <v>1200</v>
      </c>
      <c r="H121" s="93">
        <f t="shared" si="51"/>
        <v>14400</v>
      </c>
    </row>
    <row r="122" spans="1:8" x14ac:dyDescent="0.25">
      <c r="A122" s="88"/>
      <c r="B122" s="89"/>
      <c r="C122" s="90" t="s">
        <v>8</v>
      </c>
      <c r="D122" s="91">
        <v>2</v>
      </c>
      <c r="E122" s="92">
        <v>1.2</v>
      </c>
      <c r="F122" s="93">
        <v>1200</v>
      </c>
      <c r="G122" s="93">
        <f t="shared" si="50"/>
        <v>2400</v>
      </c>
      <c r="H122" s="93">
        <f t="shared" si="51"/>
        <v>28800</v>
      </c>
    </row>
    <row r="123" spans="1:8" x14ac:dyDescent="0.25">
      <c r="A123" s="88"/>
      <c r="B123" s="89"/>
      <c r="C123" s="90" t="s">
        <v>8</v>
      </c>
      <c r="D123" s="91">
        <v>1</v>
      </c>
      <c r="E123" s="92">
        <v>1</v>
      </c>
      <c r="F123" s="93">
        <v>1000</v>
      </c>
      <c r="G123" s="93">
        <f t="shared" si="50"/>
        <v>1000</v>
      </c>
      <c r="H123" s="93">
        <f t="shared" si="51"/>
        <v>12000</v>
      </c>
    </row>
    <row r="124" spans="1:8" x14ac:dyDescent="0.25">
      <c r="A124" s="88"/>
      <c r="B124" s="89"/>
      <c r="C124" s="90" t="s">
        <v>8</v>
      </c>
      <c r="D124" s="91">
        <v>1</v>
      </c>
      <c r="E124" s="92">
        <v>0.8</v>
      </c>
      <c r="F124" s="93">
        <v>800</v>
      </c>
      <c r="G124" s="93">
        <f t="shared" si="50"/>
        <v>800</v>
      </c>
      <c r="H124" s="93">
        <f t="shared" si="51"/>
        <v>9600</v>
      </c>
    </row>
    <row r="125" spans="1:8" s="18" customFormat="1" x14ac:dyDescent="0.25">
      <c r="A125" s="101"/>
      <c r="B125" s="97"/>
      <c r="C125" s="96" t="s">
        <v>20</v>
      </c>
      <c r="D125" s="109">
        <f>D4+D5+D6+D7+D8+D12+D18+D29+D42+D52+D69+D83+D108</f>
        <v>274</v>
      </c>
      <c r="E125" s="97"/>
      <c r="F125" s="97"/>
      <c r="G125" s="98">
        <f t="shared" ref="G125:H125" si="52">G4+G5+G6+G7+G8+G12+G18+G29+G42+G52+G69+G83+G108</f>
        <v>358800</v>
      </c>
      <c r="H125" s="98">
        <f t="shared" si="52"/>
        <v>4305600</v>
      </c>
    </row>
    <row r="126" spans="1:8" x14ac:dyDescent="0.25">
      <c r="A126" s="88"/>
      <c r="B126" s="89"/>
      <c r="C126" s="111"/>
      <c r="D126" s="112"/>
      <c r="E126" s="113"/>
      <c r="F126" s="114"/>
      <c r="G126" s="114"/>
      <c r="H126" s="115"/>
    </row>
    <row r="127" spans="1:8" x14ac:dyDescent="0.25">
      <c r="A127" s="88"/>
      <c r="B127" s="89"/>
      <c r="C127" s="111"/>
      <c r="D127" s="112"/>
      <c r="E127" s="113"/>
      <c r="F127" s="114"/>
      <c r="G127" s="114"/>
      <c r="H127" s="115"/>
    </row>
    <row r="128" spans="1:8" ht="29.25" customHeight="1" x14ac:dyDescent="0.25">
      <c r="A128" s="88"/>
      <c r="B128" s="89"/>
      <c r="C128" s="116" t="s">
        <v>189</v>
      </c>
      <c r="D128" s="116"/>
      <c r="E128" s="116"/>
      <c r="F128" s="116"/>
      <c r="G128" s="116"/>
      <c r="H128" s="116"/>
    </row>
    <row r="129" spans="1:8" s="16" customFormat="1" ht="75" x14ac:dyDescent="0.25">
      <c r="A129" s="84"/>
      <c r="B129" s="85" t="s">
        <v>118</v>
      </c>
      <c r="C129" s="86" t="s">
        <v>112</v>
      </c>
      <c r="D129" s="75" t="s">
        <v>0</v>
      </c>
      <c r="E129" s="87" t="s">
        <v>113</v>
      </c>
      <c r="F129" s="75" t="s">
        <v>114</v>
      </c>
      <c r="G129" s="75" t="s">
        <v>115</v>
      </c>
      <c r="H129" s="75" t="s">
        <v>116</v>
      </c>
    </row>
    <row r="130" spans="1:8" s="44" customFormat="1" ht="30" x14ac:dyDescent="0.25">
      <c r="A130" s="117"/>
      <c r="B130" s="118" t="s">
        <v>119</v>
      </c>
      <c r="C130" s="119" t="s">
        <v>105</v>
      </c>
      <c r="D130" s="118">
        <f>SUM(D131:D134)</f>
        <v>8</v>
      </c>
      <c r="E130" s="118"/>
      <c r="F130" s="120"/>
      <c r="G130" s="121">
        <f>SUM(G131:G134)</f>
        <v>9150</v>
      </c>
      <c r="H130" s="121">
        <f>SUM(H131:H134)</f>
        <v>109800</v>
      </c>
    </row>
    <row r="131" spans="1:8" s="44" customFormat="1" x14ac:dyDescent="0.25">
      <c r="A131" s="117"/>
      <c r="B131" s="117"/>
      <c r="C131" s="122" t="s">
        <v>1</v>
      </c>
      <c r="D131" s="85">
        <v>1</v>
      </c>
      <c r="E131" s="92">
        <v>1.8</v>
      </c>
      <c r="F131" s="123">
        <v>1800</v>
      </c>
      <c r="G131" s="123">
        <f>D131*F131</f>
        <v>1800</v>
      </c>
      <c r="H131" s="123">
        <f>G131*12</f>
        <v>21600</v>
      </c>
    </row>
    <row r="132" spans="1:8" s="44" customFormat="1" x14ac:dyDescent="0.25">
      <c r="A132" s="117"/>
      <c r="B132" s="117"/>
      <c r="C132" s="122" t="s">
        <v>2</v>
      </c>
      <c r="D132" s="85">
        <v>3</v>
      </c>
      <c r="E132" s="124">
        <v>1.3</v>
      </c>
      <c r="F132" s="123">
        <v>1300</v>
      </c>
      <c r="G132" s="123">
        <f>D132*F132</f>
        <v>3900</v>
      </c>
      <c r="H132" s="123">
        <f t="shared" ref="H132:H134" si="53">G132*12</f>
        <v>46800</v>
      </c>
    </row>
    <row r="133" spans="1:8" s="44" customFormat="1" x14ac:dyDescent="0.25">
      <c r="A133" s="117"/>
      <c r="B133" s="117"/>
      <c r="C133" s="125" t="s">
        <v>11</v>
      </c>
      <c r="D133" s="85">
        <v>3</v>
      </c>
      <c r="E133" s="124">
        <v>1</v>
      </c>
      <c r="F133" s="123">
        <v>1000</v>
      </c>
      <c r="G133" s="123">
        <f>D133*F133</f>
        <v>3000</v>
      </c>
      <c r="H133" s="123">
        <f t="shared" si="53"/>
        <v>36000</v>
      </c>
    </row>
    <row r="134" spans="1:8" s="44" customFormat="1" x14ac:dyDescent="0.25">
      <c r="A134" s="117"/>
      <c r="B134" s="117"/>
      <c r="C134" s="125" t="s">
        <v>5</v>
      </c>
      <c r="D134" s="85">
        <v>1</v>
      </c>
      <c r="E134" s="124">
        <v>0.45</v>
      </c>
      <c r="F134" s="123">
        <v>450</v>
      </c>
      <c r="G134" s="123">
        <f>D134*F134</f>
        <v>450</v>
      </c>
      <c r="H134" s="123">
        <f t="shared" si="53"/>
        <v>5400</v>
      </c>
    </row>
    <row r="135" spans="1:8" s="26" customFormat="1" ht="19.5" customHeight="1" x14ac:dyDescent="0.25">
      <c r="A135" s="126"/>
      <c r="B135" s="118" t="s">
        <v>120</v>
      </c>
      <c r="C135" s="127" t="s">
        <v>106</v>
      </c>
      <c r="D135" s="118">
        <f>SUM(D136:D139)</f>
        <v>29</v>
      </c>
      <c r="E135" s="118"/>
      <c r="F135" s="121"/>
      <c r="G135" s="121">
        <f>SUM(G136:G139)</f>
        <v>17100</v>
      </c>
      <c r="H135" s="121">
        <f>SUM(H136:H139)</f>
        <v>205200</v>
      </c>
    </row>
    <row r="136" spans="1:8" s="27" customFormat="1" x14ac:dyDescent="0.25">
      <c r="A136" s="122"/>
      <c r="B136" s="128"/>
      <c r="C136" s="122" t="s">
        <v>10</v>
      </c>
      <c r="D136" s="129">
        <v>0</v>
      </c>
      <c r="E136" s="130">
        <v>0.8</v>
      </c>
      <c r="F136" s="123">
        <v>800</v>
      </c>
      <c r="G136" s="123">
        <f t="shared" ref="G136:G139" si="54">D136*F136</f>
        <v>0</v>
      </c>
      <c r="H136" s="123">
        <f t="shared" ref="H136:H139" si="55">G136*12</f>
        <v>0</v>
      </c>
    </row>
    <row r="137" spans="1:8" s="27" customFormat="1" x14ac:dyDescent="0.25">
      <c r="A137" s="122"/>
      <c r="B137" s="128"/>
      <c r="C137" s="122" t="s">
        <v>3</v>
      </c>
      <c r="D137" s="129">
        <v>5</v>
      </c>
      <c r="E137" s="130">
        <v>0.7</v>
      </c>
      <c r="F137" s="123">
        <v>700</v>
      </c>
      <c r="G137" s="123">
        <f t="shared" si="54"/>
        <v>3500</v>
      </c>
      <c r="H137" s="123">
        <f t="shared" si="55"/>
        <v>42000</v>
      </c>
    </row>
    <row r="138" spans="1:8" s="28" customFormat="1" x14ac:dyDescent="0.25">
      <c r="A138" s="131"/>
      <c r="B138" s="132"/>
      <c r="C138" s="131" t="s">
        <v>4</v>
      </c>
      <c r="D138" s="129">
        <v>16</v>
      </c>
      <c r="E138" s="130">
        <v>0.6</v>
      </c>
      <c r="F138" s="123">
        <v>600</v>
      </c>
      <c r="G138" s="123">
        <f t="shared" si="54"/>
        <v>9600</v>
      </c>
      <c r="H138" s="123">
        <f t="shared" si="55"/>
        <v>115200</v>
      </c>
    </row>
    <row r="139" spans="1:8" s="27" customFormat="1" x14ac:dyDescent="0.25">
      <c r="A139" s="122"/>
      <c r="B139" s="128"/>
      <c r="C139" s="122" t="s">
        <v>5</v>
      </c>
      <c r="D139" s="129">
        <v>8</v>
      </c>
      <c r="E139" s="130">
        <v>0.5</v>
      </c>
      <c r="F139" s="123">
        <v>500</v>
      </c>
      <c r="G139" s="123">
        <f t="shared" si="54"/>
        <v>4000</v>
      </c>
      <c r="H139" s="123">
        <f t="shared" si="55"/>
        <v>48000</v>
      </c>
    </row>
    <row r="140" spans="1:8" s="26" customFormat="1" ht="22.5" customHeight="1" x14ac:dyDescent="0.25">
      <c r="A140" s="126"/>
      <c r="B140" s="118" t="s">
        <v>121</v>
      </c>
      <c r="C140" s="127" t="s">
        <v>131</v>
      </c>
      <c r="D140" s="118">
        <f>SUM(D141:D144)</f>
        <v>29</v>
      </c>
      <c r="E140" s="118"/>
      <c r="F140" s="121"/>
      <c r="G140" s="121">
        <f>SUM(G141:G144)</f>
        <v>17100</v>
      </c>
      <c r="H140" s="121">
        <f>SUM(H141:H144)</f>
        <v>205200</v>
      </c>
    </row>
    <row r="141" spans="1:8" s="28" customFormat="1" x14ac:dyDescent="0.25">
      <c r="A141" s="131"/>
      <c r="B141" s="132"/>
      <c r="C141" s="131" t="s">
        <v>10</v>
      </c>
      <c r="D141" s="129">
        <v>0</v>
      </c>
      <c r="E141" s="130">
        <v>0.8</v>
      </c>
      <c r="F141" s="123">
        <v>800</v>
      </c>
      <c r="G141" s="123">
        <f t="shared" ref="G141:G144" si="56">D141*F141</f>
        <v>0</v>
      </c>
      <c r="H141" s="123">
        <f t="shared" ref="H141:H144" si="57">G141*12</f>
        <v>0</v>
      </c>
    </row>
    <row r="142" spans="1:8" s="28" customFormat="1" x14ac:dyDescent="0.25">
      <c r="A142" s="131"/>
      <c r="B142" s="132"/>
      <c r="C142" s="131" t="s">
        <v>3</v>
      </c>
      <c r="D142" s="129">
        <v>5</v>
      </c>
      <c r="E142" s="130">
        <v>0.7</v>
      </c>
      <c r="F142" s="123">
        <v>700</v>
      </c>
      <c r="G142" s="123">
        <f t="shared" si="56"/>
        <v>3500</v>
      </c>
      <c r="H142" s="123">
        <f t="shared" si="57"/>
        <v>42000</v>
      </c>
    </row>
    <row r="143" spans="1:8" s="28" customFormat="1" x14ac:dyDescent="0.25">
      <c r="A143" s="131"/>
      <c r="B143" s="132"/>
      <c r="C143" s="131" t="s">
        <v>4</v>
      </c>
      <c r="D143" s="129">
        <v>16</v>
      </c>
      <c r="E143" s="130">
        <v>0.6</v>
      </c>
      <c r="F143" s="123">
        <v>600</v>
      </c>
      <c r="G143" s="123">
        <f t="shared" si="56"/>
        <v>9600</v>
      </c>
      <c r="H143" s="123">
        <f t="shared" si="57"/>
        <v>115200</v>
      </c>
    </row>
    <row r="144" spans="1:8" s="28" customFormat="1" x14ac:dyDescent="0.25">
      <c r="A144" s="131"/>
      <c r="B144" s="132"/>
      <c r="C144" s="131" t="s">
        <v>5</v>
      </c>
      <c r="D144" s="129">
        <v>8</v>
      </c>
      <c r="E144" s="130">
        <v>0.5</v>
      </c>
      <c r="F144" s="123">
        <v>500</v>
      </c>
      <c r="G144" s="123">
        <f t="shared" si="56"/>
        <v>4000</v>
      </c>
      <c r="H144" s="123">
        <f t="shared" si="57"/>
        <v>48000</v>
      </c>
    </row>
    <row r="145" spans="1:8" s="26" customFormat="1" ht="17.25" customHeight="1" x14ac:dyDescent="0.25">
      <c r="A145" s="126"/>
      <c r="B145" s="118" t="s">
        <v>122</v>
      </c>
      <c r="C145" s="127" t="s">
        <v>130</v>
      </c>
      <c r="D145" s="118">
        <f>SUM(D146:D149)</f>
        <v>36</v>
      </c>
      <c r="E145" s="118"/>
      <c r="F145" s="121"/>
      <c r="G145" s="121">
        <f>SUM(G146:G149)</f>
        <v>21200</v>
      </c>
      <c r="H145" s="121">
        <f>SUM(H146:H149)</f>
        <v>254400</v>
      </c>
    </row>
    <row r="146" spans="1:8" s="28" customFormat="1" x14ac:dyDescent="0.25">
      <c r="A146" s="131"/>
      <c r="B146" s="132"/>
      <c r="C146" s="131" t="s">
        <v>10</v>
      </c>
      <c r="D146" s="129">
        <v>0</v>
      </c>
      <c r="E146" s="130">
        <v>0.8</v>
      </c>
      <c r="F146" s="123">
        <v>800</v>
      </c>
      <c r="G146" s="123">
        <f t="shared" ref="G146:G149" si="58">D146*F146</f>
        <v>0</v>
      </c>
      <c r="H146" s="123">
        <f t="shared" ref="H146:H149" si="59">G146*12</f>
        <v>0</v>
      </c>
    </row>
    <row r="147" spans="1:8" s="28" customFormat="1" x14ac:dyDescent="0.25">
      <c r="A147" s="131"/>
      <c r="B147" s="132"/>
      <c r="C147" s="131" t="s">
        <v>3</v>
      </c>
      <c r="D147" s="129">
        <v>7</v>
      </c>
      <c r="E147" s="130">
        <v>0.7</v>
      </c>
      <c r="F147" s="123">
        <v>700</v>
      </c>
      <c r="G147" s="123">
        <f t="shared" si="58"/>
        <v>4900</v>
      </c>
      <c r="H147" s="123">
        <f t="shared" si="59"/>
        <v>58800</v>
      </c>
    </row>
    <row r="148" spans="1:8" s="28" customFormat="1" x14ac:dyDescent="0.25">
      <c r="A148" s="131"/>
      <c r="B148" s="132"/>
      <c r="C148" s="131" t="s">
        <v>4</v>
      </c>
      <c r="D148" s="129">
        <v>18</v>
      </c>
      <c r="E148" s="130">
        <v>0.6</v>
      </c>
      <c r="F148" s="123">
        <v>600</v>
      </c>
      <c r="G148" s="123">
        <f t="shared" si="58"/>
        <v>10800</v>
      </c>
      <c r="H148" s="123">
        <f t="shared" si="59"/>
        <v>129600</v>
      </c>
    </row>
    <row r="149" spans="1:8" s="28" customFormat="1" x14ac:dyDescent="0.25">
      <c r="A149" s="131"/>
      <c r="B149" s="132"/>
      <c r="C149" s="131" t="s">
        <v>5</v>
      </c>
      <c r="D149" s="129">
        <v>11</v>
      </c>
      <c r="E149" s="130">
        <v>0.5</v>
      </c>
      <c r="F149" s="123">
        <v>500</v>
      </c>
      <c r="G149" s="123">
        <f t="shared" si="58"/>
        <v>5500</v>
      </c>
      <c r="H149" s="123">
        <f t="shared" si="59"/>
        <v>66000</v>
      </c>
    </row>
    <row r="150" spans="1:8" s="26" customFormat="1" x14ac:dyDescent="0.25">
      <c r="A150" s="126"/>
      <c r="B150" s="118" t="s">
        <v>123</v>
      </c>
      <c r="C150" s="127" t="s">
        <v>132</v>
      </c>
      <c r="D150" s="118">
        <f>SUM(D151:D154)</f>
        <v>26</v>
      </c>
      <c r="E150" s="118"/>
      <c r="F150" s="133"/>
      <c r="G150" s="133">
        <f>SUM(G151:G154)</f>
        <v>15300</v>
      </c>
      <c r="H150" s="133">
        <f>SUM(H151:H154)</f>
        <v>183600</v>
      </c>
    </row>
    <row r="151" spans="1:8" s="28" customFormat="1" x14ac:dyDescent="0.25">
      <c r="A151" s="131"/>
      <c r="B151" s="132"/>
      <c r="C151" s="131" t="s">
        <v>10</v>
      </c>
      <c r="D151" s="129">
        <v>0</v>
      </c>
      <c r="E151" s="130">
        <v>0.8</v>
      </c>
      <c r="F151" s="123">
        <v>800</v>
      </c>
      <c r="G151" s="123">
        <f t="shared" ref="G151:G154" si="60">D151*F151</f>
        <v>0</v>
      </c>
      <c r="H151" s="123">
        <f t="shared" ref="H151:H154" si="61">G151*12</f>
        <v>0</v>
      </c>
    </row>
    <row r="152" spans="1:8" s="28" customFormat="1" x14ac:dyDescent="0.25">
      <c r="A152" s="131"/>
      <c r="B152" s="132"/>
      <c r="C152" s="131" t="s">
        <v>3</v>
      </c>
      <c r="D152" s="129">
        <v>5</v>
      </c>
      <c r="E152" s="130">
        <v>0.7</v>
      </c>
      <c r="F152" s="123">
        <v>700</v>
      </c>
      <c r="G152" s="123">
        <f t="shared" si="60"/>
        <v>3500</v>
      </c>
      <c r="H152" s="123">
        <f t="shared" si="61"/>
        <v>42000</v>
      </c>
    </row>
    <row r="153" spans="1:8" s="28" customFormat="1" x14ac:dyDescent="0.25">
      <c r="A153" s="131"/>
      <c r="B153" s="132"/>
      <c r="C153" s="131" t="s">
        <v>7</v>
      </c>
      <c r="D153" s="129">
        <v>13</v>
      </c>
      <c r="E153" s="130">
        <v>0.6</v>
      </c>
      <c r="F153" s="123">
        <v>600</v>
      </c>
      <c r="G153" s="123">
        <f t="shared" si="60"/>
        <v>7800</v>
      </c>
      <c r="H153" s="123">
        <f t="shared" si="61"/>
        <v>93600</v>
      </c>
    </row>
    <row r="154" spans="1:8" s="28" customFormat="1" x14ac:dyDescent="0.25">
      <c r="A154" s="131"/>
      <c r="B154" s="132"/>
      <c r="C154" s="131" t="s">
        <v>5</v>
      </c>
      <c r="D154" s="129">
        <v>8</v>
      </c>
      <c r="E154" s="130">
        <v>0.5</v>
      </c>
      <c r="F154" s="123">
        <v>500</v>
      </c>
      <c r="G154" s="123">
        <f t="shared" si="60"/>
        <v>4000</v>
      </c>
      <c r="H154" s="123">
        <f t="shared" si="61"/>
        <v>48000</v>
      </c>
    </row>
    <row r="155" spans="1:8" s="26" customFormat="1" ht="30" x14ac:dyDescent="0.25">
      <c r="A155" s="126"/>
      <c r="B155" s="118" t="s">
        <v>124</v>
      </c>
      <c r="C155" s="127" t="s">
        <v>133</v>
      </c>
      <c r="D155" s="118">
        <f>SUM(D156:D159)</f>
        <v>18</v>
      </c>
      <c r="E155" s="118"/>
      <c r="F155" s="133"/>
      <c r="G155" s="133">
        <f>SUM(G156:G159)</f>
        <v>10600</v>
      </c>
      <c r="H155" s="133">
        <f>SUM(H156:H159)</f>
        <v>127200</v>
      </c>
    </row>
    <row r="156" spans="1:8" s="28" customFormat="1" x14ac:dyDescent="0.25">
      <c r="A156" s="131"/>
      <c r="B156" s="132"/>
      <c r="C156" s="131" t="s">
        <v>10</v>
      </c>
      <c r="D156" s="129">
        <v>0</v>
      </c>
      <c r="E156" s="130">
        <v>0.8</v>
      </c>
      <c r="F156" s="123">
        <v>800</v>
      </c>
      <c r="G156" s="123">
        <f t="shared" ref="G156:G159" si="62">D156*F156</f>
        <v>0</v>
      </c>
      <c r="H156" s="123">
        <f t="shared" ref="H156:H159" si="63">G156*12</f>
        <v>0</v>
      </c>
    </row>
    <row r="157" spans="1:8" s="28" customFormat="1" x14ac:dyDescent="0.25">
      <c r="A157" s="131"/>
      <c r="B157" s="132"/>
      <c r="C157" s="131" t="s">
        <v>3</v>
      </c>
      <c r="D157" s="129">
        <v>3</v>
      </c>
      <c r="E157" s="130">
        <v>0.7</v>
      </c>
      <c r="F157" s="123">
        <v>700</v>
      </c>
      <c r="G157" s="123">
        <f t="shared" si="62"/>
        <v>2100</v>
      </c>
      <c r="H157" s="123">
        <f t="shared" si="63"/>
        <v>25200</v>
      </c>
    </row>
    <row r="158" spans="1:8" s="28" customFormat="1" x14ac:dyDescent="0.25">
      <c r="A158" s="131"/>
      <c r="B158" s="132"/>
      <c r="C158" s="131" t="s">
        <v>4</v>
      </c>
      <c r="D158" s="129">
        <v>10</v>
      </c>
      <c r="E158" s="130">
        <v>0.6</v>
      </c>
      <c r="F158" s="123">
        <v>600</v>
      </c>
      <c r="G158" s="123">
        <f t="shared" si="62"/>
        <v>6000</v>
      </c>
      <c r="H158" s="123">
        <f t="shared" si="63"/>
        <v>72000</v>
      </c>
    </row>
    <row r="159" spans="1:8" s="28" customFormat="1" x14ac:dyDescent="0.25">
      <c r="A159" s="131"/>
      <c r="B159" s="132"/>
      <c r="C159" s="131" t="s">
        <v>5</v>
      </c>
      <c r="D159" s="129">
        <v>5</v>
      </c>
      <c r="E159" s="130">
        <v>0.5</v>
      </c>
      <c r="F159" s="123">
        <v>500</v>
      </c>
      <c r="G159" s="123">
        <f t="shared" si="62"/>
        <v>2500</v>
      </c>
      <c r="H159" s="123">
        <f t="shared" si="63"/>
        <v>30000</v>
      </c>
    </row>
    <row r="160" spans="1:8" s="29" customFormat="1" ht="21" customHeight="1" x14ac:dyDescent="0.25">
      <c r="A160" s="134"/>
      <c r="B160" s="135"/>
      <c r="C160" s="127" t="s">
        <v>9</v>
      </c>
      <c r="D160" s="118">
        <f>D130+D135+D140++D145+D150+D155</f>
        <v>146</v>
      </c>
      <c r="E160" s="118"/>
      <c r="F160" s="133"/>
      <c r="G160" s="133">
        <f>G130+G135+G140++G145+G150+G155</f>
        <v>90450</v>
      </c>
      <c r="H160" s="133">
        <f>H130+H135+H140++H145+H150+H155</f>
        <v>1085400</v>
      </c>
    </row>
    <row r="161" spans="1:8" x14ac:dyDescent="0.25">
      <c r="A161" s="88"/>
      <c r="B161" s="89"/>
      <c r="C161" s="111"/>
      <c r="D161" s="112"/>
      <c r="E161" s="113"/>
      <c r="F161" s="114"/>
      <c r="G161" s="114"/>
      <c r="H161" s="115"/>
    </row>
    <row r="162" spans="1:8" ht="30.75" customHeight="1" x14ac:dyDescent="0.25">
      <c r="A162" s="88"/>
      <c r="B162" s="89"/>
      <c r="C162" s="116" t="s">
        <v>190</v>
      </c>
      <c r="D162" s="116"/>
      <c r="E162" s="116"/>
      <c r="F162" s="116"/>
      <c r="G162" s="116"/>
      <c r="H162" s="116"/>
    </row>
    <row r="163" spans="1:8" s="2" customFormat="1" ht="75" x14ac:dyDescent="0.25">
      <c r="A163" s="136"/>
      <c r="B163" s="137"/>
      <c r="C163" s="75" t="s">
        <v>112</v>
      </c>
      <c r="D163" s="117" t="s">
        <v>0</v>
      </c>
      <c r="E163" s="87" t="s">
        <v>113</v>
      </c>
      <c r="F163" s="75" t="s">
        <v>114</v>
      </c>
      <c r="G163" s="75" t="s">
        <v>115</v>
      </c>
      <c r="H163" s="75" t="s">
        <v>116</v>
      </c>
    </row>
    <row r="164" spans="1:8" s="10" customFormat="1" ht="39.75" customHeight="1" x14ac:dyDescent="0.25">
      <c r="A164" s="138"/>
      <c r="B164" s="139" t="s">
        <v>119</v>
      </c>
      <c r="C164" s="140" t="s">
        <v>25</v>
      </c>
      <c r="D164" s="118">
        <f>SUM(D165:D173)</f>
        <v>31</v>
      </c>
      <c r="E164" s="118"/>
      <c r="F164" s="121"/>
      <c r="G164" s="121">
        <f>SUM(G165:G173)</f>
        <v>22200</v>
      </c>
      <c r="H164" s="121">
        <f>SUM(H165:H173)</f>
        <v>266400</v>
      </c>
    </row>
    <row r="165" spans="1:8" s="6" customFormat="1" x14ac:dyDescent="0.25">
      <c r="A165" s="141"/>
      <c r="B165" s="89"/>
      <c r="C165" s="111" t="s">
        <v>26</v>
      </c>
      <c r="D165" s="129">
        <v>1</v>
      </c>
      <c r="E165" s="130">
        <v>1.8</v>
      </c>
      <c r="F165" s="123">
        <v>1800</v>
      </c>
      <c r="G165" s="123">
        <f t="shared" ref="G165:G173" si="64">F165*D165</f>
        <v>1800</v>
      </c>
      <c r="H165" s="123">
        <f>G165*12</f>
        <v>21600</v>
      </c>
    </row>
    <row r="166" spans="1:8" s="6" customFormat="1" x14ac:dyDescent="0.25">
      <c r="A166" s="141"/>
      <c r="B166" s="89"/>
      <c r="C166" s="142" t="s">
        <v>2</v>
      </c>
      <c r="D166" s="129">
        <v>3</v>
      </c>
      <c r="E166" s="130">
        <v>1.3</v>
      </c>
      <c r="F166" s="123">
        <v>1300</v>
      </c>
      <c r="G166" s="123">
        <f t="shared" si="64"/>
        <v>3900</v>
      </c>
      <c r="H166" s="123">
        <f t="shared" ref="H166:H173" si="65">G166*12</f>
        <v>46800</v>
      </c>
    </row>
    <row r="167" spans="1:8" s="6" customFormat="1" x14ac:dyDescent="0.25">
      <c r="A167" s="141"/>
      <c r="B167" s="89"/>
      <c r="C167" s="111" t="s">
        <v>27</v>
      </c>
      <c r="D167" s="129">
        <v>1</v>
      </c>
      <c r="E167" s="130">
        <v>0.7</v>
      </c>
      <c r="F167" s="123">
        <v>700</v>
      </c>
      <c r="G167" s="123">
        <f t="shared" si="64"/>
        <v>700</v>
      </c>
      <c r="H167" s="123">
        <f t="shared" si="65"/>
        <v>8400</v>
      </c>
    </row>
    <row r="168" spans="1:8" s="6" customFormat="1" x14ac:dyDescent="0.25">
      <c r="A168" s="141"/>
      <c r="B168" s="89"/>
      <c r="C168" s="142" t="s">
        <v>10</v>
      </c>
      <c r="D168" s="129">
        <v>1</v>
      </c>
      <c r="E168" s="130">
        <v>0.8</v>
      </c>
      <c r="F168" s="123">
        <v>800</v>
      </c>
      <c r="G168" s="123">
        <f t="shared" si="64"/>
        <v>800</v>
      </c>
      <c r="H168" s="123">
        <f t="shared" si="65"/>
        <v>9600</v>
      </c>
    </row>
    <row r="169" spans="1:8" s="6" customFormat="1" ht="15.75" customHeight="1" x14ac:dyDescent="0.25">
      <c r="A169" s="141"/>
      <c r="B169" s="89"/>
      <c r="C169" s="111" t="s">
        <v>28</v>
      </c>
      <c r="D169" s="129">
        <v>0</v>
      </c>
      <c r="E169" s="130">
        <v>0.8</v>
      </c>
      <c r="F169" s="123">
        <v>800</v>
      </c>
      <c r="G169" s="123">
        <f t="shared" si="64"/>
        <v>0</v>
      </c>
      <c r="H169" s="123">
        <f t="shared" si="65"/>
        <v>0</v>
      </c>
    </row>
    <row r="170" spans="1:8" s="6" customFormat="1" x14ac:dyDescent="0.25">
      <c r="A170" s="141"/>
      <c r="B170" s="89"/>
      <c r="C170" s="111" t="s">
        <v>11</v>
      </c>
      <c r="D170" s="129">
        <v>1</v>
      </c>
      <c r="E170" s="130">
        <v>0.9</v>
      </c>
      <c r="F170" s="123">
        <v>900</v>
      </c>
      <c r="G170" s="123">
        <f t="shared" si="64"/>
        <v>900</v>
      </c>
      <c r="H170" s="123">
        <f t="shared" si="65"/>
        <v>10800</v>
      </c>
    </row>
    <row r="171" spans="1:8" s="6" customFormat="1" x14ac:dyDescent="0.25">
      <c r="A171" s="141"/>
      <c r="B171" s="89"/>
      <c r="C171" s="142" t="s">
        <v>3</v>
      </c>
      <c r="D171" s="129">
        <v>6</v>
      </c>
      <c r="E171" s="130">
        <v>0.7</v>
      </c>
      <c r="F171" s="123">
        <v>700</v>
      </c>
      <c r="G171" s="123">
        <f t="shared" si="64"/>
        <v>4200</v>
      </c>
      <c r="H171" s="123">
        <f t="shared" si="65"/>
        <v>50400</v>
      </c>
    </row>
    <row r="172" spans="1:8" s="6" customFormat="1" x14ac:dyDescent="0.25">
      <c r="A172" s="141"/>
      <c r="B172" s="89"/>
      <c r="C172" s="142" t="s">
        <v>7</v>
      </c>
      <c r="D172" s="129">
        <v>9</v>
      </c>
      <c r="E172" s="130">
        <v>0.6</v>
      </c>
      <c r="F172" s="123">
        <v>600</v>
      </c>
      <c r="G172" s="123">
        <f t="shared" si="64"/>
        <v>5400</v>
      </c>
      <c r="H172" s="123">
        <f t="shared" si="65"/>
        <v>64800</v>
      </c>
    </row>
    <row r="173" spans="1:8" s="6" customFormat="1" x14ac:dyDescent="0.25">
      <c r="A173" s="141"/>
      <c r="B173" s="89"/>
      <c r="C173" s="142" t="s">
        <v>8</v>
      </c>
      <c r="D173" s="129">
        <v>9</v>
      </c>
      <c r="E173" s="130">
        <v>0.5</v>
      </c>
      <c r="F173" s="123">
        <v>500</v>
      </c>
      <c r="G173" s="123">
        <f t="shared" si="64"/>
        <v>4500</v>
      </c>
      <c r="H173" s="123">
        <f t="shared" si="65"/>
        <v>54000</v>
      </c>
    </row>
    <row r="174" spans="1:8" s="7" customFormat="1" ht="30" x14ac:dyDescent="0.25">
      <c r="A174" s="143"/>
      <c r="B174" s="102">
        <v>1</v>
      </c>
      <c r="C174" s="144" t="s">
        <v>29</v>
      </c>
      <c r="D174" s="145">
        <f>SUM(D175:D179)</f>
        <v>8</v>
      </c>
      <c r="E174" s="145"/>
      <c r="F174" s="146"/>
      <c r="G174" s="146">
        <f>SUM(G175:G179)</f>
        <v>4900</v>
      </c>
      <c r="H174" s="146">
        <f>SUM(H175:H179)</f>
        <v>58800</v>
      </c>
    </row>
    <row r="175" spans="1:8" s="6" customFormat="1" x14ac:dyDescent="0.25">
      <c r="A175" s="141"/>
      <c r="B175" s="89"/>
      <c r="C175" s="142" t="s">
        <v>30</v>
      </c>
      <c r="D175" s="129">
        <v>1</v>
      </c>
      <c r="E175" s="130">
        <v>1</v>
      </c>
      <c r="F175" s="123">
        <v>1000</v>
      </c>
      <c r="G175" s="123">
        <f t="shared" ref="G175:G179" si="66">D175*F175</f>
        <v>1000</v>
      </c>
      <c r="H175" s="123">
        <f t="shared" ref="H175:H179" si="67">G175*12</f>
        <v>12000</v>
      </c>
    </row>
    <row r="176" spans="1:8" s="6" customFormat="1" x14ac:dyDescent="0.25">
      <c r="A176" s="141"/>
      <c r="B176" s="89"/>
      <c r="C176" s="142" t="s">
        <v>3</v>
      </c>
      <c r="D176" s="129">
        <v>1</v>
      </c>
      <c r="E176" s="130">
        <v>0.65</v>
      </c>
      <c r="F176" s="123">
        <v>650</v>
      </c>
      <c r="G176" s="123">
        <f t="shared" si="66"/>
        <v>650</v>
      </c>
      <c r="H176" s="123">
        <f t="shared" si="67"/>
        <v>7800</v>
      </c>
    </row>
    <row r="177" spans="1:8" s="6" customFormat="1" x14ac:dyDescent="0.25">
      <c r="A177" s="141"/>
      <c r="B177" s="89"/>
      <c r="C177" s="142" t="s">
        <v>31</v>
      </c>
      <c r="D177" s="129">
        <v>3</v>
      </c>
      <c r="E177" s="130">
        <v>0.55000000000000004</v>
      </c>
      <c r="F177" s="123">
        <v>550</v>
      </c>
      <c r="G177" s="123">
        <f t="shared" si="66"/>
        <v>1650</v>
      </c>
      <c r="H177" s="123">
        <f t="shared" si="67"/>
        <v>19800</v>
      </c>
    </row>
    <row r="178" spans="1:8" s="6" customFormat="1" x14ac:dyDescent="0.25">
      <c r="A178" s="141"/>
      <c r="B178" s="89"/>
      <c r="C178" s="142" t="s">
        <v>8</v>
      </c>
      <c r="D178" s="129">
        <v>2</v>
      </c>
      <c r="E178" s="130">
        <v>0.45</v>
      </c>
      <c r="F178" s="123">
        <v>450</v>
      </c>
      <c r="G178" s="123">
        <f t="shared" si="66"/>
        <v>900</v>
      </c>
      <c r="H178" s="123">
        <f t="shared" si="67"/>
        <v>10800</v>
      </c>
    </row>
    <row r="179" spans="1:8" s="6" customFormat="1" x14ac:dyDescent="0.25">
      <c r="A179" s="141"/>
      <c r="B179" s="89"/>
      <c r="C179" s="142" t="s">
        <v>6</v>
      </c>
      <c r="D179" s="129">
        <v>1</v>
      </c>
      <c r="E179" s="130">
        <v>0.7</v>
      </c>
      <c r="F179" s="123">
        <v>700</v>
      </c>
      <c r="G179" s="123">
        <f t="shared" si="66"/>
        <v>700</v>
      </c>
      <c r="H179" s="123">
        <f t="shared" si="67"/>
        <v>8400</v>
      </c>
    </row>
    <row r="180" spans="1:8" s="7" customFormat="1" ht="30" x14ac:dyDescent="0.25">
      <c r="A180" s="143"/>
      <c r="B180" s="102">
        <v>2</v>
      </c>
      <c r="C180" s="144" t="s">
        <v>32</v>
      </c>
      <c r="D180" s="145">
        <f>SUM(D181:D185)</f>
        <v>12</v>
      </c>
      <c r="E180" s="145"/>
      <c r="F180" s="146"/>
      <c r="G180" s="146">
        <f>SUM(G181:G185)</f>
        <v>7000</v>
      </c>
      <c r="H180" s="146">
        <f>SUM(H181:H185)</f>
        <v>84000</v>
      </c>
    </row>
    <row r="181" spans="1:8" s="6" customFormat="1" x14ac:dyDescent="0.25">
      <c r="A181" s="141"/>
      <c r="B181" s="89"/>
      <c r="C181" s="142" t="s">
        <v>30</v>
      </c>
      <c r="D181" s="129">
        <v>1</v>
      </c>
      <c r="E181" s="130">
        <v>1</v>
      </c>
      <c r="F181" s="123">
        <v>1000</v>
      </c>
      <c r="G181" s="123">
        <f t="shared" ref="G181:G185" si="68">D181*F181</f>
        <v>1000</v>
      </c>
      <c r="H181" s="123">
        <f t="shared" ref="H181:H185" si="69">G181*12</f>
        <v>12000</v>
      </c>
    </row>
    <row r="182" spans="1:8" s="6" customFormat="1" x14ac:dyDescent="0.25">
      <c r="A182" s="141"/>
      <c r="B182" s="89"/>
      <c r="C182" s="142" t="s">
        <v>3</v>
      </c>
      <c r="D182" s="129">
        <v>2</v>
      </c>
      <c r="E182" s="130">
        <v>0.65</v>
      </c>
      <c r="F182" s="123">
        <v>650</v>
      </c>
      <c r="G182" s="123">
        <f t="shared" si="68"/>
        <v>1300</v>
      </c>
      <c r="H182" s="123">
        <f t="shared" si="69"/>
        <v>15600</v>
      </c>
    </row>
    <row r="183" spans="1:8" s="6" customFormat="1" x14ac:dyDescent="0.25">
      <c r="A183" s="141"/>
      <c r="B183" s="89"/>
      <c r="C183" s="142" t="s">
        <v>4</v>
      </c>
      <c r="D183" s="129">
        <v>4</v>
      </c>
      <c r="E183" s="130">
        <v>0.55000000000000004</v>
      </c>
      <c r="F183" s="123">
        <v>550</v>
      </c>
      <c r="G183" s="123">
        <f t="shared" si="68"/>
        <v>2200</v>
      </c>
      <c r="H183" s="123">
        <f t="shared" si="69"/>
        <v>26400</v>
      </c>
    </row>
    <row r="184" spans="1:8" s="6" customFormat="1" x14ac:dyDescent="0.25">
      <c r="A184" s="141"/>
      <c r="B184" s="89"/>
      <c r="C184" s="142" t="s">
        <v>8</v>
      </c>
      <c r="D184" s="129">
        <v>4</v>
      </c>
      <c r="E184" s="130">
        <v>0.45</v>
      </c>
      <c r="F184" s="123">
        <v>450</v>
      </c>
      <c r="G184" s="123">
        <f t="shared" si="68"/>
        <v>1800</v>
      </c>
      <c r="H184" s="123">
        <f t="shared" si="69"/>
        <v>21600</v>
      </c>
    </row>
    <row r="185" spans="1:8" s="6" customFormat="1" x14ac:dyDescent="0.25">
      <c r="A185" s="141"/>
      <c r="B185" s="89"/>
      <c r="C185" s="142" t="s">
        <v>6</v>
      </c>
      <c r="D185" s="129">
        <v>1</v>
      </c>
      <c r="E185" s="130">
        <v>0.7</v>
      </c>
      <c r="F185" s="123">
        <v>700</v>
      </c>
      <c r="G185" s="123">
        <f t="shared" si="68"/>
        <v>700</v>
      </c>
      <c r="H185" s="123">
        <f t="shared" si="69"/>
        <v>8400</v>
      </c>
    </row>
    <row r="186" spans="1:8" s="7" customFormat="1" x14ac:dyDescent="0.25">
      <c r="A186" s="143"/>
      <c r="B186" s="102">
        <v>3</v>
      </c>
      <c r="C186" s="144" t="s">
        <v>33</v>
      </c>
      <c r="D186" s="145">
        <f>SUM(D187:D191)</f>
        <v>8</v>
      </c>
      <c r="E186" s="145"/>
      <c r="F186" s="146"/>
      <c r="G186" s="146">
        <f>SUM(G187:G191)</f>
        <v>5100</v>
      </c>
      <c r="H186" s="146">
        <f>SUM(H187:H191)</f>
        <v>61200</v>
      </c>
    </row>
    <row r="187" spans="1:8" s="6" customFormat="1" x14ac:dyDescent="0.25">
      <c r="A187" s="141"/>
      <c r="B187" s="89"/>
      <c r="C187" s="142" t="s">
        <v>30</v>
      </c>
      <c r="D187" s="129">
        <v>1</v>
      </c>
      <c r="E187" s="130">
        <v>1</v>
      </c>
      <c r="F187" s="123">
        <v>1000</v>
      </c>
      <c r="G187" s="123">
        <f t="shared" ref="G187:G191" si="70">D187*F187</f>
        <v>1000</v>
      </c>
      <c r="H187" s="123">
        <f t="shared" ref="H187:H191" si="71">G187*12</f>
        <v>12000</v>
      </c>
    </row>
    <row r="188" spans="1:8" s="6" customFormat="1" x14ac:dyDescent="0.25">
      <c r="A188" s="141"/>
      <c r="B188" s="89"/>
      <c r="C188" s="142" t="s">
        <v>3</v>
      </c>
      <c r="D188" s="129">
        <v>2</v>
      </c>
      <c r="E188" s="130">
        <v>0.65</v>
      </c>
      <c r="F188" s="123">
        <v>650</v>
      </c>
      <c r="G188" s="123">
        <f t="shared" si="70"/>
        <v>1300</v>
      </c>
      <c r="H188" s="123">
        <f t="shared" si="71"/>
        <v>15600</v>
      </c>
    </row>
    <row r="189" spans="1:8" s="6" customFormat="1" x14ac:dyDescent="0.25">
      <c r="A189" s="141"/>
      <c r="B189" s="89"/>
      <c r="C189" s="142" t="s">
        <v>4</v>
      </c>
      <c r="D189" s="129">
        <v>3</v>
      </c>
      <c r="E189" s="130">
        <v>0.55000000000000004</v>
      </c>
      <c r="F189" s="123">
        <v>550</v>
      </c>
      <c r="G189" s="123">
        <f t="shared" si="70"/>
        <v>1650</v>
      </c>
      <c r="H189" s="123">
        <f t="shared" si="71"/>
        <v>19800</v>
      </c>
    </row>
    <row r="190" spans="1:8" s="6" customFormat="1" x14ac:dyDescent="0.25">
      <c r="A190" s="141"/>
      <c r="B190" s="89"/>
      <c r="C190" s="142" t="s">
        <v>8</v>
      </c>
      <c r="D190" s="129">
        <v>1</v>
      </c>
      <c r="E190" s="130">
        <v>0.45</v>
      </c>
      <c r="F190" s="123">
        <v>450</v>
      </c>
      <c r="G190" s="123">
        <f t="shared" si="70"/>
        <v>450</v>
      </c>
      <c r="H190" s="123">
        <f t="shared" si="71"/>
        <v>5400</v>
      </c>
    </row>
    <row r="191" spans="1:8" s="6" customFormat="1" x14ac:dyDescent="0.25">
      <c r="A191" s="141"/>
      <c r="B191" s="89"/>
      <c r="C191" s="142" t="s">
        <v>6</v>
      </c>
      <c r="D191" s="129">
        <v>1</v>
      </c>
      <c r="E191" s="130">
        <v>0.7</v>
      </c>
      <c r="F191" s="123">
        <v>700</v>
      </c>
      <c r="G191" s="123">
        <f t="shared" si="70"/>
        <v>700</v>
      </c>
      <c r="H191" s="123">
        <f t="shared" si="71"/>
        <v>8400</v>
      </c>
    </row>
    <row r="192" spans="1:8" s="7" customFormat="1" x14ac:dyDescent="0.25">
      <c r="A192" s="143"/>
      <c r="B192" s="102">
        <v>4</v>
      </c>
      <c r="C192" s="144" t="s">
        <v>34</v>
      </c>
      <c r="D192" s="145">
        <f>SUM(D193:D197)</f>
        <v>7</v>
      </c>
      <c r="E192" s="145"/>
      <c r="F192" s="146"/>
      <c r="G192" s="146">
        <f>SUM(G193:G197)</f>
        <v>4450</v>
      </c>
      <c r="H192" s="146">
        <f>SUM(H193:H197)</f>
        <v>53400</v>
      </c>
    </row>
    <row r="193" spans="1:8" s="6" customFormat="1" x14ac:dyDescent="0.25">
      <c r="A193" s="141"/>
      <c r="B193" s="89"/>
      <c r="C193" s="142" t="s">
        <v>30</v>
      </c>
      <c r="D193" s="129">
        <v>1</v>
      </c>
      <c r="E193" s="130">
        <v>1</v>
      </c>
      <c r="F193" s="123">
        <v>1000</v>
      </c>
      <c r="G193" s="123">
        <f t="shared" ref="G193:G197" si="72">D193*F193</f>
        <v>1000</v>
      </c>
      <c r="H193" s="123">
        <f t="shared" ref="H193:H197" si="73">G193*12</f>
        <v>12000</v>
      </c>
    </row>
    <row r="194" spans="1:8" s="6" customFormat="1" x14ac:dyDescent="0.25">
      <c r="A194" s="141"/>
      <c r="B194" s="89"/>
      <c r="C194" s="142" t="s">
        <v>3</v>
      </c>
      <c r="D194" s="129">
        <v>1</v>
      </c>
      <c r="E194" s="130">
        <v>0.65</v>
      </c>
      <c r="F194" s="123">
        <v>650</v>
      </c>
      <c r="G194" s="123">
        <f t="shared" si="72"/>
        <v>650</v>
      </c>
      <c r="H194" s="123">
        <f t="shared" si="73"/>
        <v>7800</v>
      </c>
    </row>
    <row r="195" spans="1:8" s="6" customFormat="1" x14ac:dyDescent="0.25">
      <c r="A195" s="141"/>
      <c r="B195" s="89"/>
      <c r="C195" s="142" t="s">
        <v>4</v>
      </c>
      <c r="D195" s="129">
        <v>3</v>
      </c>
      <c r="E195" s="130">
        <v>0.55000000000000004</v>
      </c>
      <c r="F195" s="123">
        <v>550</v>
      </c>
      <c r="G195" s="123">
        <f t="shared" si="72"/>
        <v>1650</v>
      </c>
      <c r="H195" s="123">
        <f t="shared" si="73"/>
        <v>19800</v>
      </c>
    </row>
    <row r="196" spans="1:8" s="6" customFormat="1" x14ac:dyDescent="0.25">
      <c r="A196" s="141"/>
      <c r="B196" s="89"/>
      <c r="C196" s="142" t="s">
        <v>8</v>
      </c>
      <c r="D196" s="129">
        <v>1</v>
      </c>
      <c r="E196" s="130">
        <v>0.45</v>
      </c>
      <c r="F196" s="123">
        <v>450</v>
      </c>
      <c r="G196" s="123">
        <f t="shared" si="72"/>
        <v>450</v>
      </c>
      <c r="H196" s="123">
        <f t="shared" si="73"/>
        <v>5400</v>
      </c>
    </row>
    <row r="197" spans="1:8" s="6" customFormat="1" x14ac:dyDescent="0.25">
      <c r="A197" s="141"/>
      <c r="B197" s="89"/>
      <c r="C197" s="142" t="s">
        <v>6</v>
      </c>
      <c r="D197" s="129">
        <v>1</v>
      </c>
      <c r="E197" s="130">
        <v>0.7</v>
      </c>
      <c r="F197" s="123">
        <v>700</v>
      </c>
      <c r="G197" s="123">
        <f t="shared" si="72"/>
        <v>700</v>
      </c>
      <c r="H197" s="123">
        <f t="shared" si="73"/>
        <v>8400</v>
      </c>
    </row>
    <row r="198" spans="1:8" s="7" customFormat="1" ht="30" x14ac:dyDescent="0.25">
      <c r="A198" s="143"/>
      <c r="B198" s="102">
        <v>5</v>
      </c>
      <c r="C198" s="144" t="s">
        <v>35</v>
      </c>
      <c r="D198" s="145">
        <f>SUM(D199:D203)</f>
        <v>8</v>
      </c>
      <c r="E198" s="145"/>
      <c r="F198" s="146"/>
      <c r="G198" s="146">
        <f>SUM(G199:G203)</f>
        <v>5100</v>
      </c>
      <c r="H198" s="146">
        <f>SUM(H199:H203)</f>
        <v>61200</v>
      </c>
    </row>
    <row r="199" spans="1:8" s="6" customFormat="1" x14ac:dyDescent="0.25">
      <c r="A199" s="141"/>
      <c r="B199" s="89"/>
      <c r="C199" s="142" t="s">
        <v>30</v>
      </c>
      <c r="D199" s="129">
        <v>1</v>
      </c>
      <c r="E199" s="130">
        <v>1</v>
      </c>
      <c r="F199" s="123">
        <v>1000</v>
      </c>
      <c r="G199" s="123">
        <f t="shared" ref="G199:G203" si="74">D199*F199</f>
        <v>1000</v>
      </c>
      <c r="H199" s="123">
        <f t="shared" ref="H199:H203" si="75">G199*12</f>
        <v>12000</v>
      </c>
    </row>
    <row r="200" spans="1:8" s="6" customFormat="1" x14ac:dyDescent="0.25">
      <c r="A200" s="141"/>
      <c r="B200" s="89"/>
      <c r="C200" s="142" t="s">
        <v>3</v>
      </c>
      <c r="D200" s="129">
        <v>2</v>
      </c>
      <c r="E200" s="130">
        <v>0.65</v>
      </c>
      <c r="F200" s="123">
        <v>650</v>
      </c>
      <c r="G200" s="123">
        <f t="shared" si="74"/>
        <v>1300</v>
      </c>
      <c r="H200" s="123">
        <f t="shared" si="75"/>
        <v>15600</v>
      </c>
    </row>
    <row r="201" spans="1:8" s="6" customFormat="1" x14ac:dyDescent="0.25">
      <c r="A201" s="141"/>
      <c r="B201" s="89"/>
      <c r="C201" s="142" t="s">
        <v>4</v>
      </c>
      <c r="D201" s="129">
        <v>3</v>
      </c>
      <c r="E201" s="130">
        <v>0.55000000000000004</v>
      </c>
      <c r="F201" s="123">
        <v>550</v>
      </c>
      <c r="G201" s="123">
        <f t="shared" si="74"/>
        <v>1650</v>
      </c>
      <c r="H201" s="123">
        <f t="shared" si="75"/>
        <v>19800</v>
      </c>
    </row>
    <row r="202" spans="1:8" s="6" customFormat="1" x14ac:dyDescent="0.25">
      <c r="A202" s="141"/>
      <c r="B202" s="89"/>
      <c r="C202" s="142" t="s">
        <v>8</v>
      </c>
      <c r="D202" s="129">
        <v>1</v>
      </c>
      <c r="E202" s="130">
        <v>0.45</v>
      </c>
      <c r="F202" s="123">
        <v>450</v>
      </c>
      <c r="G202" s="123">
        <f t="shared" si="74"/>
        <v>450</v>
      </c>
      <c r="H202" s="123">
        <f t="shared" si="75"/>
        <v>5400</v>
      </c>
    </row>
    <row r="203" spans="1:8" s="6" customFormat="1" x14ac:dyDescent="0.25">
      <c r="A203" s="141"/>
      <c r="B203" s="89"/>
      <c r="C203" s="142" t="s">
        <v>6</v>
      </c>
      <c r="D203" s="129">
        <v>1</v>
      </c>
      <c r="E203" s="130">
        <v>0.7</v>
      </c>
      <c r="F203" s="123">
        <v>700</v>
      </c>
      <c r="G203" s="123">
        <f t="shared" si="74"/>
        <v>700</v>
      </c>
      <c r="H203" s="123">
        <f t="shared" si="75"/>
        <v>8400</v>
      </c>
    </row>
    <row r="204" spans="1:8" s="7" customFormat="1" x14ac:dyDescent="0.25">
      <c r="A204" s="143"/>
      <c r="B204" s="102">
        <v>6</v>
      </c>
      <c r="C204" s="144" t="s">
        <v>36</v>
      </c>
      <c r="D204" s="145">
        <f>SUM(D205:D209)</f>
        <v>9</v>
      </c>
      <c r="E204" s="145"/>
      <c r="F204" s="146"/>
      <c r="G204" s="146">
        <f>SUM(G205:G209)</f>
        <v>5450</v>
      </c>
      <c r="H204" s="146">
        <f>SUM(H205:H209)</f>
        <v>65400</v>
      </c>
    </row>
    <row r="205" spans="1:8" s="6" customFormat="1" x14ac:dyDescent="0.25">
      <c r="A205" s="141"/>
      <c r="B205" s="89"/>
      <c r="C205" s="142" t="s">
        <v>30</v>
      </c>
      <c r="D205" s="129">
        <v>1</v>
      </c>
      <c r="E205" s="130">
        <v>1</v>
      </c>
      <c r="F205" s="123">
        <v>1000</v>
      </c>
      <c r="G205" s="123">
        <f t="shared" ref="G205:G209" si="76">D205*F205</f>
        <v>1000</v>
      </c>
      <c r="H205" s="123">
        <f t="shared" ref="H205:H209" si="77">G205*12</f>
        <v>12000</v>
      </c>
    </row>
    <row r="206" spans="1:8" s="6" customFormat="1" x14ac:dyDescent="0.25">
      <c r="A206" s="141"/>
      <c r="B206" s="89"/>
      <c r="C206" s="142" t="s">
        <v>3</v>
      </c>
      <c r="D206" s="129">
        <v>1</v>
      </c>
      <c r="E206" s="130">
        <v>0.65</v>
      </c>
      <c r="F206" s="123">
        <v>650</v>
      </c>
      <c r="G206" s="123">
        <f t="shared" si="76"/>
        <v>650</v>
      </c>
      <c r="H206" s="123">
        <f t="shared" si="77"/>
        <v>7800</v>
      </c>
    </row>
    <row r="207" spans="1:8" s="6" customFormat="1" x14ac:dyDescent="0.25">
      <c r="A207" s="141"/>
      <c r="B207" s="89"/>
      <c r="C207" s="142" t="s">
        <v>4</v>
      </c>
      <c r="D207" s="129">
        <v>4</v>
      </c>
      <c r="E207" s="130">
        <v>0.55000000000000004</v>
      </c>
      <c r="F207" s="123">
        <v>550</v>
      </c>
      <c r="G207" s="123">
        <f t="shared" si="76"/>
        <v>2200</v>
      </c>
      <c r="H207" s="123">
        <f t="shared" si="77"/>
        <v>26400</v>
      </c>
    </row>
    <row r="208" spans="1:8" s="6" customFormat="1" x14ac:dyDescent="0.25">
      <c r="A208" s="141"/>
      <c r="B208" s="89"/>
      <c r="C208" s="142" t="s">
        <v>8</v>
      </c>
      <c r="D208" s="129">
        <v>2</v>
      </c>
      <c r="E208" s="130">
        <v>0.45</v>
      </c>
      <c r="F208" s="123">
        <v>450</v>
      </c>
      <c r="G208" s="123">
        <f t="shared" si="76"/>
        <v>900</v>
      </c>
      <c r="H208" s="123">
        <f t="shared" si="77"/>
        <v>10800</v>
      </c>
    </row>
    <row r="209" spans="1:8" s="6" customFormat="1" x14ac:dyDescent="0.25">
      <c r="A209" s="141"/>
      <c r="B209" s="89"/>
      <c r="C209" s="142" t="s">
        <v>6</v>
      </c>
      <c r="D209" s="129">
        <v>1</v>
      </c>
      <c r="E209" s="130">
        <v>0.7</v>
      </c>
      <c r="F209" s="123">
        <v>700</v>
      </c>
      <c r="G209" s="123">
        <f t="shared" si="76"/>
        <v>700</v>
      </c>
      <c r="H209" s="123">
        <f t="shared" si="77"/>
        <v>8400</v>
      </c>
    </row>
    <row r="210" spans="1:8" s="7" customFormat="1" ht="30" x14ac:dyDescent="0.25">
      <c r="A210" s="143"/>
      <c r="B210" s="102">
        <v>7</v>
      </c>
      <c r="C210" s="144" t="s">
        <v>37</v>
      </c>
      <c r="D210" s="145">
        <f>SUM(D211:D215)</f>
        <v>10</v>
      </c>
      <c r="E210" s="145"/>
      <c r="F210" s="146"/>
      <c r="G210" s="146">
        <f>SUM(G211:G215)</f>
        <v>6100</v>
      </c>
      <c r="H210" s="146">
        <f>SUM(H211:H215)</f>
        <v>73200</v>
      </c>
    </row>
    <row r="211" spans="1:8" s="6" customFormat="1" x14ac:dyDescent="0.25">
      <c r="A211" s="141"/>
      <c r="B211" s="89"/>
      <c r="C211" s="142" t="s">
        <v>30</v>
      </c>
      <c r="D211" s="129">
        <v>1</v>
      </c>
      <c r="E211" s="130">
        <v>1</v>
      </c>
      <c r="F211" s="123">
        <v>1000</v>
      </c>
      <c r="G211" s="123">
        <f t="shared" ref="G211:G215" si="78">D211*F211</f>
        <v>1000</v>
      </c>
      <c r="H211" s="123">
        <f t="shared" ref="H211:H215" si="79">G211*12</f>
        <v>12000</v>
      </c>
    </row>
    <row r="212" spans="1:8" s="6" customFormat="1" x14ac:dyDescent="0.25">
      <c r="A212" s="141"/>
      <c r="B212" s="89"/>
      <c r="C212" s="142" t="s">
        <v>3</v>
      </c>
      <c r="D212" s="129">
        <v>2</v>
      </c>
      <c r="E212" s="130">
        <v>0.65</v>
      </c>
      <c r="F212" s="123">
        <v>650</v>
      </c>
      <c r="G212" s="123">
        <f t="shared" si="78"/>
        <v>1300</v>
      </c>
      <c r="H212" s="123">
        <f t="shared" si="79"/>
        <v>15600</v>
      </c>
    </row>
    <row r="213" spans="1:8" s="6" customFormat="1" x14ac:dyDescent="0.25">
      <c r="A213" s="141"/>
      <c r="B213" s="89"/>
      <c r="C213" s="142" t="s">
        <v>4</v>
      </c>
      <c r="D213" s="129">
        <v>4</v>
      </c>
      <c r="E213" s="130">
        <v>0.55000000000000004</v>
      </c>
      <c r="F213" s="123">
        <v>550</v>
      </c>
      <c r="G213" s="123">
        <f t="shared" si="78"/>
        <v>2200</v>
      </c>
      <c r="H213" s="123">
        <f t="shared" si="79"/>
        <v>26400</v>
      </c>
    </row>
    <row r="214" spans="1:8" s="6" customFormat="1" x14ac:dyDescent="0.25">
      <c r="A214" s="141"/>
      <c r="B214" s="89"/>
      <c r="C214" s="142" t="s">
        <v>8</v>
      </c>
      <c r="D214" s="129">
        <v>2</v>
      </c>
      <c r="E214" s="130">
        <v>0.45</v>
      </c>
      <c r="F214" s="123">
        <v>450</v>
      </c>
      <c r="G214" s="123">
        <f t="shared" si="78"/>
        <v>900</v>
      </c>
      <c r="H214" s="123">
        <f t="shared" si="79"/>
        <v>10800</v>
      </c>
    </row>
    <row r="215" spans="1:8" s="6" customFormat="1" x14ac:dyDescent="0.25">
      <c r="A215" s="141"/>
      <c r="B215" s="89"/>
      <c r="C215" s="142" t="s">
        <v>6</v>
      </c>
      <c r="D215" s="129">
        <v>1</v>
      </c>
      <c r="E215" s="130">
        <v>0.7</v>
      </c>
      <c r="F215" s="123">
        <v>700</v>
      </c>
      <c r="G215" s="123">
        <f t="shared" si="78"/>
        <v>700</v>
      </c>
      <c r="H215" s="123">
        <f t="shared" si="79"/>
        <v>8400</v>
      </c>
    </row>
    <row r="216" spans="1:8" s="7" customFormat="1" x14ac:dyDescent="0.25">
      <c r="A216" s="143"/>
      <c r="B216" s="102">
        <v>8</v>
      </c>
      <c r="C216" s="144" t="s">
        <v>38</v>
      </c>
      <c r="D216" s="145">
        <f>SUM(D217:D221)</f>
        <v>7</v>
      </c>
      <c r="E216" s="145"/>
      <c r="F216" s="146"/>
      <c r="G216" s="146">
        <f>SUM(G217:G221)</f>
        <v>4350</v>
      </c>
      <c r="H216" s="146">
        <f>SUM(H217:H221)</f>
        <v>52200</v>
      </c>
    </row>
    <row r="217" spans="1:8" s="6" customFormat="1" x14ac:dyDescent="0.25">
      <c r="A217" s="141"/>
      <c r="B217" s="89"/>
      <c r="C217" s="142" t="s">
        <v>30</v>
      </c>
      <c r="D217" s="129">
        <v>1</v>
      </c>
      <c r="E217" s="130">
        <v>1</v>
      </c>
      <c r="F217" s="123">
        <v>1000</v>
      </c>
      <c r="G217" s="123">
        <f t="shared" ref="G217:G221" si="80">D217*F217</f>
        <v>1000</v>
      </c>
      <c r="H217" s="123">
        <f t="shared" ref="H217:H221" si="81">G217*12</f>
        <v>12000</v>
      </c>
    </row>
    <row r="218" spans="1:8" s="6" customFormat="1" x14ac:dyDescent="0.25">
      <c r="A218" s="141"/>
      <c r="B218" s="89"/>
      <c r="C218" s="142" t="s">
        <v>3</v>
      </c>
      <c r="D218" s="129">
        <v>1</v>
      </c>
      <c r="E218" s="130">
        <v>0.65</v>
      </c>
      <c r="F218" s="123">
        <v>650</v>
      </c>
      <c r="G218" s="123">
        <f t="shared" si="80"/>
        <v>650</v>
      </c>
      <c r="H218" s="123">
        <f t="shared" si="81"/>
        <v>7800</v>
      </c>
    </row>
    <row r="219" spans="1:8" s="6" customFormat="1" x14ac:dyDescent="0.25">
      <c r="A219" s="141"/>
      <c r="B219" s="89"/>
      <c r="C219" s="142" t="s">
        <v>4</v>
      </c>
      <c r="D219" s="129">
        <v>2</v>
      </c>
      <c r="E219" s="130">
        <v>0.55000000000000004</v>
      </c>
      <c r="F219" s="123">
        <v>550</v>
      </c>
      <c r="G219" s="123">
        <f t="shared" si="80"/>
        <v>1100</v>
      </c>
      <c r="H219" s="123">
        <f t="shared" si="81"/>
        <v>13200</v>
      </c>
    </row>
    <row r="220" spans="1:8" s="6" customFormat="1" x14ac:dyDescent="0.25">
      <c r="A220" s="141"/>
      <c r="B220" s="89"/>
      <c r="C220" s="142" t="s">
        <v>8</v>
      </c>
      <c r="D220" s="129">
        <v>2</v>
      </c>
      <c r="E220" s="130">
        <v>0.45</v>
      </c>
      <c r="F220" s="123">
        <v>450</v>
      </c>
      <c r="G220" s="123">
        <f t="shared" si="80"/>
        <v>900</v>
      </c>
      <c r="H220" s="123">
        <f t="shared" si="81"/>
        <v>10800</v>
      </c>
    </row>
    <row r="221" spans="1:8" s="6" customFormat="1" x14ac:dyDescent="0.25">
      <c r="A221" s="141"/>
      <c r="B221" s="89"/>
      <c r="C221" s="142" t="s">
        <v>6</v>
      </c>
      <c r="D221" s="129">
        <v>1</v>
      </c>
      <c r="E221" s="130">
        <v>0.7</v>
      </c>
      <c r="F221" s="123">
        <v>700</v>
      </c>
      <c r="G221" s="123">
        <f t="shared" si="80"/>
        <v>700</v>
      </c>
      <c r="H221" s="123">
        <f t="shared" si="81"/>
        <v>8400</v>
      </c>
    </row>
    <row r="222" spans="1:8" s="7" customFormat="1" x14ac:dyDescent="0.25">
      <c r="A222" s="143"/>
      <c r="B222" s="102">
        <v>9</v>
      </c>
      <c r="C222" s="144" t="s">
        <v>39</v>
      </c>
      <c r="D222" s="145">
        <f>SUM(D223:D227)</f>
        <v>7</v>
      </c>
      <c r="E222" s="145"/>
      <c r="F222" s="146"/>
      <c r="G222" s="146">
        <f>SUM(G223:G227)</f>
        <v>4350</v>
      </c>
      <c r="H222" s="146">
        <f>SUM(H223:H227)</f>
        <v>52200</v>
      </c>
    </row>
    <row r="223" spans="1:8" s="6" customFormat="1" x14ac:dyDescent="0.25">
      <c r="A223" s="141"/>
      <c r="B223" s="89"/>
      <c r="C223" s="142" t="s">
        <v>30</v>
      </c>
      <c r="D223" s="129">
        <v>1</v>
      </c>
      <c r="E223" s="130">
        <v>1</v>
      </c>
      <c r="F223" s="123">
        <v>1000</v>
      </c>
      <c r="G223" s="123">
        <f t="shared" ref="G223:G227" si="82">D223*F223</f>
        <v>1000</v>
      </c>
      <c r="H223" s="123">
        <f t="shared" ref="H223:H227" si="83">G223*12</f>
        <v>12000</v>
      </c>
    </row>
    <row r="224" spans="1:8" s="6" customFormat="1" x14ac:dyDescent="0.25">
      <c r="A224" s="141"/>
      <c r="B224" s="89"/>
      <c r="C224" s="142" t="s">
        <v>3</v>
      </c>
      <c r="D224" s="129">
        <v>1</v>
      </c>
      <c r="E224" s="130">
        <v>0.65</v>
      </c>
      <c r="F224" s="123">
        <v>650</v>
      </c>
      <c r="G224" s="123">
        <f t="shared" si="82"/>
        <v>650</v>
      </c>
      <c r="H224" s="123">
        <f t="shared" si="83"/>
        <v>7800</v>
      </c>
    </row>
    <row r="225" spans="1:8" s="6" customFormat="1" x14ac:dyDescent="0.25">
      <c r="A225" s="141"/>
      <c r="B225" s="89"/>
      <c r="C225" s="142" t="s">
        <v>4</v>
      </c>
      <c r="D225" s="129">
        <v>2</v>
      </c>
      <c r="E225" s="130">
        <v>0.55000000000000004</v>
      </c>
      <c r="F225" s="123">
        <v>550</v>
      </c>
      <c r="G225" s="123">
        <f t="shared" si="82"/>
        <v>1100</v>
      </c>
      <c r="H225" s="123">
        <f t="shared" si="83"/>
        <v>13200</v>
      </c>
    </row>
    <row r="226" spans="1:8" s="6" customFormat="1" x14ac:dyDescent="0.25">
      <c r="A226" s="141"/>
      <c r="B226" s="89"/>
      <c r="C226" s="142" t="s">
        <v>8</v>
      </c>
      <c r="D226" s="129">
        <v>2</v>
      </c>
      <c r="E226" s="130">
        <v>0.45</v>
      </c>
      <c r="F226" s="123">
        <v>450</v>
      </c>
      <c r="G226" s="123">
        <f t="shared" si="82"/>
        <v>900</v>
      </c>
      <c r="H226" s="123">
        <f t="shared" si="83"/>
        <v>10800</v>
      </c>
    </row>
    <row r="227" spans="1:8" s="6" customFormat="1" x14ac:dyDescent="0.25">
      <c r="A227" s="141"/>
      <c r="B227" s="89"/>
      <c r="C227" s="142" t="s">
        <v>6</v>
      </c>
      <c r="D227" s="129">
        <v>1</v>
      </c>
      <c r="E227" s="130">
        <v>0.7</v>
      </c>
      <c r="F227" s="123">
        <v>700</v>
      </c>
      <c r="G227" s="123">
        <f t="shared" si="82"/>
        <v>700</v>
      </c>
      <c r="H227" s="123">
        <f t="shared" si="83"/>
        <v>8400</v>
      </c>
    </row>
    <row r="228" spans="1:8" s="7" customFormat="1" x14ac:dyDescent="0.25">
      <c r="A228" s="143"/>
      <c r="B228" s="102">
        <v>10</v>
      </c>
      <c r="C228" s="144" t="s">
        <v>40</v>
      </c>
      <c r="D228" s="145">
        <f>SUM(D229:D233)</f>
        <v>9</v>
      </c>
      <c r="E228" s="145"/>
      <c r="F228" s="146"/>
      <c r="G228" s="146">
        <f>SUM(G229:G233)</f>
        <v>5550</v>
      </c>
      <c r="H228" s="146">
        <f>SUM(H229:H233)</f>
        <v>66600</v>
      </c>
    </row>
    <row r="229" spans="1:8" s="6" customFormat="1" x14ac:dyDescent="0.25">
      <c r="A229" s="141"/>
      <c r="B229" s="89"/>
      <c r="C229" s="142" t="s">
        <v>30</v>
      </c>
      <c r="D229" s="129">
        <v>1</v>
      </c>
      <c r="E229" s="130">
        <v>1</v>
      </c>
      <c r="F229" s="123">
        <v>1000</v>
      </c>
      <c r="G229" s="123">
        <f t="shared" ref="G229:G233" si="84">D229*F229</f>
        <v>1000</v>
      </c>
      <c r="H229" s="123">
        <f t="shared" ref="H229:H233" si="85">G229*12</f>
        <v>12000</v>
      </c>
    </row>
    <row r="230" spans="1:8" s="6" customFormat="1" x14ac:dyDescent="0.25">
      <c r="A230" s="141"/>
      <c r="B230" s="89"/>
      <c r="C230" s="142" t="s">
        <v>3</v>
      </c>
      <c r="D230" s="129">
        <v>2</v>
      </c>
      <c r="E230" s="130">
        <v>0.65</v>
      </c>
      <c r="F230" s="123">
        <v>650</v>
      </c>
      <c r="G230" s="123">
        <f t="shared" si="84"/>
        <v>1300</v>
      </c>
      <c r="H230" s="123">
        <f t="shared" si="85"/>
        <v>15600</v>
      </c>
    </row>
    <row r="231" spans="1:8" s="6" customFormat="1" x14ac:dyDescent="0.25">
      <c r="A231" s="141"/>
      <c r="B231" s="89"/>
      <c r="C231" s="142" t="s">
        <v>4</v>
      </c>
      <c r="D231" s="129">
        <v>3</v>
      </c>
      <c r="E231" s="130">
        <v>0.55000000000000004</v>
      </c>
      <c r="F231" s="123">
        <v>550</v>
      </c>
      <c r="G231" s="123">
        <f t="shared" si="84"/>
        <v>1650</v>
      </c>
      <c r="H231" s="123">
        <f t="shared" si="85"/>
        <v>19800</v>
      </c>
    </row>
    <row r="232" spans="1:8" s="6" customFormat="1" x14ac:dyDescent="0.25">
      <c r="A232" s="141"/>
      <c r="B232" s="89"/>
      <c r="C232" s="142" t="s">
        <v>8</v>
      </c>
      <c r="D232" s="129">
        <v>2</v>
      </c>
      <c r="E232" s="130">
        <v>0.45</v>
      </c>
      <c r="F232" s="123">
        <v>450</v>
      </c>
      <c r="G232" s="123">
        <f t="shared" si="84"/>
        <v>900</v>
      </c>
      <c r="H232" s="123">
        <f t="shared" si="85"/>
        <v>10800</v>
      </c>
    </row>
    <row r="233" spans="1:8" s="6" customFormat="1" x14ac:dyDescent="0.25">
      <c r="A233" s="141"/>
      <c r="B233" s="89"/>
      <c r="C233" s="142" t="s">
        <v>6</v>
      </c>
      <c r="D233" s="129">
        <v>1</v>
      </c>
      <c r="E233" s="130">
        <v>0.7</v>
      </c>
      <c r="F233" s="123">
        <v>700</v>
      </c>
      <c r="G233" s="123">
        <f t="shared" si="84"/>
        <v>700</v>
      </c>
      <c r="H233" s="123">
        <f t="shared" si="85"/>
        <v>8400</v>
      </c>
    </row>
    <row r="234" spans="1:8" s="7" customFormat="1" ht="30" x14ac:dyDescent="0.25">
      <c r="A234" s="143"/>
      <c r="B234" s="102">
        <v>11</v>
      </c>
      <c r="C234" s="144" t="s">
        <v>41</v>
      </c>
      <c r="D234" s="145">
        <f>SUM(D235:D239)</f>
        <v>11</v>
      </c>
      <c r="E234" s="145"/>
      <c r="F234" s="146"/>
      <c r="G234" s="146">
        <f>SUM(G235:G239)</f>
        <v>6550</v>
      </c>
      <c r="H234" s="146">
        <f>SUM(H235:H239)</f>
        <v>78600</v>
      </c>
    </row>
    <row r="235" spans="1:8" s="6" customFormat="1" x14ac:dyDescent="0.25">
      <c r="A235" s="141"/>
      <c r="B235" s="89"/>
      <c r="C235" s="142" t="s">
        <v>30</v>
      </c>
      <c r="D235" s="129">
        <v>1</v>
      </c>
      <c r="E235" s="130">
        <v>1</v>
      </c>
      <c r="F235" s="123">
        <v>1000</v>
      </c>
      <c r="G235" s="123">
        <f t="shared" ref="G235:G239" si="86">D235*F235</f>
        <v>1000</v>
      </c>
      <c r="H235" s="123">
        <f t="shared" ref="H235:H239" si="87">G235*12</f>
        <v>12000</v>
      </c>
    </row>
    <row r="236" spans="1:8" s="6" customFormat="1" x14ac:dyDescent="0.25">
      <c r="A236" s="141"/>
      <c r="B236" s="89"/>
      <c r="C236" s="142" t="s">
        <v>3</v>
      </c>
      <c r="D236" s="129">
        <v>2</v>
      </c>
      <c r="E236" s="130">
        <v>0.65</v>
      </c>
      <c r="F236" s="123">
        <v>650</v>
      </c>
      <c r="G236" s="123">
        <f t="shared" si="86"/>
        <v>1300</v>
      </c>
      <c r="H236" s="123">
        <f t="shared" si="87"/>
        <v>15600</v>
      </c>
    </row>
    <row r="237" spans="1:8" s="6" customFormat="1" x14ac:dyDescent="0.25">
      <c r="A237" s="141"/>
      <c r="B237" s="89"/>
      <c r="C237" s="142" t="s">
        <v>4</v>
      </c>
      <c r="D237" s="129">
        <v>4</v>
      </c>
      <c r="E237" s="130">
        <v>0.55000000000000004</v>
      </c>
      <c r="F237" s="123">
        <v>550</v>
      </c>
      <c r="G237" s="123">
        <f t="shared" si="86"/>
        <v>2200</v>
      </c>
      <c r="H237" s="123">
        <f t="shared" si="87"/>
        <v>26400</v>
      </c>
    </row>
    <row r="238" spans="1:8" s="6" customFormat="1" x14ac:dyDescent="0.25">
      <c r="A238" s="141"/>
      <c r="B238" s="89"/>
      <c r="C238" s="142" t="s">
        <v>8</v>
      </c>
      <c r="D238" s="129">
        <v>3</v>
      </c>
      <c r="E238" s="130">
        <v>0.45</v>
      </c>
      <c r="F238" s="123">
        <v>450</v>
      </c>
      <c r="G238" s="123">
        <f t="shared" si="86"/>
        <v>1350</v>
      </c>
      <c r="H238" s="123">
        <f t="shared" si="87"/>
        <v>16200</v>
      </c>
    </row>
    <row r="239" spans="1:8" s="6" customFormat="1" x14ac:dyDescent="0.25">
      <c r="A239" s="141"/>
      <c r="B239" s="89"/>
      <c r="C239" s="142" t="s">
        <v>6</v>
      </c>
      <c r="D239" s="129">
        <v>1</v>
      </c>
      <c r="E239" s="130">
        <v>0.7</v>
      </c>
      <c r="F239" s="123">
        <v>700</v>
      </c>
      <c r="G239" s="123">
        <f t="shared" si="86"/>
        <v>700</v>
      </c>
      <c r="H239" s="123">
        <f t="shared" si="87"/>
        <v>8400</v>
      </c>
    </row>
    <row r="240" spans="1:8" s="7" customFormat="1" ht="54.75" customHeight="1" x14ac:dyDescent="0.25">
      <c r="A240" s="143"/>
      <c r="B240" s="118" t="s">
        <v>120</v>
      </c>
      <c r="C240" s="140" t="s">
        <v>42</v>
      </c>
      <c r="D240" s="118">
        <f>SUM(D241:D249)</f>
        <v>12</v>
      </c>
      <c r="E240" s="118"/>
      <c r="F240" s="121"/>
      <c r="G240" s="121">
        <f>SUM(G241:G249)</f>
        <v>9700</v>
      </c>
      <c r="H240" s="121">
        <f>SUM(H241:H249)</f>
        <v>116400</v>
      </c>
    </row>
    <row r="241" spans="1:8" s="6" customFormat="1" x14ac:dyDescent="0.25">
      <c r="A241" s="141"/>
      <c r="B241" s="89"/>
      <c r="C241" s="142" t="s">
        <v>26</v>
      </c>
      <c r="D241" s="129">
        <v>1</v>
      </c>
      <c r="E241" s="130">
        <v>1.8</v>
      </c>
      <c r="F241" s="123">
        <v>1800</v>
      </c>
      <c r="G241" s="123">
        <f t="shared" ref="G241:G249" si="88">D241*F241</f>
        <v>1800</v>
      </c>
      <c r="H241" s="123">
        <f t="shared" ref="H241:H249" si="89">G241*12</f>
        <v>21600</v>
      </c>
    </row>
    <row r="242" spans="1:8" s="6" customFormat="1" x14ac:dyDescent="0.25">
      <c r="A242" s="141"/>
      <c r="B242" s="89"/>
      <c r="C242" s="142" t="s">
        <v>2</v>
      </c>
      <c r="D242" s="129">
        <v>1</v>
      </c>
      <c r="E242" s="130">
        <v>1.3</v>
      </c>
      <c r="F242" s="123">
        <v>1300</v>
      </c>
      <c r="G242" s="123">
        <f t="shared" si="88"/>
        <v>1300</v>
      </c>
      <c r="H242" s="123">
        <f t="shared" si="89"/>
        <v>15600</v>
      </c>
    </row>
    <row r="243" spans="1:8" s="6" customFormat="1" x14ac:dyDescent="0.25">
      <c r="A243" s="141"/>
      <c r="B243" s="89"/>
      <c r="C243" s="111" t="s">
        <v>27</v>
      </c>
      <c r="D243" s="129">
        <v>1</v>
      </c>
      <c r="E243" s="130">
        <v>0.7</v>
      </c>
      <c r="F243" s="123">
        <v>700</v>
      </c>
      <c r="G243" s="123">
        <f t="shared" si="88"/>
        <v>700</v>
      </c>
      <c r="H243" s="123">
        <f t="shared" si="89"/>
        <v>8400</v>
      </c>
    </row>
    <row r="244" spans="1:8" s="6" customFormat="1" x14ac:dyDescent="0.25">
      <c r="A244" s="141"/>
      <c r="B244" s="89"/>
      <c r="C244" s="142" t="s">
        <v>10</v>
      </c>
      <c r="D244" s="129">
        <v>1</v>
      </c>
      <c r="E244" s="130">
        <v>0.8</v>
      </c>
      <c r="F244" s="123">
        <v>800</v>
      </c>
      <c r="G244" s="123">
        <f t="shared" si="88"/>
        <v>800</v>
      </c>
      <c r="H244" s="123">
        <f t="shared" si="89"/>
        <v>9600</v>
      </c>
    </row>
    <row r="245" spans="1:8" s="6" customFormat="1" x14ac:dyDescent="0.25">
      <c r="A245" s="141"/>
      <c r="B245" s="89"/>
      <c r="C245" s="111" t="s">
        <v>43</v>
      </c>
      <c r="D245" s="129">
        <v>0</v>
      </c>
      <c r="E245" s="130">
        <v>0.8</v>
      </c>
      <c r="F245" s="123">
        <v>800</v>
      </c>
      <c r="G245" s="123">
        <f t="shared" si="88"/>
        <v>0</v>
      </c>
      <c r="H245" s="123">
        <f t="shared" si="89"/>
        <v>0</v>
      </c>
    </row>
    <row r="246" spans="1:8" s="6" customFormat="1" x14ac:dyDescent="0.25">
      <c r="A246" s="141"/>
      <c r="B246" s="89"/>
      <c r="C246" s="111" t="s">
        <v>44</v>
      </c>
      <c r="D246" s="129">
        <v>1</v>
      </c>
      <c r="E246" s="130">
        <v>0.9</v>
      </c>
      <c r="F246" s="123">
        <v>900</v>
      </c>
      <c r="G246" s="123">
        <f t="shared" si="88"/>
        <v>900</v>
      </c>
      <c r="H246" s="123">
        <f t="shared" si="89"/>
        <v>10800</v>
      </c>
    </row>
    <row r="247" spans="1:8" s="6" customFormat="1" x14ac:dyDescent="0.25">
      <c r="A247" s="141"/>
      <c r="B247" s="89"/>
      <c r="C247" s="142" t="s">
        <v>3</v>
      </c>
      <c r="D247" s="129">
        <v>2</v>
      </c>
      <c r="E247" s="130">
        <v>0.7</v>
      </c>
      <c r="F247" s="123">
        <v>700</v>
      </c>
      <c r="G247" s="123">
        <f t="shared" si="88"/>
        <v>1400</v>
      </c>
      <c r="H247" s="123">
        <f t="shared" si="89"/>
        <v>16800</v>
      </c>
    </row>
    <row r="248" spans="1:8" s="6" customFormat="1" x14ac:dyDescent="0.25">
      <c r="A248" s="141"/>
      <c r="B248" s="89"/>
      <c r="C248" s="142" t="s">
        <v>31</v>
      </c>
      <c r="D248" s="129">
        <v>3</v>
      </c>
      <c r="E248" s="130">
        <v>0.6</v>
      </c>
      <c r="F248" s="123">
        <v>600</v>
      </c>
      <c r="G248" s="123">
        <f t="shared" si="88"/>
        <v>1800</v>
      </c>
      <c r="H248" s="123">
        <f t="shared" si="89"/>
        <v>21600</v>
      </c>
    </row>
    <row r="249" spans="1:8" s="6" customFormat="1" x14ac:dyDescent="0.25">
      <c r="A249" s="141"/>
      <c r="B249" s="89"/>
      <c r="C249" s="142" t="s">
        <v>8</v>
      </c>
      <c r="D249" s="129">
        <v>2</v>
      </c>
      <c r="E249" s="130">
        <v>0.5</v>
      </c>
      <c r="F249" s="123">
        <v>500</v>
      </c>
      <c r="G249" s="123">
        <f t="shared" si="88"/>
        <v>1000</v>
      </c>
      <c r="H249" s="123">
        <f t="shared" si="89"/>
        <v>12000</v>
      </c>
    </row>
    <row r="250" spans="1:8" s="7" customFormat="1" x14ac:dyDescent="0.25">
      <c r="A250" s="143"/>
      <c r="B250" s="102">
        <v>1</v>
      </c>
      <c r="C250" s="144" t="s">
        <v>45</v>
      </c>
      <c r="D250" s="145">
        <f>SUM(D251:D255)</f>
        <v>6</v>
      </c>
      <c r="E250" s="145"/>
      <c r="F250" s="146"/>
      <c r="G250" s="146">
        <f>SUM(G251:G255)</f>
        <v>3800</v>
      </c>
      <c r="H250" s="146">
        <f>SUM(H251:H255)</f>
        <v>45600</v>
      </c>
    </row>
    <row r="251" spans="1:8" s="6" customFormat="1" x14ac:dyDescent="0.25">
      <c r="A251" s="141"/>
      <c r="B251" s="89"/>
      <c r="C251" s="142" t="s">
        <v>30</v>
      </c>
      <c r="D251" s="129">
        <v>1</v>
      </c>
      <c r="E251" s="130">
        <v>1</v>
      </c>
      <c r="F251" s="123">
        <v>1000</v>
      </c>
      <c r="G251" s="123">
        <f t="shared" ref="G251:G255" si="90">D251*F251</f>
        <v>1000</v>
      </c>
      <c r="H251" s="123">
        <f t="shared" ref="H251:H255" si="91">G251*12</f>
        <v>12000</v>
      </c>
    </row>
    <row r="252" spans="1:8" s="6" customFormat="1" x14ac:dyDescent="0.25">
      <c r="A252" s="141"/>
      <c r="B252" s="89"/>
      <c r="C252" s="142" t="s">
        <v>3</v>
      </c>
      <c r="D252" s="129">
        <v>1</v>
      </c>
      <c r="E252" s="130">
        <v>0.65</v>
      </c>
      <c r="F252" s="123">
        <v>650</v>
      </c>
      <c r="G252" s="123">
        <f t="shared" si="90"/>
        <v>650</v>
      </c>
      <c r="H252" s="123">
        <f t="shared" si="91"/>
        <v>7800</v>
      </c>
    </row>
    <row r="253" spans="1:8" s="6" customFormat="1" x14ac:dyDescent="0.25">
      <c r="A253" s="141"/>
      <c r="B253" s="89"/>
      <c r="C253" s="142" t="s">
        <v>4</v>
      </c>
      <c r="D253" s="129">
        <v>1</v>
      </c>
      <c r="E253" s="130">
        <v>0.55000000000000004</v>
      </c>
      <c r="F253" s="123">
        <v>550</v>
      </c>
      <c r="G253" s="123">
        <f t="shared" si="90"/>
        <v>550</v>
      </c>
      <c r="H253" s="123">
        <f t="shared" si="91"/>
        <v>6600</v>
      </c>
    </row>
    <row r="254" spans="1:8" s="6" customFormat="1" x14ac:dyDescent="0.25">
      <c r="A254" s="141"/>
      <c r="B254" s="89"/>
      <c r="C254" s="142" t="s">
        <v>8</v>
      </c>
      <c r="D254" s="129">
        <v>2</v>
      </c>
      <c r="E254" s="130">
        <v>0.45</v>
      </c>
      <c r="F254" s="123">
        <v>450</v>
      </c>
      <c r="G254" s="123">
        <f t="shared" si="90"/>
        <v>900</v>
      </c>
      <c r="H254" s="123">
        <f t="shared" si="91"/>
        <v>10800</v>
      </c>
    </row>
    <row r="255" spans="1:8" s="6" customFormat="1" x14ac:dyDescent="0.25">
      <c r="A255" s="141"/>
      <c r="B255" s="89"/>
      <c r="C255" s="142" t="s">
        <v>6</v>
      </c>
      <c r="D255" s="129">
        <v>1</v>
      </c>
      <c r="E255" s="130">
        <v>0.7</v>
      </c>
      <c r="F255" s="123">
        <v>700</v>
      </c>
      <c r="G255" s="123">
        <f t="shared" si="90"/>
        <v>700</v>
      </c>
      <c r="H255" s="123">
        <f t="shared" si="91"/>
        <v>8400</v>
      </c>
    </row>
    <row r="256" spans="1:8" s="7" customFormat="1" x14ac:dyDescent="0.25">
      <c r="A256" s="143"/>
      <c r="B256" s="102">
        <v>2</v>
      </c>
      <c r="C256" s="144" t="s">
        <v>46</v>
      </c>
      <c r="D256" s="145">
        <f>SUM(D257:D261)</f>
        <v>5</v>
      </c>
      <c r="E256" s="145"/>
      <c r="F256" s="146"/>
      <c r="G256" s="146">
        <f>SUM(G257:G261)</f>
        <v>3350</v>
      </c>
      <c r="H256" s="146">
        <f>SUM(H257:H261)</f>
        <v>40200</v>
      </c>
    </row>
    <row r="257" spans="1:8" s="6" customFormat="1" x14ac:dyDescent="0.25">
      <c r="A257" s="141"/>
      <c r="B257" s="89"/>
      <c r="C257" s="142" t="s">
        <v>30</v>
      </c>
      <c r="D257" s="129">
        <v>1</v>
      </c>
      <c r="E257" s="130">
        <v>1</v>
      </c>
      <c r="F257" s="123">
        <v>1000</v>
      </c>
      <c r="G257" s="123">
        <f t="shared" ref="G257:G261" si="92">D257*F257</f>
        <v>1000</v>
      </c>
      <c r="H257" s="123">
        <f t="shared" ref="H257:H261" si="93">G257*12</f>
        <v>12000</v>
      </c>
    </row>
    <row r="258" spans="1:8" s="6" customFormat="1" x14ac:dyDescent="0.25">
      <c r="A258" s="141"/>
      <c r="B258" s="89"/>
      <c r="C258" s="142" t="s">
        <v>3</v>
      </c>
      <c r="D258" s="129">
        <v>1</v>
      </c>
      <c r="E258" s="130">
        <v>0.65</v>
      </c>
      <c r="F258" s="123">
        <v>650</v>
      </c>
      <c r="G258" s="123">
        <f t="shared" si="92"/>
        <v>650</v>
      </c>
      <c r="H258" s="123">
        <f t="shared" si="93"/>
        <v>7800</v>
      </c>
    </row>
    <row r="259" spans="1:8" s="6" customFormat="1" x14ac:dyDescent="0.25">
      <c r="A259" s="141"/>
      <c r="B259" s="89"/>
      <c r="C259" s="142" t="s">
        <v>31</v>
      </c>
      <c r="D259" s="129">
        <v>1</v>
      </c>
      <c r="E259" s="130">
        <v>0.55000000000000004</v>
      </c>
      <c r="F259" s="123">
        <v>550</v>
      </c>
      <c r="G259" s="123">
        <f t="shared" si="92"/>
        <v>550</v>
      </c>
      <c r="H259" s="123">
        <f t="shared" si="93"/>
        <v>6600</v>
      </c>
    </row>
    <row r="260" spans="1:8" s="6" customFormat="1" x14ac:dyDescent="0.25">
      <c r="A260" s="141"/>
      <c r="B260" s="89"/>
      <c r="C260" s="142" t="s">
        <v>8</v>
      </c>
      <c r="D260" s="129">
        <v>1</v>
      </c>
      <c r="E260" s="130">
        <v>0.45</v>
      </c>
      <c r="F260" s="123">
        <v>450</v>
      </c>
      <c r="G260" s="123">
        <f t="shared" si="92"/>
        <v>450</v>
      </c>
      <c r="H260" s="123">
        <f t="shared" si="93"/>
        <v>5400</v>
      </c>
    </row>
    <row r="261" spans="1:8" s="6" customFormat="1" x14ac:dyDescent="0.25">
      <c r="A261" s="141"/>
      <c r="B261" s="89"/>
      <c r="C261" s="142" t="s">
        <v>6</v>
      </c>
      <c r="D261" s="129">
        <v>1</v>
      </c>
      <c r="E261" s="130">
        <v>0.7</v>
      </c>
      <c r="F261" s="123">
        <v>700</v>
      </c>
      <c r="G261" s="123">
        <f t="shared" si="92"/>
        <v>700</v>
      </c>
      <c r="H261" s="123">
        <f t="shared" si="93"/>
        <v>8400</v>
      </c>
    </row>
    <row r="262" spans="1:8" s="7" customFormat="1" x14ac:dyDescent="0.25">
      <c r="A262" s="143"/>
      <c r="B262" s="102">
        <v>3</v>
      </c>
      <c r="C262" s="144" t="s">
        <v>47</v>
      </c>
      <c r="D262" s="145">
        <f>SUM(D263:D267)</f>
        <v>6</v>
      </c>
      <c r="E262" s="145"/>
      <c r="F262" s="146"/>
      <c r="G262" s="146">
        <f>SUM(G263:G267)</f>
        <v>3900</v>
      </c>
      <c r="H262" s="146">
        <f>SUM(H263:H267)</f>
        <v>46800</v>
      </c>
    </row>
    <row r="263" spans="1:8" s="6" customFormat="1" x14ac:dyDescent="0.25">
      <c r="A263" s="141"/>
      <c r="B263" s="89"/>
      <c r="C263" s="142" t="s">
        <v>30</v>
      </c>
      <c r="D263" s="129">
        <v>1</v>
      </c>
      <c r="E263" s="130">
        <v>1</v>
      </c>
      <c r="F263" s="123">
        <v>1000</v>
      </c>
      <c r="G263" s="123">
        <f t="shared" ref="G263:G267" si="94">D263*F263</f>
        <v>1000</v>
      </c>
      <c r="H263" s="123">
        <f t="shared" ref="H263:H267" si="95">G263*12</f>
        <v>12000</v>
      </c>
    </row>
    <row r="264" spans="1:8" s="6" customFormat="1" x14ac:dyDescent="0.25">
      <c r="A264" s="141"/>
      <c r="B264" s="89"/>
      <c r="C264" s="142" t="s">
        <v>3</v>
      </c>
      <c r="D264" s="129">
        <v>1</v>
      </c>
      <c r="E264" s="130">
        <v>0.65</v>
      </c>
      <c r="F264" s="123">
        <v>650</v>
      </c>
      <c r="G264" s="123">
        <f t="shared" si="94"/>
        <v>650</v>
      </c>
      <c r="H264" s="123">
        <f t="shared" si="95"/>
        <v>7800</v>
      </c>
    </row>
    <row r="265" spans="1:8" s="6" customFormat="1" x14ac:dyDescent="0.25">
      <c r="A265" s="141"/>
      <c r="B265" s="89"/>
      <c r="C265" s="142" t="s">
        <v>4</v>
      </c>
      <c r="D265" s="129">
        <v>2</v>
      </c>
      <c r="E265" s="130">
        <v>0.55000000000000004</v>
      </c>
      <c r="F265" s="123">
        <v>550</v>
      </c>
      <c r="G265" s="123">
        <f t="shared" si="94"/>
        <v>1100</v>
      </c>
      <c r="H265" s="123">
        <f t="shared" si="95"/>
        <v>13200</v>
      </c>
    </row>
    <row r="266" spans="1:8" s="6" customFormat="1" x14ac:dyDescent="0.25">
      <c r="A266" s="141"/>
      <c r="B266" s="89"/>
      <c r="C266" s="142" t="s">
        <v>8</v>
      </c>
      <c r="D266" s="129">
        <v>1</v>
      </c>
      <c r="E266" s="130">
        <v>0.45</v>
      </c>
      <c r="F266" s="123">
        <v>450</v>
      </c>
      <c r="G266" s="123">
        <f t="shared" si="94"/>
        <v>450</v>
      </c>
      <c r="H266" s="123">
        <f t="shared" si="95"/>
        <v>5400</v>
      </c>
    </row>
    <row r="267" spans="1:8" s="6" customFormat="1" x14ac:dyDescent="0.25">
      <c r="A267" s="141"/>
      <c r="B267" s="89"/>
      <c r="C267" s="142" t="s">
        <v>6</v>
      </c>
      <c r="D267" s="129">
        <v>1</v>
      </c>
      <c r="E267" s="130">
        <v>0.7</v>
      </c>
      <c r="F267" s="123">
        <v>700</v>
      </c>
      <c r="G267" s="123">
        <f t="shared" si="94"/>
        <v>700</v>
      </c>
      <c r="H267" s="123">
        <f t="shared" si="95"/>
        <v>8400</v>
      </c>
    </row>
    <row r="268" spans="1:8" s="7" customFormat="1" ht="32.25" customHeight="1" x14ac:dyDescent="0.25">
      <c r="A268" s="143"/>
      <c r="B268" s="118" t="s">
        <v>121</v>
      </c>
      <c r="C268" s="140" t="s">
        <v>48</v>
      </c>
      <c r="D268" s="118">
        <f>SUM(D269:D277)</f>
        <v>18</v>
      </c>
      <c r="E268" s="118"/>
      <c r="F268" s="121"/>
      <c r="G268" s="133">
        <f>SUM(G269:G277)</f>
        <v>12900</v>
      </c>
      <c r="H268" s="133">
        <f>SUM(H269:H277)</f>
        <v>154800</v>
      </c>
    </row>
    <row r="269" spans="1:8" s="6" customFormat="1" x14ac:dyDescent="0.25">
      <c r="A269" s="141"/>
      <c r="B269" s="89"/>
      <c r="C269" s="142" t="s">
        <v>26</v>
      </c>
      <c r="D269" s="129">
        <v>1</v>
      </c>
      <c r="E269" s="130">
        <v>1.8</v>
      </c>
      <c r="F269" s="123">
        <v>1800</v>
      </c>
      <c r="G269" s="123">
        <f t="shared" ref="G269:G277" si="96">D269*F269</f>
        <v>1800</v>
      </c>
      <c r="H269" s="123">
        <f t="shared" ref="H269:H277" si="97">G269*12</f>
        <v>21600</v>
      </c>
    </row>
    <row r="270" spans="1:8" s="6" customFormat="1" x14ac:dyDescent="0.25">
      <c r="A270" s="141"/>
      <c r="B270" s="89"/>
      <c r="C270" s="142" t="s">
        <v>2</v>
      </c>
      <c r="D270" s="129">
        <v>1</v>
      </c>
      <c r="E270" s="130">
        <v>1.3</v>
      </c>
      <c r="F270" s="123">
        <v>1300</v>
      </c>
      <c r="G270" s="123">
        <f t="shared" si="96"/>
        <v>1300</v>
      </c>
      <c r="H270" s="123">
        <f t="shared" si="97"/>
        <v>15600</v>
      </c>
    </row>
    <row r="271" spans="1:8" s="6" customFormat="1" x14ac:dyDescent="0.25">
      <c r="A271" s="141"/>
      <c r="B271" s="89"/>
      <c r="C271" s="111" t="s">
        <v>27</v>
      </c>
      <c r="D271" s="129">
        <v>1</v>
      </c>
      <c r="E271" s="130">
        <v>0.7</v>
      </c>
      <c r="F271" s="123">
        <v>700</v>
      </c>
      <c r="G271" s="123">
        <f t="shared" si="96"/>
        <v>700</v>
      </c>
      <c r="H271" s="123">
        <f t="shared" si="97"/>
        <v>8400</v>
      </c>
    </row>
    <row r="272" spans="1:8" s="6" customFormat="1" x14ac:dyDescent="0.25">
      <c r="A272" s="141"/>
      <c r="B272" s="89"/>
      <c r="C272" s="142" t="s">
        <v>10</v>
      </c>
      <c r="D272" s="129">
        <v>1</v>
      </c>
      <c r="E272" s="130">
        <v>0.8</v>
      </c>
      <c r="F272" s="123">
        <v>800</v>
      </c>
      <c r="G272" s="123">
        <f t="shared" si="96"/>
        <v>800</v>
      </c>
      <c r="H272" s="123">
        <f t="shared" si="97"/>
        <v>9600</v>
      </c>
    </row>
    <row r="273" spans="1:8" s="6" customFormat="1" x14ac:dyDescent="0.25">
      <c r="A273" s="141"/>
      <c r="B273" s="89"/>
      <c r="C273" s="111" t="s">
        <v>43</v>
      </c>
      <c r="D273" s="129">
        <v>0</v>
      </c>
      <c r="E273" s="130">
        <v>0.8</v>
      </c>
      <c r="F273" s="123">
        <v>800</v>
      </c>
      <c r="G273" s="123">
        <f t="shared" si="96"/>
        <v>0</v>
      </c>
      <c r="H273" s="123">
        <f t="shared" si="97"/>
        <v>0</v>
      </c>
    </row>
    <row r="274" spans="1:8" s="6" customFormat="1" x14ac:dyDescent="0.25">
      <c r="A274" s="141"/>
      <c r="B274" s="89"/>
      <c r="C274" s="111" t="s">
        <v>44</v>
      </c>
      <c r="D274" s="129">
        <v>1</v>
      </c>
      <c r="E274" s="130">
        <v>0.9</v>
      </c>
      <c r="F274" s="123">
        <v>900</v>
      </c>
      <c r="G274" s="123">
        <f t="shared" si="96"/>
        <v>900</v>
      </c>
      <c r="H274" s="123">
        <f t="shared" si="97"/>
        <v>10800</v>
      </c>
    </row>
    <row r="275" spans="1:8" s="6" customFormat="1" x14ac:dyDescent="0.25">
      <c r="A275" s="141"/>
      <c r="B275" s="89"/>
      <c r="C275" s="142" t="s">
        <v>3</v>
      </c>
      <c r="D275" s="129">
        <v>2</v>
      </c>
      <c r="E275" s="130">
        <v>0.7</v>
      </c>
      <c r="F275" s="123">
        <v>700</v>
      </c>
      <c r="G275" s="123">
        <f t="shared" si="96"/>
        <v>1400</v>
      </c>
      <c r="H275" s="123">
        <f t="shared" si="97"/>
        <v>16800</v>
      </c>
    </row>
    <row r="276" spans="1:8" s="6" customFormat="1" x14ac:dyDescent="0.25">
      <c r="A276" s="141"/>
      <c r="B276" s="89"/>
      <c r="C276" s="142" t="s">
        <v>31</v>
      </c>
      <c r="D276" s="129">
        <v>5</v>
      </c>
      <c r="E276" s="130">
        <v>0.6</v>
      </c>
      <c r="F276" s="123">
        <v>600</v>
      </c>
      <c r="G276" s="123">
        <f t="shared" si="96"/>
        <v>3000</v>
      </c>
      <c r="H276" s="123">
        <f t="shared" si="97"/>
        <v>36000</v>
      </c>
    </row>
    <row r="277" spans="1:8" s="6" customFormat="1" x14ac:dyDescent="0.25">
      <c r="A277" s="141"/>
      <c r="B277" s="89"/>
      <c r="C277" s="142" t="s">
        <v>8</v>
      </c>
      <c r="D277" s="129">
        <v>6</v>
      </c>
      <c r="E277" s="130">
        <v>0.5</v>
      </c>
      <c r="F277" s="123">
        <v>500</v>
      </c>
      <c r="G277" s="123">
        <f t="shared" si="96"/>
        <v>3000</v>
      </c>
      <c r="H277" s="123">
        <f t="shared" si="97"/>
        <v>36000</v>
      </c>
    </row>
    <row r="278" spans="1:8" s="7" customFormat="1" ht="30" x14ac:dyDescent="0.25">
      <c r="A278" s="143"/>
      <c r="B278" s="102">
        <v>1</v>
      </c>
      <c r="C278" s="144" t="s">
        <v>49</v>
      </c>
      <c r="D278" s="145">
        <f>SUM(D279:D283)</f>
        <v>9</v>
      </c>
      <c r="E278" s="145"/>
      <c r="F278" s="146"/>
      <c r="G278" s="146">
        <f>SUM(G279:G283)</f>
        <v>5550</v>
      </c>
      <c r="H278" s="146">
        <f>SUM(H279:H283)</f>
        <v>66600</v>
      </c>
    </row>
    <row r="279" spans="1:8" s="6" customFormat="1" x14ac:dyDescent="0.25">
      <c r="A279" s="141"/>
      <c r="B279" s="89"/>
      <c r="C279" s="142" t="s">
        <v>30</v>
      </c>
      <c r="D279" s="129">
        <v>1</v>
      </c>
      <c r="E279" s="130">
        <v>1</v>
      </c>
      <c r="F279" s="123">
        <v>1000</v>
      </c>
      <c r="G279" s="123">
        <f t="shared" ref="G279:G283" si="98">D279*F279</f>
        <v>1000</v>
      </c>
      <c r="H279" s="123">
        <f t="shared" ref="H279:H283" si="99">G279*12</f>
        <v>12000</v>
      </c>
    </row>
    <row r="280" spans="1:8" s="6" customFormat="1" x14ac:dyDescent="0.25">
      <c r="A280" s="141"/>
      <c r="B280" s="89"/>
      <c r="C280" s="142" t="s">
        <v>3</v>
      </c>
      <c r="D280" s="129">
        <v>2</v>
      </c>
      <c r="E280" s="130">
        <v>0.65</v>
      </c>
      <c r="F280" s="123">
        <v>650</v>
      </c>
      <c r="G280" s="123">
        <f t="shared" si="98"/>
        <v>1300</v>
      </c>
      <c r="H280" s="123">
        <f t="shared" si="99"/>
        <v>15600</v>
      </c>
    </row>
    <row r="281" spans="1:8" s="6" customFormat="1" x14ac:dyDescent="0.25">
      <c r="A281" s="141"/>
      <c r="B281" s="89"/>
      <c r="C281" s="142" t="s">
        <v>4</v>
      </c>
      <c r="D281" s="129">
        <v>3</v>
      </c>
      <c r="E281" s="130">
        <v>0.55000000000000004</v>
      </c>
      <c r="F281" s="123">
        <v>550</v>
      </c>
      <c r="G281" s="123">
        <f t="shared" si="98"/>
        <v>1650</v>
      </c>
      <c r="H281" s="123">
        <f t="shared" si="99"/>
        <v>19800</v>
      </c>
    </row>
    <row r="282" spans="1:8" s="6" customFormat="1" x14ac:dyDescent="0.25">
      <c r="A282" s="141"/>
      <c r="B282" s="89"/>
      <c r="C282" s="142" t="s">
        <v>8</v>
      </c>
      <c r="D282" s="129">
        <v>2</v>
      </c>
      <c r="E282" s="130">
        <v>0.45</v>
      </c>
      <c r="F282" s="123">
        <v>450</v>
      </c>
      <c r="G282" s="123">
        <f t="shared" si="98"/>
        <v>900</v>
      </c>
      <c r="H282" s="123">
        <f t="shared" si="99"/>
        <v>10800</v>
      </c>
    </row>
    <row r="283" spans="1:8" s="6" customFormat="1" x14ac:dyDescent="0.25">
      <c r="A283" s="141"/>
      <c r="B283" s="89"/>
      <c r="C283" s="142" t="s">
        <v>6</v>
      </c>
      <c r="D283" s="129">
        <v>1</v>
      </c>
      <c r="E283" s="130">
        <v>0.7</v>
      </c>
      <c r="F283" s="123">
        <v>700</v>
      </c>
      <c r="G283" s="123">
        <f t="shared" si="98"/>
        <v>700</v>
      </c>
      <c r="H283" s="123">
        <f t="shared" si="99"/>
        <v>8400</v>
      </c>
    </row>
    <row r="284" spans="1:8" s="7" customFormat="1" ht="30" x14ac:dyDescent="0.25">
      <c r="A284" s="143"/>
      <c r="B284" s="102">
        <v>2</v>
      </c>
      <c r="C284" s="144" t="s">
        <v>50</v>
      </c>
      <c r="D284" s="145">
        <f>SUM(D285:D289)</f>
        <v>7</v>
      </c>
      <c r="E284" s="145"/>
      <c r="F284" s="146"/>
      <c r="G284" s="146">
        <f>SUM(G285:G289)</f>
        <v>4350</v>
      </c>
      <c r="H284" s="146">
        <f>SUM(H285:H289)</f>
        <v>52200</v>
      </c>
    </row>
    <row r="285" spans="1:8" s="6" customFormat="1" x14ac:dyDescent="0.25">
      <c r="A285" s="141"/>
      <c r="B285" s="89"/>
      <c r="C285" s="142" t="s">
        <v>30</v>
      </c>
      <c r="D285" s="129">
        <v>1</v>
      </c>
      <c r="E285" s="130">
        <v>1</v>
      </c>
      <c r="F285" s="123">
        <v>1000</v>
      </c>
      <c r="G285" s="123">
        <f t="shared" ref="G285:G289" si="100">D285*F285</f>
        <v>1000</v>
      </c>
      <c r="H285" s="123">
        <f t="shared" ref="H285:H289" si="101">G285*12</f>
        <v>12000</v>
      </c>
    </row>
    <row r="286" spans="1:8" s="6" customFormat="1" x14ac:dyDescent="0.25">
      <c r="A286" s="141"/>
      <c r="B286" s="89"/>
      <c r="C286" s="142" t="s">
        <v>3</v>
      </c>
      <c r="D286" s="129">
        <v>1</v>
      </c>
      <c r="E286" s="130">
        <v>0.65</v>
      </c>
      <c r="F286" s="123">
        <v>650</v>
      </c>
      <c r="G286" s="123">
        <f t="shared" si="100"/>
        <v>650</v>
      </c>
      <c r="H286" s="123">
        <f t="shared" si="101"/>
        <v>7800</v>
      </c>
    </row>
    <row r="287" spans="1:8" s="6" customFormat="1" x14ac:dyDescent="0.25">
      <c r="A287" s="141"/>
      <c r="B287" s="89"/>
      <c r="C287" s="142" t="s">
        <v>4</v>
      </c>
      <c r="D287" s="129">
        <v>2</v>
      </c>
      <c r="E287" s="130">
        <v>0.55000000000000004</v>
      </c>
      <c r="F287" s="123">
        <v>550</v>
      </c>
      <c r="G287" s="123">
        <f t="shared" si="100"/>
        <v>1100</v>
      </c>
      <c r="H287" s="123">
        <f t="shared" si="101"/>
        <v>13200</v>
      </c>
    </row>
    <row r="288" spans="1:8" s="6" customFormat="1" x14ac:dyDescent="0.25">
      <c r="A288" s="141"/>
      <c r="B288" s="89"/>
      <c r="C288" s="142" t="s">
        <v>8</v>
      </c>
      <c r="D288" s="129">
        <v>2</v>
      </c>
      <c r="E288" s="130">
        <v>0.45</v>
      </c>
      <c r="F288" s="123">
        <v>450</v>
      </c>
      <c r="G288" s="123">
        <f t="shared" si="100"/>
        <v>900</v>
      </c>
      <c r="H288" s="123">
        <f t="shared" si="101"/>
        <v>10800</v>
      </c>
    </row>
    <row r="289" spans="1:8" s="6" customFormat="1" x14ac:dyDescent="0.25">
      <c r="A289" s="141"/>
      <c r="B289" s="89"/>
      <c r="C289" s="142" t="s">
        <v>6</v>
      </c>
      <c r="D289" s="129">
        <v>1</v>
      </c>
      <c r="E289" s="130">
        <v>0.7</v>
      </c>
      <c r="F289" s="123">
        <v>700</v>
      </c>
      <c r="G289" s="123">
        <f t="shared" si="100"/>
        <v>700</v>
      </c>
      <c r="H289" s="123">
        <f t="shared" si="101"/>
        <v>8400</v>
      </c>
    </row>
    <row r="290" spans="1:8" s="11" customFormat="1" ht="52.5" customHeight="1" x14ac:dyDescent="0.25">
      <c r="A290" s="147"/>
      <c r="B290" s="148" t="s">
        <v>122</v>
      </c>
      <c r="C290" s="149" t="s">
        <v>51</v>
      </c>
      <c r="D290" s="118">
        <f>SUM(D291:D299)</f>
        <v>27</v>
      </c>
      <c r="E290" s="150"/>
      <c r="F290" s="151"/>
      <c r="G290" s="152">
        <f>SUM(G291:G299)</f>
        <v>19900</v>
      </c>
      <c r="H290" s="152">
        <f>SUM(H291:H299)</f>
        <v>238800</v>
      </c>
    </row>
    <row r="291" spans="1:8" s="6" customFormat="1" x14ac:dyDescent="0.25">
      <c r="A291" s="141"/>
      <c r="B291" s="89"/>
      <c r="C291" s="142" t="s">
        <v>26</v>
      </c>
      <c r="D291" s="129">
        <v>1</v>
      </c>
      <c r="E291" s="130">
        <v>1.8</v>
      </c>
      <c r="F291" s="123">
        <v>1800</v>
      </c>
      <c r="G291" s="123">
        <f t="shared" ref="G291:G299" si="102">D291*F291</f>
        <v>1800</v>
      </c>
      <c r="H291" s="123">
        <f t="shared" ref="H291:H299" si="103">G291*12</f>
        <v>21600</v>
      </c>
    </row>
    <row r="292" spans="1:8" s="6" customFormat="1" x14ac:dyDescent="0.25">
      <c r="A292" s="141"/>
      <c r="B292" s="89"/>
      <c r="C292" s="142" t="s">
        <v>2</v>
      </c>
      <c r="D292" s="129">
        <v>3</v>
      </c>
      <c r="E292" s="130">
        <v>1.3</v>
      </c>
      <c r="F292" s="123">
        <v>1300</v>
      </c>
      <c r="G292" s="123">
        <f t="shared" si="102"/>
        <v>3900</v>
      </c>
      <c r="H292" s="123">
        <f t="shared" si="103"/>
        <v>46800</v>
      </c>
    </row>
    <row r="293" spans="1:8" s="6" customFormat="1" x14ac:dyDescent="0.25">
      <c r="A293" s="141"/>
      <c r="B293" s="89"/>
      <c r="C293" s="111" t="s">
        <v>27</v>
      </c>
      <c r="D293" s="129">
        <v>1</v>
      </c>
      <c r="E293" s="130">
        <v>0.7</v>
      </c>
      <c r="F293" s="123">
        <v>700</v>
      </c>
      <c r="G293" s="123">
        <f t="shared" si="102"/>
        <v>700</v>
      </c>
      <c r="H293" s="123">
        <f t="shared" si="103"/>
        <v>8400</v>
      </c>
    </row>
    <row r="294" spans="1:8" s="6" customFormat="1" x14ac:dyDescent="0.25">
      <c r="A294" s="141"/>
      <c r="B294" s="89"/>
      <c r="C294" s="142" t="s">
        <v>10</v>
      </c>
      <c r="D294" s="129">
        <v>1</v>
      </c>
      <c r="E294" s="130">
        <v>0.8</v>
      </c>
      <c r="F294" s="123">
        <v>800</v>
      </c>
      <c r="G294" s="123">
        <f t="shared" si="102"/>
        <v>800</v>
      </c>
      <c r="H294" s="123">
        <f t="shared" si="103"/>
        <v>9600</v>
      </c>
    </row>
    <row r="295" spans="1:8" s="6" customFormat="1" x14ac:dyDescent="0.25">
      <c r="A295" s="141"/>
      <c r="B295" s="89"/>
      <c r="C295" s="111" t="s">
        <v>28</v>
      </c>
      <c r="D295" s="129">
        <v>0</v>
      </c>
      <c r="E295" s="130">
        <v>0.8</v>
      </c>
      <c r="F295" s="123">
        <v>800</v>
      </c>
      <c r="G295" s="123">
        <f t="shared" si="102"/>
        <v>0</v>
      </c>
      <c r="H295" s="123">
        <f t="shared" si="103"/>
        <v>0</v>
      </c>
    </row>
    <row r="296" spans="1:8" s="6" customFormat="1" x14ac:dyDescent="0.25">
      <c r="A296" s="141"/>
      <c r="B296" s="89"/>
      <c r="C296" s="111" t="s">
        <v>44</v>
      </c>
      <c r="D296" s="129">
        <v>1</v>
      </c>
      <c r="E296" s="130">
        <v>0.9</v>
      </c>
      <c r="F296" s="123">
        <v>900</v>
      </c>
      <c r="G296" s="123">
        <f t="shared" si="102"/>
        <v>900</v>
      </c>
      <c r="H296" s="123">
        <f t="shared" si="103"/>
        <v>10800</v>
      </c>
    </row>
    <row r="297" spans="1:8" s="6" customFormat="1" x14ac:dyDescent="0.25">
      <c r="A297" s="141"/>
      <c r="B297" s="89"/>
      <c r="C297" s="142" t="s">
        <v>3</v>
      </c>
      <c r="D297" s="129">
        <v>6</v>
      </c>
      <c r="E297" s="130">
        <v>0.7</v>
      </c>
      <c r="F297" s="123">
        <v>700</v>
      </c>
      <c r="G297" s="123">
        <f t="shared" si="102"/>
        <v>4200</v>
      </c>
      <c r="H297" s="123">
        <f t="shared" si="103"/>
        <v>50400</v>
      </c>
    </row>
    <row r="298" spans="1:8" s="6" customFormat="1" x14ac:dyDescent="0.25">
      <c r="A298" s="141"/>
      <c r="B298" s="89"/>
      <c r="C298" s="142" t="s">
        <v>31</v>
      </c>
      <c r="D298" s="129">
        <v>6</v>
      </c>
      <c r="E298" s="130">
        <v>0.6</v>
      </c>
      <c r="F298" s="123">
        <v>600</v>
      </c>
      <c r="G298" s="123">
        <f t="shared" si="102"/>
        <v>3600</v>
      </c>
      <c r="H298" s="123">
        <f t="shared" si="103"/>
        <v>43200</v>
      </c>
    </row>
    <row r="299" spans="1:8" s="6" customFormat="1" x14ac:dyDescent="0.25">
      <c r="A299" s="141"/>
      <c r="B299" s="89"/>
      <c r="C299" s="142" t="s">
        <v>8</v>
      </c>
      <c r="D299" s="129">
        <v>8</v>
      </c>
      <c r="E299" s="130">
        <v>0.5</v>
      </c>
      <c r="F299" s="123">
        <v>500</v>
      </c>
      <c r="G299" s="123">
        <f t="shared" si="102"/>
        <v>4000</v>
      </c>
      <c r="H299" s="123">
        <f t="shared" si="103"/>
        <v>48000</v>
      </c>
    </row>
    <row r="300" spans="1:8" s="7" customFormat="1" x14ac:dyDescent="0.25">
      <c r="A300" s="143"/>
      <c r="B300" s="102">
        <v>1</v>
      </c>
      <c r="C300" s="144" t="s">
        <v>52</v>
      </c>
      <c r="D300" s="145">
        <f>SUM(D301:D305)</f>
        <v>6</v>
      </c>
      <c r="E300" s="145"/>
      <c r="F300" s="146"/>
      <c r="G300" s="146">
        <f>SUM(G301:G305)</f>
        <v>4000</v>
      </c>
      <c r="H300" s="146">
        <f>SUM(H301:H305)</f>
        <v>48000</v>
      </c>
    </row>
    <row r="301" spans="1:8" s="6" customFormat="1" x14ac:dyDescent="0.25">
      <c r="A301" s="141"/>
      <c r="B301" s="89"/>
      <c r="C301" s="142" t="s">
        <v>30</v>
      </c>
      <c r="D301" s="129">
        <v>1</v>
      </c>
      <c r="E301" s="130">
        <v>1</v>
      </c>
      <c r="F301" s="123">
        <v>1000</v>
      </c>
      <c r="G301" s="123">
        <f t="shared" ref="G301:G305" si="104">D301*F301</f>
        <v>1000</v>
      </c>
      <c r="H301" s="123">
        <f t="shared" ref="H301:H305" si="105">G301*12</f>
        <v>12000</v>
      </c>
    </row>
    <row r="302" spans="1:8" s="6" customFormat="1" x14ac:dyDescent="0.25">
      <c r="A302" s="141"/>
      <c r="B302" s="89"/>
      <c r="C302" s="142" t="s">
        <v>15</v>
      </c>
      <c r="D302" s="129">
        <v>1</v>
      </c>
      <c r="E302" s="130">
        <v>0.65</v>
      </c>
      <c r="F302" s="123">
        <v>650</v>
      </c>
      <c r="G302" s="123">
        <f t="shared" si="104"/>
        <v>650</v>
      </c>
      <c r="H302" s="123">
        <f t="shared" si="105"/>
        <v>7800</v>
      </c>
    </row>
    <row r="303" spans="1:8" s="6" customFormat="1" x14ac:dyDescent="0.25">
      <c r="A303" s="141"/>
      <c r="B303" s="89"/>
      <c r="C303" s="142" t="s">
        <v>4</v>
      </c>
      <c r="D303" s="129">
        <v>3</v>
      </c>
      <c r="E303" s="130">
        <v>0.55000000000000004</v>
      </c>
      <c r="F303" s="123">
        <v>550</v>
      </c>
      <c r="G303" s="123">
        <f t="shared" si="104"/>
        <v>1650</v>
      </c>
      <c r="H303" s="123">
        <f t="shared" si="105"/>
        <v>19800</v>
      </c>
    </row>
    <row r="304" spans="1:8" s="6" customFormat="1" x14ac:dyDescent="0.25">
      <c r="A304" s="141"/>
      <c r="B304" s="89"/>
      <c r="C304" s="142" t="s">
        <v>8</v>
      </c>
      <c r="D304" s="129">
        <v>0</v>
      </c>
      <c r="E304" s="130">
        <v>0.45</v>
      </c>
      <c r="F304" s="123">
        <v>450</v>
      </c>
      <c r="G304" s="123">
        <f t="shared" si="104"/>
        <v>0</v>
      </c>
      <c r="H304" s="123">
        <f t="shared" si="105"/>
        <v>0</v>
      </c>
    </row>
    <row r="305" spans="1:8" s="6" customFormat="1" x14ac:dyDescent="0.25">
      <c r="A305" s="141"/>
      <c r="B305" s="89"/>
      <c r="C305" s="142" t="s">
        <v>6</v>
      </c>
      <c r="D305" s="129">
        <v>1</v>
      </c>
      <c r="E305" s="130">
        <v>0.7</v>
      </c>
      <c r="F305" s="123">
        <v>700</v>
      </c>
      <c r="G305" s="123">
        <f t="shared" si="104"/>
        <v>700</v>
      </c>
      <c r="H305" s="123">
        <f t="shared" si="105"/>
        <v>8400</v>
      </c>
    </row>
    <row r="306" spans="1:8" s="7" customFormat="1" ht="30" x14ac:dyDescent="0.25">
      <c r="A306" s="143"/>
      <c r="B306" s="102">
        <v>2</v>
      </c>
      <c r="C306" s="144" t="s">
        <v>53</v>
      </c>
      <c r="D306" s="145">
        <f>SUM(D307:D311)</f>
        <v>6</v>
      </c>
      <c r="E306" s="145"/>
      <c r="F306" s="146"/>
      <c r="G306" s="146">
        <f>SUM(G307:G311)</f>
        <v>3900</v>
      </c>
      <c r="H306" s="146">
        <f>SUM(H307:H311)</f>
        <v>46800</v>
      </c>
    </row>
    <row r="307" spans="1:8" s="6" customFormat="1" x14ac:dyDescent="0.25">
      <c r="A307" s="141"/>
      <c r="B307" s="89"/>
      <c r="C307" s="142" t="s">
        <v>30</v>
      </c>
      <c r="D307" s="129">
        <v>1</v>
      </c>
      <c r="E307" s="130">
        <v>1</v>
      </c>
      <c r="F307" s="123">
        <v>1000</v>
      </c>
      <c r="G307" s="123">
        <f t="shared" ref="G307:G311" si="106">D307*F307</f>
        <v>1000</v>
      </c>
      <c r="H307" s="123">
        <f t="shared" ref="H307:H311" si="107">G307*12</f>
        <v>12000</v>
      </c>
    </row>
    <row r="308" spans="1:8" s="6" customFormat="1" x14ac:dyDescent="0.25">
      <c r="A308" s="141"/>
      <c r="B308" s="89"/>
      <c r="C308" s="142" t="s">
        <v>3</v>
      </c>
      <c r="D308" s="129">
        <v>1</v>
      </c>
      <c r="E308" s="130">
        <v>0.65</v>
      </c>
      <c r="F308" s="123">
        <v>650</v>
      </c>
      <c r="G308" s="123">
        <f t="shared" si="106"/>
        <v>650</v>
      </c>
      <c r="H308" s="123">
        <f t="shared" si="107"/>
        <v>7800</v>
      </c>
    </row>
    <row r="309" spans="1:8" s="6" customFormat="1" x14ac:dyDescent="0.25">
      <c r="A309" s="141"/>
      <c r="B309" s="89"/>
      <c r="C309" s="142" t="s">
        <v>4</v>
      </c>
      <c r="D309" s="129">
        <v>2</v>
      </c>
      <c r="E309" s="130">
        <v>0.55000000000000004</v>
      </c>
      <c r="F309" s="123">
        <v>550</v>
      </c>
      <c r="G309" s="123">
        <f t="shared" si="106"/>
        <v>1100</v>
      </c>
      <c r="H309" s="123">
        <f t="shared" si="107"/>
        <v>13200</v>
      </c>
    </row>
    <row r="310" spans="1:8" s="6" customFormat="1" x14ac:dyDescent="0.25">
      <c r="A310" s="141"/>
      <c r="B310" s="89"/>
      <c r="C310" s="142" t="s">
        <v>8</v>
      </c>
      <c r="D310" s="129">
        <v>1</v>
      </c>
      <c r="E310" s="130">
        <v>0.45</v>
      </c>
      <c r="F310" s="123">
        <v>450</v>
      </c>
      <c r="G310" s="123">
        <f t="shared" si="106"/>
        <v>450</v>
      </c>
      <c r="H310" s="123">
        <f t="shared" si="107"/>
        <v>5400</v>
      </c>
    </row>
    <row r="311" spans="1:8" s="6" customFormat="1" x14ac:dyDescent="0.25">
      <c r="A311" s="141"/>
      <c r="B311" s="89"/>
      <c r="C311" s="142" t="s">
        <v>6</v>
      </c>
      <c r="D311" s="129">
        <v>1</v>
      </c>
      <c r="E311" s="130">
        <v>0.7</v>
      </c>
      <c r="F311" s="123">
        <v>700</v>
      </c>
      <c r="G311" s="123">
        <f t="shared" si="106"/>
        <v>700</v>
      </c>
      <c r="H311" s="123">
        <f t="shared" si="107"/>
        <v>8400</v>
      </c>
    </row>
    <row r="312" spans="1:8" s="7" customFormat="1" x14ac:dyDescent="0.25">
      <c r="A312" s="143"/>
      <c r="B312" s="102">
        <v>3</v>
      </c>
      <c r="C312" s="144" t="s">
        <v>54</v>
      </c>
      <c r="D312" s="145">
        <f>SUM(D313:D317)</f>
        <v>10</v>
      </c>
      <c r="E312" s="145"/>
      <c r="F312" s="146"/>
      <c r="G312" s="146">
        <f>SUM(G313:G317)</f>
        <v>6100</v>
      </c>
      <c r="H312" s="146">
        <f>SUM(H313:H317)</f>
        <v>73200</v>
      </c>
    </row>
    <row r="313" spans="1:8" s="6" customFormat="1" x14ac:dyDescent="0.25">
      <c r="A313" s="141"/>
      <c r="B313" s="89"/>
      <c r="C313" s="142" t="s">
        <v>30</v>
      </c>
      <c r="D313" s="129">
        <v>1</v>
      </c>
      <c r="E313" s="130">
        <v>1</v>
      </c>
      <c r="F313" s="123">
        <v>1000</v>
      </c>
      <c r="G313" s="123">
        <f t="shared" ref="G313:G317" si="108">D313*F313</f>
        <v>1000</v>
      </c>
      <c r="H313" s="123">
        <f t="shared" ref="H313:H317" si="109">G313*12</f>
        <v>12000</v>
      </c>
    </row>
    <row r="314" spans="1:8" s="6" customFormat="1" x14ac:dyDescent="0.25">
      <c r="A314" s="141"/>
      <c r="B314" s="89"/>
      <c r="C314" s="142" t="s">
        <v>3</v>
      </c>
      <c r="D314" s="129">
        <v>2</v>
      </c>
      <c r="E314" s="130">
        <v>0.65</v>
      </c>
      <c r="F314" s="123">
        <v>650</v>
      </c>
      <c r="G314" s="123">
        <f t="shared" si="108"/>
        <v>1300</v>
      </c>
      <c r="H314" s="123">
        <f t="shared" si="109"/>
        <v>15600</v>
      </c>
    </row>
    <row r="315" spans="1:8" s="6" customFormat="1" x14ac:dyDescent="0.25">
      <c r="A315" s="141"/>
      <c r="B315" s="89"/>
      <c r="C315" s="142" t="s">
        <v>4</v>
      </c>
      <c r="D315" s="129">
        <v>4</v>
      </c>
      <c r="E315" s="130">
        <v>0.55000000000000004</v>
      </c>
      <c r="F315" s="123">
        <v>550</v>
      </c>
      <c r="G315" s="123">
        <f t="shared" si="108"/>
        <v>2200</v>
      </c>
      <c r="H315" s="123">
        <f t="shared" si="109"/>
        <v>26400</v>
      </c>
    </row>
    <row r="316" spans="1:8" s="6" customFormat="1" x14ac:dyDescent="0.25">
      <c r="A316" s="141"/>
      <c r="B316" s="89"/>
      <c r="C316" s="142" t="s">
        <v>8</v>
      </c>
      <c r="D316" s="129">
        <v>2</v>
      </c>
      <c r="E316" s="130">
        <v>0.45</v>
      </c>
      <c r="F316" s="123">
        <v>450</v>
      </c>
      <c r="G316" s="123">
        <f t="shared" si="108"/>
        <v>900</v>
      </c>
      <c r="H316" s="123">
        <f t="shared" si="109"/>
        <v>10800</v>
      </c>
    </row>
    <row r="317" spans="1:8" s="6" customFormat="1" x14ac:dyDescent="0.25">
      <c r="A317" s="141"/>
      <c r="B317" s="89"/>
      <c r="C317" s="142" t="s">
        <v>6</v>
      </c>
      <c r="D317" s="129">
        <v>1</v>
      </c>
      <c r="E317" s="130">
        <v>0.7</v>
      </c>
      <c r="F317" s="123">
        <v>700</v>
      </c>
      <c r="G317" s="123">
        <f t="shared" si="108"/>
        <v>700</v>
      </c>
      <c r="H317" s="123">
        <f t="shared" si="109"/>
        <v>8400</v>
      </c>
    </row>
    <row r="318" spans="1:8" s="7" customFormat="1" x14ac:dyDescent="0.25">
      <c r="A318" s="143"/>
      <c r="B318" s="102">
        <v>4</v>
      </c>
      <c r="C318" s="144" t="s">
        <v>55</v>
      </c>
      <c r="D318" s="145">
        <f>SUM(D319:D323)</f>
        <v>7</v>
      </c>
      <c r="E318" s="145"/>
      <c r="F318" s="146"/>
      <c r="G318" s="146">
        <f>SUM(G319:G323)</f>
        <v>4450</v>
      </c>
      <c r="H318" s="146">
        <f>SUM(H319:H323)</f>
        <v>53400</v>
      </c>
    </row>
    <row r="319" spans="1:8" s="6" customFormat="1" x14ac:dyDescent="0.25">
      <c r="A319" s="141"/>
      <c r="B319" s="89"/>
      <c r="C319" s="142" t="s">
        <v>30</v>
      </c>
      <c r="D319" s="129">
        <v>1</v>
      </c>
      <c r="E319" s="130">
        <v>1</v>
      </c>
      <c r="F319" s="123">
        <v>1000</v>
      </c>
      <c r="G319" s="123">
        <f t="shared" ref="G319:G323" si="110">D319*F319</f>
        <v>1000</v>
      </c>
      <c r="H319" s="123">
        <f t="shared" ref="H319:H323" si="111">G319*12</f>
        <v>12000</v>
      </c>
    </row>
    <row r="320" spans="1:8" s="6" customFormat="1" x14ac:dyDescent="0.25">
      <c r="A320" s="141"/>
      <c r="B320" s="89"/>
      <c r="C320" s="142" t="s">
        <v>3</v>
      </c>
      <c r="D320" s="129">
        <v>1</v>
      </c>
      <c r="E320" s="130">
        <v>0.65</v>
      </c>
      <c r="F320" s="123">
        <v>650</v>
      </c>
      <c r="G320" s="123">
        <f t="shared" si="110"/>
        <v>650</v>
      </c>
      <c r="H320" s="123">
        <f t="shared" si="111"/>
        <v>7800</v>
      </c>
    </row>
    <row r="321" spans="1:8" s="6" customFormat="1" x14ac:dyDescent="0.25">
      <c r="A321" s="141"/>
      <c r="B321" s="89"/>
      <c r="C321" s="142" t="s">
        <v>4</v>
      </c>
      <c r="D321" s="129">
        <v>3</v>
      </c>
      <c r="E321" s="130">
        <v>0.55000000000000004</v>
      </c>
      <c r="F321" s="123">
        <v>550</v>
      </c>
      <c r="G321" s="123">
        <f t="shared" si="110"/>
        <v>1650</v>
      </c>
      <c r="H321" s="123">
        <f t="shared" si="111"/>
        <v>19800</v>
      </c>
    </row>
    <row r="322" spans="1:8" s="6" customFormat="1" x14ac:dyDescent="0.25">
      <c r="A322" s="141"/>
      <c r="B322" s="89"/>
      <c r="C322" s="142" t="s">
        <v>8</v>
      </c>
      <c r="D322" s="129">
        <v>1</v>
      </c>
      <c r="E322" s="130">
        <v>0.45</v>
      </c>
      <c r="F322" s="123">
        <v>450</v>
      </c>
      <c r="G322" s="123">
        <f t="shared" si="110"/>
        <v>450</v>
      </c>
      <c r="H322" s="123">
        <f t="shared" si="111"/>
        <v>5400</v>
      </c>
    </row>
    <row r="323" spans="1:8" s="6" customFormat="1" x14ac:dyDescent="0.25">
      <c r="A323" s="141"/>
      <c r="B323" s="89"/>
      <c r="C323" s="142" t="s">
        <v>6</v>
      </c>
      <c r="D323" s="129">
        <v>1</v>
      </c>
      <c r="E323" s="130">
        <v>0.7</v>
      </c>
      <c r="F323" s="123">
        <v>700</v>
      </c>
      <c r="G323" s="123">
        <f t="shared" si="110"/>
        <v>700</v>
      </c>
      <c r="H323" s="123">
        <f t="shared" si="111"/>
        <v>8400</v>
      </c>
    </row>
    <row r="324" spans="1:8" s="7" customFormat="1" ht="30" x14ac:dyDescent="0.25">
      <c r="A324" s="143"/>
      <c r="B324" s="102">
        <v>5</v>
      </c>
      <c r="C324" s="144" t="s">
        <v>56</v>
      </c>
      <c r="D324" s="145">
        <f>SUM(D325:D329)</f>
        <v>9</v>
      </c>
      <c r="E324" s="145"/>
      <c r="F324" s="146"/>
      <c r="G324" s="146">
        <f>SUM(G325:G329)</f>
        <v>5650</v>
      </c>
      <c r="H324" s="146">
        <f>SUM(H325:H329)</f>
        <v>67800</v>
      </c>
    </row>
    <row r="325" spans="1:8" s="6" customFormat="1" x14ac:dyDescent="0.25">
      <c r="A325" s="141"/>
      <c r="B325" s="89"/>
      <c r="C325" s="142" t="s">
        <v>30</v>
      </c>
      <c r="D325" s="129">
        <v>1</v>
      </c>
      <c r="E325" s="130">
        <v>1</v>
      </c>
      <c r="F325" s="123">
        <v>1000</v>
      </c>
      <c r="G325" s="123">
        <f t="shared" ref="G325:G329" si="112">D325*F325</f>
        <v>1000</v>
      </c>
      <c r="H325" s="123">
        <f t="shared" ref="H325:H329" si="113">G325*12</f>
        <v>12000</v>
      </c>
    </row>
    <row r="326" spans="1:8" s="6" customFormat="1" x14ac:dyDescent="0.25">
      <c r="A326" s="141"/>
      <c r="B326" s="89"/>
      <c r="C326" s="142" t="s">
        <v>3</v>
      </c>
      <c r="D326" s="129">
        <v>2</v>
      </c>
      <c r="E326" s="130">
        <v>0.65</v>
      </c>
      <c r="F326" s="123">
        <v>650</v>
      </c>
      <c r="G326" s="123">
        <f t="shared" si="112"/>
        <v>1300</v>
      </c>
      <c r="H326" s="123">
        <f t="shared" si="113"/>
        <v>15600</v>
      </c>
    </row>
    <row r="327" spans="1:8" s="6" customFormat="1" x14ac:dyDescent="0.25">
      <c r="A327" s="141"/>
      <c r="B327" s="89"/>
      <c r="C327" s="142" t="s">
        <v>4</v>
      </c>
      <c r="D327" s="129">
        <v>4</v>
      </c>
      <c r="E327" s="130">
        <v>0.55000000000000004</v>
      </c>
      <c r="F327" s="123">
        <v>550</v>
      </c>
      <c r="G327" s="123">
        <f t="shared" si="112"/>
        <v>2200</v>
      </c>
      <c r="H327" s="123">
        <f t="shared" si="113"/>
        <v>26400</v>
      </c>
    </row>
    <row r="328" spans="1:8" s="6" customFormat="1" x14ac:dyDescent="0.25">
      <c r="A328" s="141"/>
      <c r="B328" s="89"/>
      <c r="C328" s="142" t="s">
        <v>8</v>
      </c>
      <c r="D328" s="129">
        <v>1</v>
      </c>
      <c r="E328" s="130">
        <v>0.45</v>
      </c>
      <c r="F328" s="123">
        <v>450</v>
      </c>
      <c r="G328" s="123">
        <f t="shared" si="112"/>
        <v>450</v>
      </c>
      <c r="H328" s="123">
        <f t="shared" si="113"/>
        <v>5400</v>
      </c>
    </row>
    <row r="329" spans="1:8" s="6" customFormat="1" x14ac:dyDescent="0.25">
      <c r="A329" s="141"/>
      <c r="B329" s="89"/>
      <c r="C329" s="142" t="s">
        <v>6</v>
      </c>
      <c r="D329" s="129">
        <v>1</v>
      </c>
      <c r="E329" s="130">
        <v>0.7</v>
      </c>
      <c r="F329" s="123">
        <v>700</v>
      </c>
      <c r="G329" s="123">
        <f t="shared" si="112"/>
        <v>700</v>
      </c>
      <c r="H329" s="123">
        <f t="shared" si="113"/>
        <v>8400</v>
      </c>
    </row>
    <row r="330" spans="1:8" s="7" customFormat="1" ht="30" x14ac:dyDescent="0.25">
      <c r="A330" s="143"/>
      <c r="B330" s="102">
        <v>6</v>
      </c>
      <c r="C330" s="144" t="s">
        <v>57</v>
      </c>
      <c r="D330" s="145">
        <f>SUM(D331:D335)</f>
        <v>6</v>
      </c>
      <c r="E330" s="145"/>
      <c r="F330" s="146"/>
      <c r="G330" s="146">
        <f>SUM(G331:G335)</f>
        <v>3900</v>
      </c>
      <c r="H330" s="146">
        <f>SUM(H331:H335)</f>
        <v>46800</v>
      </c>
    </row>
    <row r="331" spans="1:8" s="6" customFormat="1" x14ac:dyDescent="0.25">
      <c r="A331" s="141"/>
      <c r="B331" s="89"/>
      <c r="C331" s="142" t="s">
        <v>30</v>
      </c>
      <c r="D331" s="129">
        <v>1</v>
      </c>
      <c r="E331" s="130">
        <v>1</v>
      </c>
      <c r="F331" s="123">
        <v>1000</v>
      </c>
      <c r="G331" s="123">
        <f t="shared" ref="G331:G335" si="114">D331*F331</f>
        <v>1000</v>
      </c>
      <c r="H331" s="123">
        <f t="shared" ref="H331:H335" si="115">G331*12</f>
        <v>12000</v>
      </c>
    </row>
    <row r="332" spans="1:8" s="6" customFormat="1" x14ac:dyDescent="0.25">
      <c r="A332" s="141"/>
      <c r="B332" s="89"/>
      <c r="C332" s="142" t="s">
        <v>3</v>
      </c>
      <c r="D332" s="129">
        <v>1</v>
      </c>
      <c r="E332" s="130">
        <v>0.65</v>
      </c>
      <c r="F332" s="123">
        <v>650</v>
      </c>
      <c r="G332" s="123">
        <f t="shared" si="114"/>
        <v>650</v>
      </c>
      <c r="H332" s="123">
        <f t="shared" si="115"/>
        <v>7800</v>
      </c>
    </row>
    <row r="333" spans="1:8" s="6" customFormat="1" x14ac:dyDescent="0.25">
      <c r="A333" s="141"/>
      <c r="B333" s="89"/>
      <c r="C333" s="142" t="s">
        <v>4</v>
      </c>
      <c r="D333" s="129">
        <v>2</v>
      </c>
      <c r="E333" s="130">
        <v>0.55000000000000004</v>
      </c>
      <c r="F333" s="123">
        <v>550</v>
      </c>
      <c r="G333" s="123">
        <f t="shared" si="114"/>
        <v>1100</v>
      </c>
      <c r="H333" s="123">
        <f t="shared" si="115"/>
        <v>13200</v>
      </c>
    </row>
    <row r="334" spans="1:8" s="6" customFormat="1" x14ac:dyDescent="0.25">
      <c r="A334" s="141"/>
      <c r="B334" s="89"/>
      <c r="C334" s="142" t="s">
        <v>8</v>
      </c>
      <c r="D334" s="129">
        <v>1</v>
      </c>
      <c r="E334" s="130">
        <v>0.45</v>
      </c>
      <c r="F334" s="123">
        <v>450</v>
      </c>
      <c r="G334" s="123">
        <f t="shared" si="114"/>
        <v>450</v>
      </c>
      <c r="H334" s="123">
        <f t="shared" si="115"/>
        <v>5400</v>
      </c>
    </row>
    <row r="335" spans="1:8" s="6" customFormat="1" x14ac:dyDescent="0.25">
      <c r="A335" s="141"/>
      <c r="B335" s="89"/>
      <c r="C335" s="142" t="s">
        <v>6</v>
      </c>
      <c r="D335" s="129">
        <v>1</v>
      </c>
      <c r="E335" s="130">
        <v>0.7</v>
      </c>
      <c r="F335" s="123">
        <v>700</v>
      </c>
      <c r="G335" s="123">
        <f t="shared" si="114"/>
        <v>700</v>
      </c>
      <c r="H335" s="123">
        <f t="shared" si="115"/>
        <v>8400</v>
      </c>
    </row>
    <row r="336" spans="1:8" s="7" customFormat="1" x14ac:dyDescent="0.25">
      <c r="A336" s="143"/>
      <c r="B336" s="102">
        <v>7</v>
      </c>
      <c r="C336" s="144" t="s">
        <v>58</v>
      </c>
      <c r="D336" s="145">
        <f>SUM(D337:D341)</f>
        <v>5</v>
      </c>
      <c r="E336" s="145"/>
      <c r="F336" s="146"/>
      <c r="G336" s="146">
        <f>SUM(G337:G341)</f>
        <v>3350</v>
      </c>
      <c r="H336" s="146">
        <f>SUM(H337:H341)</f>
        <v>40200</v>
      </c>
    </row>
    <row r="337" spans="1:8" s="6" customFormat="1" x14ac:dyDescent="0.25">
      <c r="A337" s="141"/>
      <c r="B337" s="89"/>
      <c r="C337" s="142" t="s">
        <v>30</v>
      </c>
      <c r="D337" s="129">
        <v>1</v>
      </c>
      <c r="E337" s="130">
        <v>1</v>
      </c>
      <c r="F337" s="123">
        <v>1000</v>
      </c>
      <c r="G337" s="123">
        <f t="shared" ref="G337:G341" si="116">D337*F337</f>
        <v>1000</v>
      </c>
      <c r="H337" s="123">
        <f t="shared" ref="H337:H341" si="117">G337*12</f>
        <v>12000</v>
      </c>
    </row>
    <row r="338" spans="1:8" s="6" customFormat="1" x14ac:dyDescent="0.25">
      <c r="A338" s="141"/>
      <c r="B338" s="89"/>
      <c r="C338" s="142" t="s">
        <v>3</v>
      </c>
      <c r="D338" s="129">
        <v>1</v>
      </c>
      <c r="E338" s="130">
        <v>0.65</v>
      </c>
      <c r="F338" s="123">
        <v>650</v>
      </c>
      <c r="G338" s="123">
        <f t="shared" si="116"/>
        <v>650</v>
      </c>
      <c r="H338" s="123">
        <f t="shared" si="117"/>
        <v>7800</v>
      </c>
    </row>
    <row r="339" spans="1:8" s="6" customFormat="1" x14ac:dyDescent="0.25">
      <c r="A339" s="141"/>
      <c r="B339" s="89"/>
      <c r="C339" s="142" t="s">
        <v>4</v>
      </c>
      <c r="D339" s="129">
        <v>1</v>
      </c>
      <c r="E339" s="130">
        <v>0.55000000000000004</v>
      </c>
      <c r="F339" s="123">
        <v>550</v>
      </c>
      <c r="G339" s="123">
        <f t="shared" si="116"/>
        <v>550</v>
      </c>
      <c r="H339" s="123">
        <f t="shared" si="117"/>
        <v>6600</v>
      </c>
    </row>
    <row r="340" spans="1:8" s="6" customFormat="1" x14ac:dyDescent="0.25">
      <c r="A340" s="141"/>
      <c r="B340" s="89"/>
      <c r="C340" s="142" t="s">
        <v>8</v>
      </c>
      <c r="D340" s="129">
        <v>1</v>
      </c>
      <c r="E340" s="130">
        <v>0.45</v>
      </c>
      <c r="F340" s="123">
        <v>450</v>
      </c>
      <c r="G340" s="123">
        <f t="shared" si="116"/>
        <v>450</v>
      </c>
      <c r="H340" s="123">
        <f t="shared" si="117"/>
        <v>5400</v>
      </c>
    </row>
    <row r="341" spans="1:8" s="6" customFormat="1" x14ac:dyDescent="0.25">
      <c r="A341" s="141"/>
      <c r="B341" s="89"/>
      <c r="C341" s="142" t="s">
        <v>6</v>
      </c>
      <c r="D341" s="129">
        <v>1</v>
      </c>
      <c r="E341" s="130">
        <v>0.7</v>
      </c>
      <c r="F341" s="123">
        <v>700</v>
      </c>
      <c r="G341" s="123">
        <f t="shared" si="116"/>
        <v>700</v>
      </c>
      <c r="H341" s="123">
        <f t="shared" si="117"/>
        <v>8400</v>
      </c>
    </row>
    <row r="342" spans="1:8" s="7" customFormat="1" x14ac:dyDescent="0.25">
      <c r="A342" s="143"/>
      <c r="B342" s="102">
        <v>8</v>
      </c>
      <c r="C342" s="144" t="s">
        <v>59</v>
      </c>
      <c r="D342" s="145">
        <f>SUM(D343:D347)</f>
        <v>7</v>
      </c>
      <c r="E342" s="145"/>
      <c r="F342" s="146"/>
      <c r="G342" s="146">
        <f>SUM(G343:G347)</f>
        <v>4450</v>
      </c>
      <c r="H342" s="146">
        <f>SUM(H343:H347)</f>
        <v>53400</v>
      </c>
    </row>
    <row r="343" spans="1:8" s="6" customFormat="1" x14ac:dyDescent="0.25">
      <c r="A343" s="141"/>
      <c r="B343" s="89"/>
      <c r="C343" s="142" t="s">
        <v>60</v>
      </c>
      <c r="D343" s="129">
        <v>1</v>
      </c>
      <c r="E343" s="130">
        <v>1</v>
      </c>
      <c r="F343" s="123">
        <v>1000</v>
      </c>
      <c r="G343" s="123">
        <f t="shared" ref="G343:G347" si="118">D343*F343</f>
        <v>1000</v>
      </c>
      <c r="H343" s="123">
        <f t="shared" ref="H343:H347" si="119">G343*12</f>
        <v>12000</v>
      </c>
    </row>
    <row r="344" spans="1:8" s="6" customFormat="1" x14ac:dyDescent="0.25">
      <c r="A344" s="141"/>
      <c r="B344" s="89"/>
      <c r="C344" s="142" t="s">
        <v>3</v>
      </c>
      <c r="D344" s="129">
        <v>1</v>
      </c>
      <c r="E344" s="130">
        <v>0.65</v>
      </c>
      <c r="F344" s="123">
        <v>650</v>
      </c>
      <c r="G344" s="123">
        <f t="shared" si="118"/>
        <v>650</v>
      </c>
      <c r="H344" s="123">
        <f t="shared" si="119"/>
        <v>7800</v>
      </c>
    </row>
    <row r="345" spans="1:8" s="6" customFormat="1" x14ac:dyDescent="0.25">
      <c r="A345" s="141"/>
      <c r="B345" s="89"/>
      <c r="C345" s="142" t="s">
        <v>4</v>
      </c>
      <c r="D345" s="129">
        <v>3</v>
      </c>
      <c r="E345" s="130">
        <v>0.55000000000000004</v>
      </c>
      <c r="F345" s="123">
        <v>550</v>
      </c>
      <c r="G345" s="123">
        <f t="shared" si="118"/>
        <v>1650</v>
      </c>
      <c r="H345" s="123">
        <f t="shared" si="119"/>
        <v>19800</v>
      </c>
    </row>
    <row r="346" spans="1:8" s="6" customFormat="1" x14ac:dyDescent="0.25">
      <c r="A346" s="141"/>
      <c r="B346" s="89"/>
      <c r="C346" s="142" t="s">
        <v>8</v>
      </c>
      <c r="D346" s="129">
        <v>1</v>
      </c>
      <c r="E346" s="130">
        <v>0.45</v>
      </c>
      <c r="F346" s="123">
        <v>450</v>
      </c>
      <c r="G346" s="123">
        <f t="shared" si="118"/>
        <v>450</v>
      </c>
      <c r="H346" s="123">
        <f t="shared" si="119"/>
        <v>5400</v>
      </c>
    </row>
    <row r="347" spans="1:8" s="6" customFormat="1" x14ac:dyDescent="0.25">
      <c r="A347" s="141"/>
      <c r="B347" s="89"/>
      <c r="C347" s="142" t="s">
        <v>6</v>
      </c>
      <c r="D347" s="129">
        <v>1</v>
      </c>
      <c r="E347" s="130">
        <v>0.7</v>
      </c>
      <c r="F347" s="123">
        <v>700</v>
      </c>
      <c r="G347" s="123">
        <f t="shared" si="118"/>
        <v>700</v>
      </c>
      <c r="H347" s="123">
        <f t="shared" si="119"/>
        <v>8400</v>
      </c>
    </row>
    <row r="348" spans="1:8" s="7" customFormat="1" ht="36" customHeight="1" x14ac:dyDescent="0.25">
      <c r="A348" s="143"/>
      <c r="B348" s="118" t="s">
        <v>123</v>
      </c>
      <c r="C348" s="140" t="s">
        <v>61</v>
      </c>
      <c r="D348" s="118">
        <f>SUM(D349:D357)</f>
        <v>20</v>
      </c>
      <c r="E348" s="118"/>
      <c r="F348" s="121"/>
      <c r="G348" s="121">
        <f>SUM(G349:G357)</f>
        <v>14800</v>
      </c>
      <c r="H348" s="121">
        <f>SUM(H349:H357)</f>
        <v>177600</v>
      </c>
    </row>
    <row r="349" spans="1:8" s="6" customFormat="1" x14ac:dyDescent="0.25">
      <c r="A349" s="141"/>
      <c r="B349" s="89"/>
      <c r="C349" s="142" t="s">
        <v>26</v>
      </c>
      <c r="D349" s="129">
        <v>1</v>
      </c>
      <c r="E349" s="130">
        <v>1.8</v>
      </c>
      <c r="F349" s="123">
        <v>1800</v>
      </c>
      <c r="G349" s="123">
        <f t="shared" ref="G349:G357" si="120">D349*F349</f>
        <v>1800</v>
      </c>
      <c r="H349" s="123">
        <f t="shared" ref="H349:H357" si="121">G349*12</f>
        <v>21600</v>
      </c>
    </row>
    <row r="350" spans="1:8" s="6" customFormat="1" x14ac:dyDescent="0.25">
      <c r="A350" s="141"/>
      <c r="B350" s="89"/>
      <c r="C350" s="142" t="s">
        <v>2</v>
      </c>
      <c r="D350" s="129">
        <v>2</v>
      </c>
      <c r="E350" s="130">
        <v>1.3</v>
      </c>
      <c r="F350" s="123">
        <v>1300</v>
      </c>
      <c r="G350" s="123">
        <f t="shared" si="120"/>
        <v>2600</v>
      </c>
      <c r="H350" s="123">
        <f t="shared" si="121"/>
        <v>31200</v>
      </c>
    </row>
    <row r="351" spans="1:8" s="6" customFormat="1" x14ac:dyDescent="0.25">
      <c r="A351" s="141"/>
      <c r="B351" s="89"/>
      <c r="C351" s="111" t="s">
        <v>27</v>
      </c>
      <c r="D351" s="129">
        <v>1</v>
      </c>
      <c r="E351" s="130">
        <v>0.7</v>
      </c>
      <c r="F351" s="123">
        <v>700</v>
      </c>
      <c r="G351" s="123">
        <f t="shared" si="120"/>
        <v>700</v>
      </c>
      <c r="H351" s="123">
        <f t="shared" si="121"/>
        <v>8400</v>
      </c>
    </row>
    <row r="352" spans="1:8" s="6" customFormat="1" x14ac:dyDescent="0.25">
      <c r="A352" s="141"/>
      <c r="B352" s="89"/>
      <c r="C352" s="142" t="s">
        <v>10</v>
      </c>
      <c r="D352" s="129">
        <v>1</v>
      </c>
      <c r="E352" s="130">
        <v>0.8</v>
      </c>
      <c r="F352" s="123">
        <v>800</v>
      </c>
      <c r="G352" s="123">
        <f t="shared" si="120"/>
        <v>800</v>
      </c>
      <c r="H352" s="123">
        <f t="shared" si="121"/>
        <v>9600</v>
      </c>
    </row>
    <row r="353" spans="1:8" s="6" customFormat="1" x14ac:dyDescent="0.25">
      <c r="A353" s="141"/>
      <c r="B353" s="89"/>
      <c r="C353" s="111" t="s">
        <v>43</v>
      </c>
      <c r="D353" s="129">
        <v>0</v>
      </c>
      <c r="E353" s="130">
        <v>0.8</v>
      </c>
      <c r="F353" s="123">
        <v>800</v>
      </c>
      <c r="G353" s="123">
        <f t="shared" si="120"/>
        <v>0</v>
      </c>
      <c r="H353" s="123">
        <f t="shared" si="121"/>
        <v>0</v>
      </c>
    </row>
    <row r="354" spans="1:8" s="6" customFormat="1" x14ac:dyDescent="0.25">
      <c r="A354" s="141"/>
      <c r="B354" s="89"/>
      <c r="C354" s="111" t="s">
        <v>44</v>
      </c>
      <c r="D354" s="129">
        <v>1</v>
      </c>
      <c r="E354" s="130">
        <v>0.9</v>
      </c>
      <c r="F354" s="123">
        <v>900</v>
      </c>
      <c r="G354" s="123">
        <f t="shared" si="120"/>
        <v>900</v>
      </c>
      <c r="H354" s="123">
        <f t="shared" si="121"/>
        <v>10800</v>
      </c>
    </row>
    <row r="355" spans="1:8" s="6" customFormat="1" x14ac:dyDescent="0.25">
      <c r="A355" s="141"/>
      <c r="B355" s="89"/>
      <c r="C355" s="142" t="s">
        <v>3</v>
      </c>
      <c r="D355" s="129">
        <v>3</v>
      </c>
      <c r="E355" s="130">
        <v>0.7</v>
      </c>
      <c r="F355" s="123">
        <v>700</v>
      </c>
      <c r="G355" s="123">
        <f t="shared" si="120"/>
        <v>2100</v>
      </c>
      <c r="H355" s="123">
        <f t="shared" si="121"/>
        <v>25200</v>
      </c>
    </row>
    <row r="356" spans="1:8" s="6" customFormat="1" x14ac:dyDescent="0.25">
      <c r="A356" s="141"/>
      <c r="B356" s="89"/>
      <c r="C356" s="142" t="s">
        <v>31</v>
      </c>
      <c r="D356" s="129">
        <v>4</v>
      </c>
      <c r="E356" s="130">
        <v>0.6</v>
      </c>
      <c r="F356" s="123">
        <v>600</v>
      </c>
      <c r="G356" s="123">
        <f t="shared" si="120"/>
        <v>2400</v>
      </c>
      <c r="H356" s="123">
        <f t="shared" si="121"/>
        <v>28800</v>
      </c>
    </row>
    <row r="357" spans="1:8" s="6" customFormat="1" x14ac:dyDescent="0.25">
      <c r="A357" s="141"/>
      <c r="B357" s="89"/>
      <c r="C357" s="142" t="s">
        <v>8</v>
      </c>
      <c r="D357" s="129">
        <v>7</v>
      </c>
      <c r="E357" s="130">
        <v>0.5</v>
      </c>
      <c r="F357" s="123">
        <v>500</v>
      </c>
      <c r="G357" s="123">
        <f t="shared" si="120"/>
        <v>3500</v>
      </c>
      <c r="H357" s="123">
        <f t="shared" si="121"/>
        <v>42000</v>
      </c>
    </row>
    <row r="358" spans="1:8" s="7" customFormat="1" x14ac:dyDescent="0.25">
      <c r="A358" s="143"/>
      <c r="B358" s="102">
        <v>1</v>
      </c>
      <c r="C358" s="144" t="s">
        <v>62</v>
      </c>
      <c r="D358" s="145">
        <f>SUM(D359:D363)</f>
        <v>8</v>
      </c>
      <c r="E358" s="145"/>
      <c r="F358" s="146"/>
      <c r="G358" s="146">
        <f>SUM(G359:G363)</f>
        <v>4900</v>
      </c>
      <c r="H358" s="146">
        <f>SUM(H359:H363)</f>
        <v>58800</v>
      </c>
    </row>
    <row r="359" spans="1:8" s="6" customFormat="1" x14ac:dyDescent="0.25">
      <c r="A359" s="141"/>
      <c r="B359" s="89"/>
      <c r="C359" s="142" t="s">
        <v>30</v>
      </c>
      <c r="D359" s="129">
        <v>1</v>
      </c>
      <c r="E359" s="130">
        <v>1</v>
      </c>
      <c r="F359" s="123">
        <v>1000</v>
      </c>
      <c r="G359" s="123">
        <f t="shared" ref="G359:G363" si="122">D359*F359</f>
        <v>1000</v>
      </c>
      <c r="H359" s="123">
        <f t="shared" ref="H359:H363" si="123">G359*12</f>
        <v>12000</v>
      </c>
    </row>
    <row r="360" spans="1:8" s="6" customFormat="1" x14ac:dyDescent="0.25">
      <c r="A360" s="141"/>
      <c r="B360" s="89"/>
      <c r="C360" s="142" t="s">
        <v>3</v>
      </c>
      <c r="D360" s="129">
        <v>1</v>
      </c>
      <c r="E360" s="130">
        <v>0.65</v>
      </c>
      <c r="F360" s="123">
        <v>650</v>
      </c>
      <c r="G360" s="123">
        <f t="shared" si="122"/>
        <v>650</v>
      </c>
      <c r="H360" s="123">
        <f t="shared" si="123"/>
        <v>7800</v>
      </c>
    </row>
    <row r="361" spans="1:8" s="6" customFormat="1" x14ac:dyDescent="0.25">
      <c r="A361" s="141"/>
      <c r="B361" s="89"/>
      <c r="C361" s="142" t="s">
        <v>4</v>
      </c>
      <c r="D361" s="129">
        <v>3</v>
      </c>
      <c r="E361" s="130">
        <v>0.55000000000000004</v>
      </c>
      <c r="F361" s="123">
        <v>550</v>
      </c>
      <c r="G361" s="123">
        <f t="shared" si="122"/>
        <v>1650</v>
      </c>
      <c r="H361" s="123">
        <f t="shared" si="123"/>
        <v>19800</v>
      </c>
    </row>
    <row r="362" spans="1:8" s="6" customFormat="1" x14ac:dyDescent="0.25">
      <c r="A362" s="141"/>
      <c r="B362" s="89"/>
      <c r="C362" s="142" t="s">
        <v>8</v>
      </c>
      <c r="D362" s="129">
        <v>2</v>
      </c>
      <c r="E362" s="130">
        <v>0.45</v>
      </c>
      <c r="F362" s="123">
        <v>450</v>
      </c>
      <c r="G362" s="123">
        <f t="shared" si="122"/>
        <v>900</v>
      </c>
      <c r="H362" s="123">
        <f t="shared" si="123"/>
        <v>10800</v>
      </c>
    </row>
    <row r="363" spans="1:8" s="6" customFormat="1" x14ac:dyDescent="0.25">
      <c r="A363" s="141"/>
      <c r="B363" s="89"/>
      <c r="C363" s="142" t="s">
        <v>6</v>
      </c>
      <c r="D363" s="129">
        <v>1</v>
      </c>
      <c r="E363" s="130">
        <v>0.7</v>
      </c>
      <c r="F363" s="123">
        <v>700</v>
      </c>
      <c r="G363" s="123">
        <f t="shared" si="122"/>
        <v>700</v>
      </c>
      <c r="H363" s="123">
        <f t="shared" si="123"/>
        <v>8400</v>
      </c>
    </row>
    <row r="364" spans="1:8" s="7" customFormat="1" x14ac:dyDescent="0.25">
      <c r="A364" s="143"/>
      <c r="B364" s="102">
        <v>2</v>
      </c>
      <c r="C364" s="144" t="s">
        <v>63</v>
      </c>
      <c r="D364" s="145">
        <f>SUM(D365:D369)</f>
        <v>6</v>
      </c>
      <c r="E364" s="145"/>
      <c r="F364" s="146"/>
      <c r="G364" s="146">
        <f>SUM(G365:G369)</f>
        <v>3900</v>
      </c>
      <c r="H364" s="146">
        <f>SUM(H365:H369)</f>
        <v>46800</v>
      </c>
    </row>
    <row r="365" spans="1:8" s="6" customFormat="1" x14ac:dyDescent="0.25">
      <c r="A365" s="141"/>
      <c r="B365" s="89"/>
      <c r="C365" s="142" t="s">
        <v>30</v>
      </c>
      <c r="D365" s="129">
        <v>1</v>
      </c>
      <c r="E365" s="130">
        <v>1</v>
      </c>
      <c r="F365" s="123">
        <v>1000</v>
      </c>
      <c r="G365" s="123">
        <f t="shared" ref="G365:G369" si="124">D365*F365</f>
        <v>1000</v>
      </c>
      <c r="H365" s="123">
        <f t="shared" ref="H365:H369" si="125">G365*12</f>
        <v>12000</v>
      </c>
    </row>
    <row r="366" spans="1:8" s="6" customFormat="1" x14ac:dyDescent="0.25">
      <c r="A366" s="141"/>
      <c r="B366" s="89"/>
      <c r="C366" s="142" t="s">
        <v>3</v>
      </c>
      <c r="D366" s="129">
        <v>1</v>
      </c>
      <c r="E366" s="130">
        <v>0.65</v>
      </c>
      <c r="F366" s="123">
        <v>650</v>
      </c>
      <c r="G366" s="123">
        <f t="shared" si="124"/>
        <v>650</v>
      </c>
      <c r="H366" s="123">
        <f t="shared" si="125"/>
        <v>7800</v>
      </c>
    </row>
    <row r="367" spans="1:8" s="6" customFormat="1" x14ac:dyDescent="0.25">
      <c r="A367" s="141"/>
      <c r="B367" s="89"/>
      <c r="C367" s="142" t="s">
        <v>4</v>
      </c>
      <c r="D367" s="129">
        <v>2</v>
      </c>
      <c r="E367" s="130">
        <v>0.55000000000000004</v>
      </c>
      <c r="F367" s="123">
        <v>550</v>
      </c>
      <c r="G367" s="123">
        <f t="shared" si="124"/>
        <v>1100</v>
      </c>
      <c r="H367" s="123">
        <f t="shared" si="125"/>
        <v>13200</v>
      </c>
    </row>
    <row r="368" spans="1:8" s="6" customFormat="1" x14ac:dyDescent="0.25">
      <c r="A368" s="141"/>
      <c r="B368" s="89"/>
      <c r="C368" s="142" t="s">
        <v>8</v>
      </c>
      <c r="D368" s="129">
        <v>1</v>
      </c>
      <c r="E368" s="130">
        <v>0.45</v>
      </c>
      <c r="F368" s="123">
        <v>450</v>
      </c>
      <c r="G368" s="123">
        <f t="shared" si="124"/>
        <v>450</v>
      </c>
      <c r="H368" s="123">
        <f t="shared" si="125"/>
        <v>5400</v>
      </c>
    </row>
    <row r="369" spans="1:8" s="6" customFormat="1" x14ac:dyDescent="0.25">
      <c r="A369" s="141"/>
      <c r="B369" s="89"/>
      <c r="C369" s="142" t="s">
        <v>6</v>
      </c>
      <c r="D369" s="129">
        <v>1</v>
      </c>
      <c r="E369" s="130">
        <v>0.7</v>
      </c>
      <c r="F369" s="123">
        <v>700</v>
      </c>
      <c r="G369" s="123">
        <f t="shared" si="124"/>
        <v>700</v>
      </c>
      <c r="H369" s="123">
        <f t="shared" si="125"/>
        <v>8400</v>
      </c>
    </row>
    <row r="370" spans="1:8" s="7" customFormat="1" ht="30" x14ac:dyDescent="0.25">
      <c r="A370" s="143"/>
      <c r="B370" s="102">
        <v>3</v>
      </c>
      <c r="C370" s="144" t="s">
        <v>64</v>
      </c>
      <c r="D370" s="145">
        <f>SUM(D371:D375)</f>
        <v>8</v>
      </c>
      <c r="E370" s="145"/>
      <c r="F370" s="146"/>
      <c r="G370" s="146">
        <f>SUM(G371:G375)</f>
        <v>4900</v>
      </c>
      <c r="H370" s="146">
        <f>SUM(H371:H375)</f>
        <v>58800</v>
      </c>
    </row>
    <row r="371" spans="1:8" s="6" customFormat="1" x14ac:dyDescent="0.25">
      <c r="A371" s="141"/>
      <c r="B371" s="89"/>
      <c r="C371" s="142" t="s">
        <v>30</v>
      </c>
      <c r="D371" s="129">
        <v>1</v>
      </c>
      <c r="E371" s="130">
        <v>1</v>
      </c>
      <c r="F371" s="123">
        <v>1000</v>
      </c>
      <c r="G371" s="123">
        <f t="shared" ref="G371:G375" si="126">D371*F371</f>
        <v>1000</v>
      </c>
      <c r="H371" s="123">
        <f t="shared" ref="H371:H375" si="127">G371*12</f>
        <v>12000</v>
      </c>
    </row>
    <row r="372" spans="1:8" s="6" customFormat="1" x14ac:dyDescent="0.25">
      <c r="A372" s="141"/>
      <c r="B372" s="89"/>
      <c r="C372" s="142" t="s">
        <v>3</v>
      </c>
      <c r="D372" s="129">
        <v>1</v>
      </c>
      <c r="E372" s="130">
        <v>0.65</v>
      </c>
      <c r="F372" s="123">
        <v>650</v>
      </c>
      <c r="G372" s="123">
        <f t="shared" si="126"/>
        <v>650</v>
      </c>
      <c r="H372" s="123">
        <f t="shared" si="127"/>
        <v>7800</v>
      </c>
    </row>
    <row r="373" spans="1:8" s="6" customFormat="1" x14ac:dyDescent="0.25">
      <c r="A373" s="141"/>
      <c r="B373" s="89"/>
      <c r="C373" s="142" t="s">
        <v>4</v>
      </c>
      <c r="D373" s="129">
        <v>3</v>
      </c>
      <c r="E373" s="130">
        <v>0.55000000000000004</v>
      </c>
      <c r="F373" s="123">
        <v>550</v>
      </c>
      <c r="G373" s="123">
        <f t="shared" si="126"/>
        <v>1650</v>
      </c>
      <c r="H373" s="123">
        <f t="shared" si="127"/>
        <v>19800</v>
      </c>
    </row>
    <row r="374" spans="1:8" s="6" customFormat="1" x14ac:dyDescent="0.25">
      <c r="A374" s="141"/>
      <c r="B374" s="89"/>
      <c r="C374" s="142" t="s">
        <v>8</v>
      </c>
      <c r="D374" s="129">
        <v>2</v>
      </c>
      <c r="E374" s="130">
        <v>0.45</v>
      </c>
      <c r="F374" s="123">
        <v>450</v>
      </c>
      <c r="G374" s="123">
        <f t="shared" si="126"/>
        <v>900</v>
      </c>
      <c r="H374" s="123">
        <f t="shared" si="127"/>
        <v>10800</v>
      </c>
    </row>
    <row r="375" spans="1:8" s="6" customFormat="1" x14ac:dyDescent="0.25">
      <c r="A375" s="141"/>
      <c r="B375" s="89"/>
      <c r="C375" s="142" t="s">
        <v>6</v>
      </c>
      <c r="D375" s="129">
        <v>1</v>
      </c>
      <c r="E375" s="130">
        <v>0.7</v>
      </c>
      <c r="F375" s="123">
        <v>700</v>
      </c>
      <c r="G375" s="123">
        <f t="shared" si="126"/>
        <v>700</v>
      </c>
      <c r="H375" s="123">
        <f t="shared" si="127"/>
        <v>8400</v>
      </c>
    </row>
    <row r="376" spans="1:8" s="7" customFormat="1" x14ac:dyDescent="0.25">
      <c r="A376" s="143"/>
      <c r="B376" s="102">
        <v>4</v>
      </c>
      <c r="C376" s="144" t="s">
        <v>65</v>
      </c>
      <c r="D376" s="145">
        <f>SUM(D377:D381)</f>
        <v>9</v>
      </c>
      <c r="E376" s="145"/>
      <c r="F376" s="146"/>
      <c r="G376" s="146">
        <f>SUM(G377:G381)</f>
        <v>5550</v>
      </c>
      <c r="H376" s="146">
        <f>SUM(H377:H381)</f>
        <v>66600</v>
      </c>
    </row>
    <row r="377" spans="1:8" s="6" customFormat="1" x14ac:dyDescent="0.25">
      <c r="A377" s="141"/>
      <c r="B377" s="89"/>
      <c r="C377" s="142" t="s">
        <v>30</v>
      </c>
      <c r="D377" s="129">
        <v>1</v>
      </c>
      <c r="E377" s="130">
        <v>1</v>
      </c>
      <c r="F377" s="123">
        <v>1000</v>
      </c>
      <c r="G377" s="123">
        <f t="shared" ref="G377:G381" si="128">D377*F377</f>
        <v>1000</v>
      </c>
      <c r="H377" s="123">
        <f t="shared" ref="H377:H381" si="129">G377*12</f>
        <v>12000</v>
      </c>
    </row>
    <row r="378" spans="1:8" s="6" customFormat="1" x14ac:dyDescent="0.25">
      <c r="A378" s="141"/>
      <c r="B378" s="89"/>
      <c r="C378" s="142" t="s">
        <v>3</v>
      </c>
      <c r="D378" s="129">
        <v>2</v>
      </c>
      <c r="E378" s="130">
        <v>0.65</v>
      </c>
      <c r="F378" s="123">
        <v>650</v>
      </c>
      <c r="G378" s="123">
        <f t="shared" si="128"/>
        <v>1300</v>
      </c>
      <c r="H378" s="123">
        <f t="shared" si="129"/>
        <v>15600</v>
      </c>
    </row>
    <row r="379" spans="1:8" s="6" customFormat="1" x14ac:dyDescent="0.25">
      <c r="A379" s="141"/>
      <c r="B379" s="89"/>
      <c r="C379" s="142" t="s">
        <v>4</v>
      </c>
      <c r="D379" s="129">
        <v>3</v>
      </c>
      <c r="E379" s="130">
        <v>0.55000000000000004</v>
      </c>
      <c r="F379" s="123">
        <v>550</v>
      </c>
      <c r="G379" s="123">
        <f t="shared" si="128"/>
        <v>1650</v>
      </c>
      <c r="H379" s="123">
        <f t="shared" si="129"/>
        <v>19800</v>
      </c>
    </row>
    <row r="380" spans="1:8" s="6" customFormat="1" x14ac:dyDescent="0.25">
      <c r="A380" s="141"/>
      <c r="B380" s="89"/>
      <c r="C380" s="142" t="s">
        <v>8</v>
      </c>
      <c r="D380" s="129">
        <v>2</v>
      </c>
      <c r="E380" s="130">
        <v>0.45</v>
      </c>
      <c r="F380" s="123">
        <v>450</v>
      </c>
      <c r="G380" s="123">
        <f t="shared" si="128"/>
        <v>900</v>
      </c>
      <c r="H380" s="123">
        <f t="shared" si="129"/>
        <v>10800</v>
      </c>
    </row>
    <row r="381" spans="1:8" s="6" customFormat="1" x14ac:dyDescent="0.25">
      <c r="A381" s="141"/>
      <c r="B381" s="89"/>
      <c r="C381" s="142" t="s">
        <v>6</v>
      </c>
      <c r="D381" s="129">
        <v>1</v>
      </c>
      <c r="E381" s="130">
        <v>0.7</v>
      </c>
      <c r="F381" s="123">
        <v>700</v>
      </c>
      <c r="G381" s="123">
        <f t="shared" si="128"/>
        <v>700</v>
      </c>
      <c r="H381" s="123">
        <f t="shared" si="129"/>
        <v>8400</v>
      </c>
    </row>
    <row r="382" spans="1:8" s="7" customFormat="1" ht="30" x14ac:dyDescent="0.25">
      <c r="A382" s="143"/>
      <c r="B382" s="102">
        <v>5</v>
      </c>
      <c r="C382" s="144" t="s">
        <v>66</v>
      </c>
      <c r="D382" s="145">
        <f>SUM(D383:D387)</f>
        <v>7</v>
      </c>
      <c r="E382" s="145"/>
      <c r="F382" s="146"/>
      <c r="G382" s="146">
        <f>SUM(G383:G387)</f>
        <v>4350</v>
      </c>
      <c r="H382" s="146">
        <f>SUM(H383:H387)</f>
        <v>52200</v>
      </c>
    </row>
    <row r="383" spans="1:8" s="6" customFormat="1" x14ac:dyDescent="0.25">
      <c r="A383" s="141"/>
      <c r="B383" s="89"/>
      <c r="C383" s="142" t="s">
        <v>30</v>
      </c>
      <c r="D383" s="129">
        <v>1</v>
      </c>
      <c r="E383" s="130">
        <v>1</v>
      </c>
      <c r="F383" s="123">
        <v>1000</v>
      </c>
      <c r="G383" s="123">
        <f t="shared" ref="G383:G387" si="130">D383*F383</f>
        <v>1000</v>
      </c>
      <c r="H383" s="123">
        <f t="shared" ref="H383:H387" si="131">G383*12</f>
        <v>12000</v>
      </c>
    </row>
    <row r="384" spans="1:8" s="6" customFormat="1" x14ac:dyDescent="0.25">
      <c r="A384" s="141"/>
      <c r="B384" s="89"/>
      <c r="C384" s="142" t="s">
        <v>3</v>
      </c>
      <c r="D384" s="129">
        <v>1</v>
      </c>
      <c r="E384" s="130">
        <v>0.65</v>
      </c>
      <c r="F384" s="123">
        <v>650</v>
      </c>
      <c r="G384" s="123">
        <f t="shared" si="130"/>
        <v>650</v>
      </c>
      <c r="H384" s="123">
        <f t="shared" si="131"/>
        <v>7800</v>
      </c>
    </row>
    <row r="385" spans="1:8" s="6" customFormat="1" x14ac:dyDescent="0.25">
      <c r="A385" s="141"/>
      <c r="B385" s="89"/>
      <c r="C385" s="142" t="s">
        <v>31</v>
      </c>
      <c r="D385" s="129">
        <v>2</v>
      </c>
      <c r="E385" s="130">
        <v>0.55000000000000004</v>
      </c>
      <c r="F385" s="123">
        <v>550</v>
      </c>
      <c r="G385" s="123">
        <f t="shared" si="130"/>
        <v>1100</v>
      </c>
      <c r="H385" s="123">
        <f t="shared" si="131"/>
        <v>13200</v>
      </c>
    </row>
    <row r="386" spans="1:8" s="6" customFormat="1" x14ac:dyDescent="0.25">
      <c r="A386" s="141"/>
      <c r="B386" s="89"/>
      <c r="C386" s="142" t="s">
        <v>8</v>
      </c>
      <c r="D386" s="129">
        <v>2</v>
      </c>
      <c r="E386" s="130">
        <v>0.45</v>
      </c>
      <c r="F386" s="123">
        <v>450</v>
      </c>
      <c r="G386" s="123">
        <f t="shared" si="130"/>
        <v>900</v>
      </c>
      <c r="H386" s="123">
        <f t="shared" si="131"/>
        <v>10800</v>
      </c>
    </row>
    <row r="387" spans="1:8" s="6" customFormat="1" x14ac:dyDescent="0.25">
      <c r="A387" s="141"/>
      <c r="B387" s="89"/>
      <c r="C387" s="142" t="s">
        <v>6</v>
      </c>
      <c r="D387" s="129">
        <v>1</v>
      </c>
      <c r="E387" s="130">
        <v>0.7</v>
      </c>
      <c r="F387" s="123">
        <v>700</v>
      </c>
      <c r="G387" s="123">
        <f t="shared" si="130"/>
        <v>700</v>
      </c>
      <c r="H387" s="123">
        <f t="shared" si="131"/>
        <v>8400</v>
      </c>
    </row>
    <row r="388" spans="1:8" s="7" customFormat="1" ht="30" x14ac:dyDescent="0.25">
      <c r="A388" s="143"/>
      <c r="B388" s="102">
        <v>6</v>
      </c>
      <c r="C388" s="144" t="s">
        <v>67</v>
      </c>
      <c r="D388" s="145">
        <f>SUM(D389:D393)</f>
        <v>7</v>
      </c>
      <c r="E388" s="145"/>
      <c r="F388" s="146"/>
      <c r="G388" s="146">
        <f>SUM(G389:G393)</f>
        <v>4550</v>
      </c>
      <c r="H388" s="146">
        <f>SUM(H389:H393)</f>
        <v>54600</v>
      </c>
    </row>
    <row r="389" spans="1:8" s="6" customFormat="1" x14ac:dyDescent="0.25">
      <c r="A389" s="141"/>
      <c r="B389" s="89"/>
      <c r="C389" s="142" t="s">
        <v>30</v>
      </c>
      <c r="D389" s="129">
        <v>1</v>
      </c>
      <c r="E389" s="130">
        <v>1</v>
      </c>
      <c r="F389" s="123">
        <v>1000</v>
      </c>
      <c r="G389" s="123">
        <f t="shared" ref="G389:G393" si="132">D389*F389</f>
        <v>1000</v>
      </c>
      <c r="H389" s="123">
        <f t="shared" ref="H389:H393" si="133">G389*12</f>
        <v>12000</v>
      </c>
    </row>
    <row r="390" spans="1:8" s="6" customFormat="1" x14ac:dyDescent="0.25">
      <c r="A390" s="141"/>
      <c r="B390" s="89"/>
      <c r="C390" s="142" t="s">
        <v>3</v>
      </c>
      <c r="D390" s="129">
        <v>2</v>
      </c>
      <c r="E390" s="130">
        <v>0.65</v>
      </c>
      <c r="F390" s="123">
        <v>650</v>
      </c>
      <c r="G390" s="123">
        <f t="shared" si="132"/>
        <v>1300</v>
      </c>
      <c r="H390" s="123">
        <f t="shared" si="133"/>
        <v>15600</v>
      </c>
    </row>
    <row r="391" spans="1:8" s="6" customFormat="1" x14ac:dyDescent="0.25">
      <c r="A391" s="141"/>
      <c r="B391" s="89"/>
      <c r="C391" s="142" t="s">
        <v>31</v>
      </c>
      <c r="D391" s="129">
        <v>2</v>
      </c>
      <c r="E391" s="130">
        <v>0.55000000000000004</v>
      </c>
      <c r="F391" s="123">
        <v>550</v>
      </c>
      <c r="G391" s="123">
        <f t="shared" si="132"/>
        <v>1100</v>
      </c>
      <c r="H391" s="123">
        <f t="shared" si="133"/>
        <v>13200</v>
      </c>
    </row>
    <row r="392" spans="1:8" s="6" customFormat="1" x14ac:dyDescent="0.25">
      <c r="A392" s="141"/>
      <c r="B392" s="89"/>
      <c r="C392" s="142" t="s">
        <v>8</v>
      </c>
      <c r="D392" s="129">
        <v>1</v>
      </c>
      <c r="E392" s="130">
        <v>0.45</v>
      </c>
      <c r="F392" s="123">
        <v>450</v>
      </c>
      <c r="G392" s="123">
        <f t="shared" si="132"/>
        <v>450</v>
      </c>
      <c r="H392" s="123">
        <f t="shared" si="133"/>
        <v>5400</v>
      </c>
    </row>
    <row r="393" spans="1:8" s="6" customFormat="1" x14ac:dyDescent="0.25">
      <c r="A393" s="141"/>
      <c r="B393" s="89"/>
      <c r="C393" s="142" t="s">
        <v>6</v>
      </c>
      <c r="D393" s="129">
        <v>1</v>
      </c>
      <c r="E393" s="130">
        <v>0.7</v>
      </c>
      <c r="F393" s="123">
        <v>700</v>
      </c>
      <c r="G393" s="123">
        <f t="shared" si="132"/>
        <v>700</v>
      </c>
      <c r="H393" s="123">
        <f t="shared" si="133"/>
        <v>8400</v>
      </c>
    </row>
    <row r="394" spans="1:8" s="7" customFormat="1" x14ac:dyDescent="0.25">
      <c r="A394" s="143"/>
      <c r="B394" s="102">
        <v>7</v>
      </c>
      <c r="C394" s="144" t="s">
        <v>68</v>
      </c>
      <c r="D394" s="145">
        <f>SUM(D395:D399)</f>
        <v>9</v>
      </c>
      <c r="E394" s="145"/>
      <c r="F394" s="146"/>
      <c r="G394" s="146">
        <f>SUM(G395:G399)</f>
        <v>5550</v>
      </c>
      <c r="H394" s="146">
        <f>SUM(H395:H399)</f>
        <v>66600</v>
      </c>
    </row>
    <row r="395" spans="1:8" s="6" customFormat="1" x14ac:dyDescent="0.25">
      <c r="A395" s="141"/>
      <c r="B395" s="89"/>
      <c r="C395" s="142" t="s">
        <v>30</v>
      </c>
      <c r="D395" s="129">
        <v>1</v>
      </c>
      <c r="E395" s="130">
        <v>1</v>
      </c>
      <c r="F395" s="123">
        <v>1000</v>
      </c>
      <c r="G395" s="123">
        <f t="shared" ref="G395:G399" si="134">D395*F395</f>
        <v>1000</v>
      </c>
      <c r="H395" s="123">
        <f t="shared" ref="H395:H399" si="135">G395*12</f>
        <v>12000</v>
      </c>
    </row>
    <row r="396" spans="1:8" s="6" customFormat="1" x14ac:dyDescent="0.25">
      <c r="A396" s="141"/>
      <c r="B396" s="89"/>
      <c r="C396" s="142" t="s">
        <v>15</v>
      </c>
      <c r="D396" s="129">
        <v>2</v>
      </c>
      <c r="E396" s="130">
        <v>0.65</v>
      </c>
      <c r="F396" s="123">
        <v>650</v>
      </c>
      <c r="G396" s="123">
        <f t="shared" si="134"/>
        <v>1300</v>
      </c>
      <c r="H396" s="123">
        <f t="shared" si="135"/>
        <v>15600</v>
      </c>
    </row>
    <row r="397" spans="1:8" s="6" customFormat="1" x14ac:dyDescent="0.25">
      <c r="A397" s="141"/>
      <c r="B397" s="89"/>
      <c r="C397" s="142" t="s">
        <v>31</v>
      </c>
      <c r="D397" s="129">
        <v>3</v>
      </c>
      <c r="E397" s="130">
        <v>0.55000000000000004</v>
      </c>
      <c r="F397" s="123">
        <v>550</v>
      </c>
      <c r="G397" s="123">
        <f t="shared" si="134"/>
        <v>1650</v>
      </c>
      <c r="H397" s="123">
        <f t="shared" si="135"/>
        <v>19800</v>
      </c>
    </row>
    <row r="398" spans="1:8" s="6" customFormat="1" x14ac:dyDescent="0.25">
      <c r="A398" s="141"/>
      <c r="B398" s="89"/>
      <c r="C398" s="142" t="s">
        <v>8</v>
      </c>
      <c r="D398" s="129">
        <v>2</v>
      </c>
      <c r="E398" s="130">
        <v>0.45</v>
      </c>
      <c r="F398" s="123">
        <v>450</v>
      </c>
      <c r="G398" s="123">
        <f t="shared" si="134"/>
        <v>900</v>
      </c>
      <c r="H398" s="123">
        <f t="shared" si="135"/>
        <v>10800</v>
      </c>
    </row>
    <row r="399" spans="1:8" s="6" customFormat="1" x14ac:dyDescent="0.25">
      <c r="A399" s="141"/>
      <c r="B399" s="89"/>
      <c r="C399" s="142" t="s">
        <v>6</v>
      </c>
      <c r="D399" s="129">
        <v>1</v>
      </c>
      <c r="E399" s="130">
        <v>0.7</v>
      </c>
      <c r="F399" s="123">
        <v>700</v>
      </c>
      <c r="G399" s="123">
        <f t="shared" si="134"/>
        <v>700</v>
      </c>
      <c r="H399" s="123">
        <f t="shared" si="135"/>
        <v>8400</v>
      </c>
    </row>
    <row r="400" spans="1:8" s="7" customFormat="1" ht="25.5" customHeight="1" x14ac:dyDescent="0.25">
      <c r="A400" s="143"/>
      <c r="B400" s="118" t="s">
        <v>124</v>
      </c>
      <c r="C400" s="140" t="s">
        <v>69</v>
      </c>
      <c r="D400" s="118">
        <f>SUM(D401:D409)</f>
        <v>16</v>
      </c>
      <c r="E400" s="118"/>
      <c r="F400" s="121"/>
      <c r="G400" s="121">
        <f>SUM(G401:G409)</f>
        <v>12000</v>
      </c>
      <c r="H400" s="121">
        <f>SUM(H401:H409)</f>
        <v>144000</v>
      </c>
    </row>
    <row r="401" spans="1:8" s="6" customFormat="1" x14ac:dyDescent="0.25">
      <c r="A401" s="141"/>
      <c r="B401" s="89"/>
      <c r="C401" s="142" t="s">
        <v>26</v>
      </c>
      <c r="D401" s="129">
        <v>1</v>
      </c>
      <c r="E401" s="130">
        <v>1.8</v>
      </c>
      <c r="F401" s="123">
        <v>1800</v>
      </c>
      <c r="G401" s="123">
        <f t="shared" ref="G401:G409" si="136">D401*F401</f>
        <v>1800</v>
      </c>
      <c r="H401" s="123">
        <f t="shared" ref="H401:H409" si="137">G401*12</f>
        <v>21600</v>
      </c>
    </row>
    <row r="402" spans="1:8" s="6" customFormat="1" x14ac:dyDescent="0.25">
      <c r="A402" s="141"/>
      <c r="B402" s="89"/>
      <c r="C402" s="142" t="s">
        <v>2</v>
      </c>
      <c r="D402" s="129">
        <v>1</v>
      </c>
      <c r="E402" s="130">
        <v>1.3</v>
      </c>
      <c r="F402" s="123">
        <v>1300</v>
      </c>
      <c r="G402" s="123">
        <f t="shared" si="136"/>
        <v>1300</v>
      </c>
      <c r="H402" s="123">
        <f t="shared" si="137"/>
        <v>15600</v>
      </c>
    </row>
    <row r="403" spans="1:8" s="6" customFormat="1" x14ac:dyDescent="0.25">
      <c r="A403" s="141"/>
      <c r="B403" s="89"/>
      <c r="C403" s="111" t="s">
        <v>27</v>
      </c>
      <c r="D403" s="129">
        <v>1</v>
      </c>
      <c r="E403" s="130">
        <v>0.7</v>
      </c>
      <c r="F403" s="123">
        <v>700</v>
      </c>
      <c r="G403" s="123">
        <f t="shared" si="136"/>
        <v>700</v>
      </c>
      <c r="H403" s="123">
        <f t="shared" si="137"/>
        <v>8400</v>
      </c>
    </row>
    <row r="404" spans="1:8" s="6" customFormat="1" x14ac:dyDescent="0.25">
      <c r="A404" s="141"/>
      <c r="B404" s="89"/>
      <c r="C404" s="142" t="s">
        <v>10</v>
      </c>
      <c r="D404" s="129">
        <v>1</v>
      </c>
      <c r="E404" s="130">
        <v>0.8</v>
      </c>
      <c r="F404" s="123">
        <v>800</v>
      </c>
      <c r="G404" s="123">
        <f t="shared" si="136"/>
        <v>800</v>
      </c>
      <c r="H404" s="123">
        <f t="shared" si="137"/>
        <v>9600</v>
      </c>
    </row>
    <row r="405" spans="1:8" s="6" customFormat="1" x14ac:dyDescent="0.25">
      <c r="A405" s="141"/>
      <c r="B405" s="89"/>
      <c r="C405" s="111" t="s">
        <v>28</v>
      </c>
      <c r="D405" s="129">
        <v>0</v>
      </c>
      <c r="E405" s="130">
        <v>0.8</v>
      </c>
      <c r="F405" s="123">
        <v>800</v>
      </c>
      <c r="G405" s="123">
        <f t="shared" si="136"/>
        <v>0</v>
      </c>
      <c r="H405" s="123">
        <f t="shared" si="137"/>
        <v>0</v>
      </c>
    </row>
    <row r="406" spans="1:8" s="6" customFormat="1" x14ac:dyDescent="0.25">
      <c r="A406" s="141"/>
      <c r="B406" s="89"/>
      <c r="C406" s="111" t="s">
        <v>44</v>
      </c>
      <c r="D406" s="129">
        <v>1</v>
      </c>
      <c r="E406" s="130">
        <v>0.9</v>
      </c>
      <c r="F406" s="123">
        <v>900</v>
      </c>
      <c r="G406" s="123">
        <f t="shared" si="136"/>
        <v>900</v>
      </c>
      <c r="H406" s="123">
        <f t="shared" si="137"/>
        <v>10800</v>
      </c>
    </row>
    <row r="407" spans="1:8" s="6" customFormat="1" x14ac:dyDescent="0.25">
      <c r="A407" s="141"/>
      <c r="B407" s="89"/>
      <c r="C407" s="142" t="s">
        <v>3</v>
      </c>
      <c r="D407" s="129">
        <v>3</v>
      </c>
      <c r="E407" s="130">
        <v>0.7</v>
      </c>
      <c r="F407" s="123">
        <v>700</v>
      </c>
      <c r="G407" s="123">
        <f t="shared" si="136"/>
        <v>2100</v>
      </c>
      <c r="H407" s="123">
        <f t="shared" si="137"/>
        <v>25200</v>
      </c>
    </row>
    <row r="408" spans="1:8" s="6" customFormat="1" x14ac:dyDescent="0.25">
      <c r="A408" s="141"/>
      <c r="B408" s="89"/>
      <c r="C408" s="142" t="s">
        <v>31</v>
      </c>
      <c r="D408" s="129">
        <v>4</v>
      </c>
      <c r="E408" s="130">
        <v>0.6</v>
      </c>
      <c r="F408" s="123">
        <v>600</v>
      </c>
      <c r="G408" s="123">
        <f t="shared" si="136"/>
        <v>2400</v>
      </c>
      <c r="H408" s="123">
        <f t="shared" si="137"/>
        <v>28800</v>
      </c>
    </row>
    <row r="409" spans="1:8" s="6" customFormat="1" x14ac:dyDescent="0.25">
      <c r="A409" s="141"/>
      <c r="B409" s="89"/>
      <c r="C409" s="142" t="s">
        <v>8</v>
      </c>
      <c r="D409" s="129">
        <v>4</v>
      </c>
      <c r="E409" s="130">
        <v>0.5</v>
      </c>
      <c r="F409" s="123">
        <v>500</v>
      </c>
      <c r="G409" s="123">
        <f t="shared" si="136"/>
        <v>2000</v>
      </c>
      <c r="H409" s="123">
        <f t="shared" si="137"/>
        <v>24000</v>
      </c>
    </row>
    <row r="410" spans="1:8" s="7" customFormat="1" ht="30" x14ac:dyDescent="0.25">
      <c r="A410" s="143"/>
      <c r="B410" s="102">
        <v>1</v>
      </c>
      <c r="C410" s="144" t="s">
        <v>70</v>
      </c>
      <c r="D410" s="145">
        <f>SUM(D411:D415)</f>
        <v>8</v>
      </c>
      <c r="E410" s="145"/>
      <c r="F410" s="146"/>
      <c r="G410" s="146">
        <f>SUM(G411:G415)</f>
        <v>5100</v>
      </c>
      <c r="H410" s="146">
        <f>SUM(H411:H415)</f>
        <v>61200</v>
      </c>
    </row>
    <row r="411" spans="1:8" s="6" customFormat="1" x14ac:dyDescent="0.25">
      <c r="A411" s="141"/>
      <c r="B411" s="89"/>
      <c r="C411" s="142" t="s">
        <v>30</v>
      </c>
      <c r="D411" s="129">
        <v>1</v>
      </c>
      <c r="E411" s="130">
        <v>1</v>
      </c>
      <c r="F411" s="123">
        <v>1000</v>
      </c>
      <c r="G411" s="123">
        <f t="shared" ref="G411:G415" si="138">D411*F411</f>
        <v>1000</v>
      </c>
      <c r="H411" s="123">
        <f t="shared" ref="H411:H415" si="139">G411*12</f>
        <v>12000</v>
      </c>
    </row>
    <row r="412" spans="1:8" s="6" customFormat="1" x14ac:dyDescent="0.25">
      <c r="A412" s="141"/>
      <c r="B412" s="89"/>
      <c r="C412" s="142" t="s">
        <v>3</v>
      </c>
      <c r="D412" s="129">
        <v>1</v>
      </c>
      <c r="E412" s="130">
        <v>0.65</v>
      </c>
      <c r="F412" s="123">
        <v>650</v>
      </c>
      <c r="G412" s="123">
        <f t="shared" si="138"/>
        <v>650</v>
      </c>
      <c r="H412" s="123">
        <f t="shared" si="139"/>
        <v>7800</v>
      </c>
    </row>
    <row r="413" spans="1:8" s="6" customFormat="1" x14ac:dyDescent="0.25">
      <c r="A413" s="141"/>
      <c r="B413" s="89"/>
      <c r="C413" s="142" t="s">
        <v>4</v>
      </c>
      <c r="D413" s="129">
        <v>5</v>
      </c>
      <c r="E413" s="130">
        <v>0.55000000000000004</v>
      </c>
      <c r="F413" s="123">
        <v>550</v>
      </c>
      <c r="G413" s="123">
        <f t="shared" si="138"/>
        <v>2750</v>
      </c>
      <c r="H413" s="123">
        <f t="shared" si="139"/>
        <v>33000</v>
      </c>
    </row>
    <row r="414" spans="1:8" s="6" customFormat="1" x14ac:dyDescent="0.25">
      <c r="A414" s="141"/>
      <c r="B414" s="89"/>
      <c r="C414" s="142" t="s">
        <v>8</v>
      </c>
      <c r="D414" s="129">
        <v>0</v>
      </c>
      <c r="E414" s="130">
        <v>0.45</v>
      </c>
      <c r="F414" s="123">
        <v>450</v>
      </c>
      <c r="G414" s="123">
        <f t="shared" si="138"/>
        <v>0</v>
      </c>
      <c r="H414" s="123">
        <f t="shared" si="139"/>
        <v>0</v>
      </c>
    </row>
    <row r="415" spans="1:8" s="6" customFormat="1" x14ac:dyDescent="0.25">
      <c r="A415" s="141"/>
      <c r="B415" s="89"/>
      <c r="C415" s="142" t="s">
        <v>6</v>
      </c>
      <c r="D415" s="129">
        <v>1</v>
      </c>
      <c r="E415" s="130">
        <v>0.7</v>
      </c>
      <c r="F415" s="123">
        <v>700</v>
      </c>
      <c r="G415" s="123">
        <f t="shared" si="138"/>
        <v>700</v>
      </c>
      <c r="H415" s="123">
        <f t="shared" si="139"/>
        <v>8400</v>
      </c>
    </row>
    <row r="416" spans="1:8" s="7" customFormat="1" x14ac:dyDescent="0.25">
      <c r="A416" s="143"/>
      <c r="B416" s="102">
        <v>2</v>
      </c>
      <c r="C416" s="144" t="s">
        <v>71</v>
      </c>
      <c r="D416" s="145">
        <f>SUM(D417:D421)</f>
        <v>5</v>
      </c>
      <c r="E416" s="145"/>
      <c r="F416" s="146"/>
      <c r="G416" s="146">
        <f>SUM(G417:G421)</f>
        <v>3450</v>
      </c>
      <c r="H416" s="146">
        <f>SUM(H417:H421)</f>
        <v>41400</v>
      </c>
    </row>
    <row r="417" spans="1:8" s="6" customFormat="1" x14ac:dyDescent="0.25">
      <c r="A417" s="141"/>
      <c r="B417" s="89"/>
      <c r="C417" s="142" t="s">
        <v>30</v>
      </c>
      <c r="D417" s="129">
        <v>1</v>
      </c>
      <c r="E417" s="130">
        <v>1</v>
      </c>
      <c r="F417" s="123">
        <v>1000</v>
      </c>
      <c r="G417" s="123">
        <f t="shared" ref="G417:G421" si="140">D417*F417</f>
        <v>1000</v>
      </c>
      <c r="H417" s="123">
        <f t="shared" ref="H417:H421" si="141">G417*12</f>
        <v>12000</v>
      </c>
    </row>
    <row r="418" spans="1:8" s="6" customFormat="1" x14ac:dyDescent="0.25">
      <c r="A418" s="141"/>
      <c r="B418" s="89"/>
      <c r="C418" s="142" t="s">
        <v>3</v>
      </c>
      <c r="D418" s="129">
        <v>1</v>
      </c>
      <c r="E418" s="130">
        <v>0.65</v>
      </c>
      <c r="F418" s="123">
        <v>650</v>
      </c>
      <c r="G418" s="123">
        <f t="shared" si="140"/>
        <v>650</v>
      </c>
      <c r="H418" s="123">
        <f t="shared" si="141"/>
        <v>7800</v>
      </c>
    </row>
    <row r="419" spans="1:8" s="6" customFormat="1" x14ac:dyDescent="0.25">
      <c r="A419" s="141"/>
      <c r="B419" s="89"/>
      <c r="C419" s="142" t="s">
        <v>4</v>
      </c>
      <c r="D419" s="129">
        <v>2</v>
      </c>
      <c r="E419" s="130">
        <v>0.55000000000000004</v>
      </c>
      <c r="F419" s="123">
        <v>550</v>
      </c>
      <c r="G419" s="123">
        <f t="shared" si="140"/>
        <v>1100</v>
      </c>
      <c r="H419" s="123">
        <f t="shared" si="141"/>
        <v>13200</v>
      </c>
    </row>
    <row r="420" spans="1:8" s="6" customFormat="1" x14ac:dyDescent="0.25">
      <c r="A420" s="141"/>
      <c r="B420" s="89"/>
      <c r="C420" s="142" t="s">
        <v>8</v>
      </c>
      <c r="D420" s="129">
        <v>0</v>
      </c>
      <c r="E420" s="130">
        <v>0.45</v>
      </c>
      <c r="F420" s="123">
        <v>450</v>
      </c>
      <c r="G420" s="123">
        <f t="shared" si="140"/>
        <v>0</v>
      </c>
      <c r="H420" s="123">
        <f t="shared" si="141"/>
        <v>0</v>
      </c>
    </row>
    <row r="421" spans="1:8" s="6" customFormat="1" x14ac:dyDescent="0.25">
      <c r="A421" s="141"/>
      <c r="B421" s="89"/>
      <c r="C421" s="142" t="s">
        <v>6</v>
      </c>
      <c r="D421" s="129">
        <v>1</v>
      </c>
      <c r="E421" s="130">
        <v>0.7</v>
      </c>
      <c r="F421" s="123">
        <v>700</v>
      </c>
      <c r="G421" s="123">
        <f t="shared" si="140"/>
        <v>700</v>
      </c>
      <c r="H421" s="123">
        <f t="shared" si="141"/>
        <v>8400</v>
      </c>
    </row>
    <row r="422" spans="1:8" s="7" customFormat="1" x14ac:dyDescent="0.25">
      <c r="A422" s="143"/>
      <c r="B422" s="102">
        <v>3</v>
      </c>
      <c r="C422" s="144" t="s">
        <v>72</v>
      </c>
      <c r="D422" s="145">
        <f>SUM(D423:D427)</f>
        <v>6</v>
      </c>
      <c r="E422" s="145"/>
      <c r="F422" s="146"/>
      <c r="G422" s="146">
        <f>SUM(G423:G427)</f>
        <v>3900</v>
      </c>
      <c r="H422" s="146">
        <f>SUM(H423:H427)</f>
        <v>46800</v>
      </c>
    </row>
    <row r="423" spans="1:8" s="6" customFormat="1" x14ac:dyDescent="0.25">
      <c r="A423" s="141"/>
      <c r="B423" s="89"/>
      <c r="C423" s="142" t="s">
        <v>30</v>
      </c>
      <c r="D423" s="129">
        <v>1</v>
      </c>
      <c r="E423" s="130">
        <v>1</v>
      </c>
      <c r="F423" s="123">
        <v>1000</v>
      </c>
      <c r="G423" s="123">
        <f t="shared" ref="G423:G427" si="142">D423*F423</f>
        <v>1000</v>
      </c>
      <c r="H423" s="123">
        <f t="shared" ref="H423:H427" si="143">G423*12</f>
        <v>12000</v>
      </c>
    </row>
    <row r="424" spans="1:8" s="6" customFormat="1" x14ac:dyDescent="0.25">
      <c r="A424" s="141"/>
      <c r="B424" s="89"/>
      <c r="C424" s="142" t="s">
        <v>3</v>
      </c>
      <c r="D424" s="129">
        <v>1</v>
      </c>
      <c r="E424" s="130">
        <v>0.65</v>
      </c>
      <c r="F424" s="123">
        <v>650</v>
      </c>
      <c r="G424" s="123">
        <f t="shared" si="142"/>
        <v>650</v>
      </c>
      <c r="H424" s="123">
        <f t="shared" si="143"/>
        <v>7800</v>
      </c>
    </row>
    <row r="425" spans="1:8" s="6" customFormat="1" x14ac:dyDescent="0.25">
      <c r="A425" s="141"/>
      <c r="B425" s="89"/>
      <c r="C425" s="142" t="s">
        <v>4</v>
      </c>
      <c r="D425" s="129">
        <v>2</v>
      </c>
      <c r="E425" s="130">
        <v>0.55000000000000004</v>
      </c>
      <c r="F425" s="123">
        <v>550</v>
      </c>
      <c r="G425" s="123">
        <f t="shared" si="142"/>
        <v>1100</v>
      </c>
      <c r="H425" s="123">
        <f t="shared" si="143"/>
        <v>13200</v>
      </c>
    </row>
    <row r="426" spans="1:8" s="6" customFormat="1" x14ac:dyDescent="0.25">
      <c r="A426" s="141"/>
      <c r="B426" s="89"/>
      <c r="C426" s="142" t="s">
        <v>8</v>
      </c>
      <c r="D426" s="129">
        <v>1</v>
      </c>
      <c r="E426" s="130">
        <v>0.45</v>
      </c>
      <c r="F426" s="123">
        <v>450</v>
      </c>
      <c r="G426" s="123">
        <f t="shared" si="142"/>
        <v>450</v>
      </c>
      <c r="H426" s="123">
        <f t="shared" si="143"/>
        <v>5400</v>
      </c>
    </row>
    <row r="427" spans="1:8" s="6" customFormat="1" x14ac:dyDescent="0.25">
      <c r="A427" s="141"/>
      <c r="B427" s="89"/>
      <c r="C427" s="142" t="s">
        <v>6</v>
      </c>
      <c r="D427" s="129">
        <v>1</v>
      </c>
      <c r="E427" s="130">
        <v>0.7</v>
      </c>
      <c r="F427" s="123">
        <v>700</v>
      </c>
      <c r="G427" s="123">
        <f t="shared" si="142"/>
        <v>700</v>
      </c>
      <c r="H427" s="123">
        <f t="shared" si="143"/>
        <v>8400</v>
      </c>
    </row>
    <row r="428" spans="1:8" s="7" customFormat="1" x14ac:dyDescent="0.25">
      <c r="A428" s="143"/>
      <c r="B428" s="102">
        <v>4</v>
      </c>
      <c r="C428" s="144" t="s">
        <v>73</v>
      </c>
      <c r="D428" s="145">
        <f>SUM(D429:D433)</f>
        <v>6</v>
      </c>
      <c r="E428" s="145"/>
      <c r="F428" s="146"/>
      <c r="G428" s="146">
        <f>SUM(G429:G433)</f>
        <v>3900</v>
      </c>
      <c r="H428" s="146">
        <f>SUM(H429:H433)</f>
        <v>46800</v>
      </c>
    </row>
    <row r="429" spans="1:8" s="6" customFormat="1" x14ac:dyDescent="0.25">
      <c r="A429" s="141"/>
      <c r="B429" s="89"/>
      <c r="C429" s="142" t="s">
        <v>30</v>
      </c>
      <c r="D429" s="129">
        <v>1</v>
      </c>
      <c r="E429" s="130">
        <v>1</v>
      </c>
      <c r="F429" s="123">
        <v>1000</v>
      </c>
      <c r="G429" s="123">
        <f t="shared" ref="G429:G433" si="144">D429*F429</f>
        <v>1000</v>
      </c>
      <c r="H429" s="123">
        <f t="shared" ref="H429:H433" si="145">G429*12</f>
        <v>12000</v>
      </c>
    </row>
    <row r="430" spans="1:8" s="6" customFormat="1" x14ac:dyDescent="0.25">
      <c r="A430" s="141"/>
      <c r="B430" s="89"/>
      <c r="C430" s="142" t="s">
        <v>3</v>
      </c>
      <c r="D430" s="129">
        <v>1</v>
      </c>
      <c r="E430" s="130">
        <v>0.65</v>
      </c>
      <c r="F430" s="123">
        <v>650</v>
      </c>
      <c r="G430" s="123">
        <f t="shared" si="144"/>
        <v>650</v>
      </c>
      <c r="H430" s="123">
        <f t="shared" si="145"/>
        <v>7800</v>
      </c>
    </row>
    <row r="431" spans="1:8" s="6" customFormat="1" x14ac:dyDescent="0.25">
      <c r="A431" s="141"/>
      <c r="B431" s="89"/>
      <c r="C431" s="142" t="s">
        <v>4</v>
      </c>
      <c r="D431" s="129">
        <v>2</v>
      </c>
      <c r="E431" s="130">
        <v>0.55000000000000004</v>
      </c>
      <c r="F431" s="123">
        <v>550</v>
      </c>
      <c r="G431" s="123">
        <f t="shared" si="144"/>
        <v>1100</v>
      </c>
      <c r="H431" s="123">
        <f t="shared" si="145"/>
        <v>13200</v>
      </c>
    </row>
    <row r="432" spans="1:8" s="6" customFormat="1" x14ac:dyDescent="0.25">
      <c r="A432" s="141"/>
      <c r="B432" s="89"/>
      <c r="C432" s="142" t="s">
        <v>8</v>
      </c>
      <c r="D432" s="129">
        <v>1</v>
      </c>
      <c r="E432" s="130">
        <v>0.45</v>
      </c>
      <c r="F432" s="123">
        <v>450</v>
      </c>
      <c r="G432" s="123">
        <f t="shared" si="144"/>
        <v>450</v>
      </c>
      <c r="H432" s="123">
        <f t="shared" si="145"/>
        <v>5400</v>
      </c>
    </row>
    <row r="433" spans="1:8" s="6" customFormat="1" x14ac:dyDescent="0.25">
      <c r="A433" s="141"/>
      <c r="B433" s="89"/>
      <c r="C433" s="142" t="s">
        <v>6</v>
      </c>
      <c r="D433" s="129">
        <v>1</v>
      </c>
      <c r="E433" s="130">
        <v>0.7</v>
      </c>
      <c r="F433" s="123">
        <v>700</v>
      </c>
      <c r="G433" s="123">
        <f t="shared" si="144"/>
        <v>700</v>
      </c>
      <c r="H433" s="123">
        <f t="shared" si="145"/>
        <v>8400</v>
      </c>
    </row>
    <row r="434" spans="1:8" s="7" customFormat="1" ht="30" x14ac:dyDescent="0.25">
      <c r="A434" s="143"/>
      <c r="B434" s="102">
        <v>5</v>
      </c>
      <c r="C434" s="144" t="s">
        <v>74</v>
      </c>
      <c r="D434" s="145">
        <f>SUM(D435:D439)</f>
        <v>6</v>
      </c>
      <c r="E434" s="145"/>
      <c r="F434" s="146"/>
      <c r="G434" s="146">
        <f>SUM(G435:G439)</f>
        <v>3900</v>
      </c>
      <c r="H434" s="146">
        <f>SUM(H435:H439)</f>
        <v>46800</v>
      </c>
    </row>
    <row r="435" spans="1:8" s="6" customFormat="1" x14ac:dyDescent="0.25">
      <c r="A435" s="141"/>
      <c r="B435" s="89"/>
      <c r="C435" s="142" t="s">
        <v>30</v>
      </c>
      <c r="D435" s="129">
        <v>1</v>
      </c>
      <c r="E435" s="130">
        <v>1</v>
      </c>
      <c r="F435" s="123">
        <v>1000</v>
      </c>
      <c r="G435" s="123">
        <f t="shared" ref="G435:G439" si="146">D435*F435</f>
        <v>1000</v>
      </c>
      <c r="H435" s="123">
        <f t="shared" ref="H435:H439" si="147">G435*12</f>
        <v>12000</v>
      </c>
    </row>
    <row r="436" spans="1:8" s="6" customFormat="1" x14ac:dyDescent="0.25">
      <c r="A436" s="141"/>
      <c r="B436" s="89"/>
      <c r="C436" s="142" t="s">
        <v>3</v>
      </c>
      <c r="D436" s="129">
        <v>1</v>
      </c>
      <c r="E436" s="130">
        <v>0.65</v>
      </c>
      <c r="F436" s="123">
        <v>650</v>
      </c>
      <c r="G436" s="123">
        <f t="shared" si="146"/>
        <v>650</v>
      </c>
      <c r="H436" s="123">
        <f t="shared" si="147"/>
        <v>7800</v>
      </c>
    </row>
    <row r="437" spans="1:8" s="6" customFormat="1" x14ac:dyDescent="0.25">
      <c r="A437" s="141"/>
      <c r="B437" s="89"/>
      <c r="C437" s="142" t="s">
        <v>31</v>
      </c>
      <c r="D437" s="129">
        <v>2</v>
      </c>
      <c r="E437" s="130">
        <v>0.55000000000000004</v>
      </c>
      <c r="F437" s="123">
        <v>550</v>
      </c>
      <c r="G437" s="123">
        <f t="shared" si="146"/>
        <v>1100</v>
      </c>
      <c r="H437" s="123">
        <f t="shared" si="147"/>
        <v>13200</v>
      </c>
    </row>
    <row r="438" spans="1:8" s="6" customFormat="1" x14ac:dyDescent="0.25">
      <c r="A438" s="141"/>
      <c r="B438" s="89"/>
      <c r="C438" s="142" t="s">
        <v>8</v>
      </c>
      <c r="D438" s="129">
        <v>1</v>
      </c>
      <c r="E438" s="130">
        <v>0.45</v>
      </c>
      <c r="F438" s="123">
        <v>450</v>
      </c>
      <c r="G438" s="123">
        <f t="shared" si="146"/>
        <v>450</v>
      </c>
      <c r="H438" s="123">
        <f t="shared" si="147"/>
        <v>5400</v>
      </c>
    </row>
    <row r="439" spans="1:8" s="6" customFormat="1" x14ac:dyDescent="0.25">
      <c r="A439" s="141"/>
      <c r="B439" s="89"/>
      <c r="C439" s="142" t="s">
        <v>6</v>
      </c>
      <c r="D439" s="129">
        <v>1</v>
      </c>
      <c r="E439" s="130">
        <v>0.7</v>
      </c>
      <c r="F439" s="123">
        <v>700</v>
      </c>
      <c r="G439" s="123">
        <f t="shared" si="146"/>
        <v>700</v>
      </c>
      <c r="H439" s="123">
        <f t="shared" si="147"/>
        <v>8400</v>
      </c>
    </row>
    <row r="440" spans="1:8" s="7" customFormat="1" ht="31.5" customHeight="1" x14ac:dyDescent="0.25">
      <c r="A440" s="143"/>
      <c r="B440" s="118" t="s">
        <v>125</v>
      </c>
      <c r="C440" s="140" t="s">
        <v>75</v>
      </c>
      <c r="D440" s="118">
        <f>SUM(D441:D449)</f>
        <v>16</v>
      </c>
      <c r="E440" s="118"/>
      <c r="F440" s="121"/>
      <c r="G440" s="121">
        <f>SUM(G441:G449)</f>
        <v>12000</v>
      </c>
      <c r="H440" s="121">
        <f>SUM(H441:H449)</f>
        <v>144000</v>
      </c>
    </row>
    <row r="441" spans="1:8" s="6" customFormat="1" x14ac:dyDescent="0.25">
      <c r="A441" s="141"/>
      <c r="B441" s="89"/>
      <c r="C441" s="142" t="s">
        <v>26</v>
      </c>
      <c r="D441" s="129">
        <v>1</v>
      </c>
      <c r="E441" s="130">
        <v>1.8</v>
      </c>
      <c r="F441" s="123">
        <v>1800</v>
      </c>
      <c r="G441" s="123">
        <f t="shared" ref="G441:G449" si="148">D441*F441</f>
        <v>1800</v>
      </c>
      <c r="H441" s="123">
        <f t="shared" ref="H441:H449" si="149">G441*12</f>
        <v>21600</v>
      </c>
    </row>
    <row r="442" spans="1:8" s="6" customFormat="1" x14ac:dyDescent="0.25">
      <c r="A442" s="141"/>
      <c r="B442" s="89"/>
      <c r="C442" s="142" t="s">
        <v>2</v>
      </c>
      <c r="D442" s="129">
        <v>1</v>
      </c>
      <c r="E442" s="130">
        <v>1.3</v>
      </c>
      <c r="F442" s="123">
        <v>1300</v>
      </c>
      <c r="G442" s="123">
        <f t="shared" si="148"/>
        <v>1300</v>
      </c>
      <c r="H442" s="123">
        <f t="shared" si="149"/>
        <v>15600</v>
      </c>
    </row>
    <row r="443" spans="1:8" s="6" customFormat="1" x14ac:dyDescent="0.25">
      <c r="A443" s="141"/>
      <c r="B443" s="89"/>
      <c r="C443" s="111" t="s">
        <v>27</v>
      </c>
      <c r="D443" s="129">
        <v>1</v>
      </c>
      <c r="E443" s="130">
        <v>0.7</v>
      </c>
      <c r="F443" s="123">
        <v>700</v>
      </c>
      <c r="G443" s="123">
        <f t="shared" si="148"/>
        <v>700</v>
      </c>
      <c r="H443" s="123">
        <f t="shared" si="149"/>
        <v>8400</v>
      </c>
    </row>
    <row r="444" spans="1:8" s="6" customFormat="1" x14ac:dyDescent="0.25">
      <c r="A444" s="141"/>
      <c r="B444" s="89"/>
      <c r="C444" s="142" t="s">
        <v>10</v>
      </c>
      <c r="D444" s="129">
        <v>1</v>
      </c>
      <c r="E444" s="130">
        <v>0.8</v>
      </c>
      <c r="F444" s="123">
        <v>800</v>
      </c>
      <c r="G444" s="123">
        <f t="shared" si="148"/>
        <v>800</v>
      </c>
      <c r="H444" s="123">
        <f t="shared" si="149"/>
        <v>9600</v>
      </c>
    </row>
    <row r="445" spans="1:8" s="6" customFormat="1" x14ac:dyDescent="0.25">
      <c r="A445" s="141"/>
      <c r="B445" s="89"/>
      <c r="C445" s="111" t="s">
        <v>28</v>
      </c>
      <c r="D445" s="129">
        <v>0</v>
      </c>
      <c r="E445" s="130">
        <v>0.8</v>
      </c>
      <c r="F445" s="123">
        <v>800</v>
      </c>
      <c r="G445" s="123">
        <f t="shared" si="148"/>
        <v>0</v>
      </c>
      <c r="H445" s="123">
        <f t="shared" si="149"/>
        <v>0</v>
      </c>
    </row>
    <row r="446" spans="1:8" s="6" customFormat="1" x14ac:dyDescent="0.25">
      <c r="A446" s="141"/>
      <c r="B446" s="89"/>
      <c r="C446" s="111" t="s">
        <v>44</v>
      </c>
      <c r="D446" s="129">
        <v>1</v>
      </c>
      <c r="E446" s="130">
        <v>0.9</v>
      </c>
      <c r="F446" s="123">
        <v>900</v>
      </c>
      <c r="G446" s="123">
        <f t="shared" si="148"/>
        <v>900</v>
      </c>
      <c r="H446" s="123">
        <f t="shared" si="149"/>
        <v>10800</v>
      </c>
    </row>
    <row r="447" spans="1:8" s="6" customFormat="1" x14ac:dyDescent="0.25">
      <c r="A447" s="141"/>
      <c r="B447" s="89"/>
      <c r="C447" s="142" t="s">
        <v>3</v>
      </c>
      <c r="D447" s="129">
        <v>3</v>
      </c>
      <c r="E447" s="130">
        <v>0.7</v>
      </c>
      <c r="F447" s="123">
        <v>700</v>
      </c>
      <c r="G447" s="123">
        <f t="shared" si="148"/>
        <v>2100</v>
      </c>
      <c r="H447" s="123">
        <f t="shared" si="149"/>
        <v>25200</v>
      </c>
    </row>
    <row r="448" spans="1:8" s="6" customFormat="1" x14ac:dyDescent="0.25">
      <c r="A448" s="141"/>
      <c r="B448" s="89"/>
      <c r="C448" s="142" t="s">
        <v>31</v>
      </c>
      <c r="D448" s="129">
        <v>4</v>
      </c>
      <c r="E448" s="130">
        <v>0.6</v>
      </c>
      <c r="F448" s="123">
        <v>600</v>
      </c>
      <c r="G448" s="123">
        <f t="shared" si="148"/>
        <v>2400</v>
      </c>
      <c r="H448" s="123">
        <f t="shared" si="149"/>
        <v>28800</v>
      </c>
    </row>
    <row r="449" spans="1:8" s="6" customFormat="1" x14ac:dyDescent="0.25">
      <c r="A449" s="141"/>
      <c r="B449" s="89"/>
      <c r="C449" s="142" t="s">
        <v>8</v>
      </c>
      <c r="D449" s="129">
        <v>4</v>
      </c>
      <c r="E449" s="130">
        <v>0.5</v>
      </c>
      <c r="F449" s="123">
        <v>500</v>
      </c>
      <c r="G449" s="123">
        <f t="shared" si="148"/>
        <v>2000</v>
      </c>
      <c r="H449" s="123">
        <f t="shared" si="149"/>
        <v>24000</v>
      </c>
    </row>
    <row r="450" spans="1:8" s="7" customFormat="1" x14ac:dyDescent="0.25">
      <c r="A450" s="143"/>
      <c r="B450" s="102">
        <v>1</v>
      </c>
      <c r="C450" s="144" t="s">
        <v>76</v>
      </c>
      <c r="D450" s="145">
        <f>SUM(D451:D455)</f>
        <v>5</v>
      </c>
      <c r="E450" s="145"/>
      <c r="F450" s="146"/>
      <c r="G450" s="146">
        <f>SUM(G451:G455)</f>
        <v>3350</v>
      </c>
      <c r="H450" s="146">
        <f>SUM(H451:H455)</f>
        <v>40200</v>
      </c>
    </row>
    <row r="451" spans="1:8" s="6" customFormat="1" x14ac:dyDescent="0.25">
      <c r="A451" s="141"/>
      <c r="B451" s="89"/>
      <c r="C451" s="142" t="s">
        <v>30</v>
      </c>
      <c r="D451" s="129">
        <v>1</v>
      </c>
      <c r="E451" s="130">
        <v>1</v>
      </c>
      <c r="F451" s="123">
        <v>1000</v>
      </c>
      <c r="G451" s="123">
        <f t="shared" ref="G451:G455" si="150">D451*F451</f>
        <v>1000</v>
      </c>
      <c r="H451" s="123">
        <f t="shared" ref="H451:H455" si="151">G451*12</f>
        <v>12000</v>
      </c>
    </row>
    <row r="452" spans="1:8" s="6" customFormat="1" x14ac:dyDescent="0.25">
      <c r="A452" s="141"/>
      <c r="B452" s="89"/>
      <c r="C452" s="142" t="s">
        <v>3</v>
      </c>
      <c r="D452" s="129">
        <v>1</v>
      </c>
      <c r="E452" s="130">
        <v>0.65</v>
      </c>
      <c r="F452" s="123">
        <v>650</v>
      </c>
      <c r="G452" s="123">
        <f t="shared" si="150"/>
        <v>650</v>
      </c>
      <c r="H452" s="123">
        <f t="shared" si="151"/>
        <v>7800</v>
      </c>
    </row>
    <row r="453" spans="1:8" s="6" customFormat="1" x14ac:dyDescent="0.25">
      <c r="A453" s="141"/>
      <c r="B453" s="89"/>
      <c r="C453" s="142" t="s">
        <v>31</v>
      </c>
      <c r="D453" s="129">
        <v>1</v>
      </c>
      <c r="E453" s="130">
        <v>0.55000000000000004</v>
      </c>
      <c r="F453" s="123">
        <v>550</v>
      </c>
      <c r="G453" s="123">
        <f t="shared" si="150"/>
        <v>550</v>
      </c>
      <c r="H453" s="123">
        <f t="shared" si="151"/>
        <v>6600</v>
      </c>
    </row>
    <row r="454" spans="1:8" s="6" customFormat="1" x14ac:dyDescent="0.25">
      <c r="A454" s="141"/>
      <c r="B454" s="89"/>
      <c r="C454" s="142" t="s">
        <v>8</v>
      </c>
      <c r="D454" s="129">
        <v>1</v>
      </c>
      <c r="E454" s="130">
        <v>0.45</v>
      </c>
      <c r="F454" s="123">
        <v>450</v>
      </c>
      <c r="G454" s="123">
        <f t="shared" si="150"/>
        <v>450</v>
      </c>
      <c r="H454" s="123">
        <f t="shared" si="151"/>
        <v>5400</v>
      </c>
    </row>
    <row r="455" spans="1:8" s="6" customFormat="1" x14ac:dyDescent="0.25">
      <c r="A455" s="141"/>
      <c r="B455" s="89"/>
      <c r="C455" s="142" t="s">
        <v>6</v>
      </c>
      <c r="D455" s="129">
        <v>1</v>
      </c>
      <c r="E455" s="130">
        <v>0.7</v>
      </c>
      <c r="F455" s="123">
        <v>700</v>
      </c>
      <c r="G455" s="123">
        <f t="shared" si="150"/>
        <v>700</v>
      </c>
      <c r="H455" s="123">
        <f t="shared" si="151"/>
        <v>8400</v>
      </c>
    </row>
    <row r="456" spans="1:8" s="7" customFormat="1" x14ac:dyDescent="0.25">
      <c r="A456" s="143"/>
      <c r="B456" s="102">
        <v>2</v>
      </c>
      <c r="C456" s="144" t="s">
        <v>77</v>
      </c>
      <c r="D456" s="145">
        <f>SUM(D457:D461)</f>
        <v>7</v>
      </c>
      <c r="E456" s="145"/>
      <c r="F456" s="146"/>
      <c r="G456" s="146">
        <f>SUM(G457:G461)</f>
        <v>4350</v>
      </c>
      <c r="H456" s="146">
        <f>SUM(H457:H461)</f>
        <v>52200</v>
      </c>
    </row>
    <row r="457" spans="1:8" s="6" customFormat="1" x14ac:dyDescent="0.25">
      <c r="A457" s="141"/>
      <c r="B457" s="89"/>
      <c r="C457" s="142" t="s">
        <v>30</v>
      </c>
      <c r="D457" s="129">
        <v>1</v>
      </c>
      <c r="E457" s="130">
        <v>1</v>
      </c>
      <c r="F457" s="123">
        <v>1000</v>
      </c>
      <c r="G457" s="123">
        <f t="shared" ref="G457:G461" si="152">D457*F457</f>
        <v>1000</v>
      </c>
      <c r="H457" s="123">
        <f t="shared" ref="H457:H461" si="153">G457*12</f>
        <v>12000</v>
      </c>
    </row>
    <row r="458" spans="1:8" s="6" customFormat="1" x14ac:dyDescent="0.25">
      <c r="A458" s="141"/>
      <c r="B458" s="89"/>
      <c r="C458" s="142" t="s">
        <v>3</v>
      </c>
      <c r="D458" s="129">
        <v>1</v>
      </c>
      <c r="E458" s="130">
        <v>0.65</v>
      </c>
      <c r="F458" s="123">
        <v>650</v>
      </c>
      <c r="G458" s="123">
        <f t="shared" si="152"/>
        <v>650</v>
      </c>
      <c r="H458" s="123">
        <f t="shared" si="153"/>
        <v>7800</v>
      </c>
    </row>
    <row r="459" spans="1:8" s="6" customFormat="1" x14ac:dyDescent="0.25">
      <c r="A459" s="141"/>
      <c r="B459" s="89"/>
      <c r="C459" s="142" t="s">
        <v>4</v>
      </c>
      <c r="D459" s="129">
        <v>2</v>
      </c>
      <c r="E459" s="130">
        <v>0.55000000000000004</v>
      </c>
      <c r="F459" s="123">
        <v>550</v>
      </c>
      <c r="G459" s="123">
        <f t="shared" si="152"/>
        <v>1100</v>
      </c>
      <c r="H459" s="123">
        <f t="shared" si="153"/>
        <v>13200</v>
      </c>
    </row>
    <row r="460" spans="1:8" s="6" customFormat="1" x14ac:dyDescent="0.25">
      <c r="A460" s="141"/>
      <c r="B460" s="89"/>
      <c r="C460" s="142" t="s">
        <v>8</v>
      </c>
      <c r="D460" s="129">
        <v>2</v>
      </c>
      <c r="E460" s="130">
        <v>0.45</v>
      </c>
      <c r="F460" s="123">
        <v>450</v>
      </c>
      <c r="G460" s="123">
        <f t="shared" si="152"/>
        <v>900</v>
      </c>
      <c r="H460" s="123">
        <f t="shared" si="153"/>
        <v>10800</v>
      </c>
    </row>
    <row r="461" spans="1:8" s="6" customFormat="1" x14ac:dyDescent="0.25">
      <c r="A461" s="141"/>
      <c r="B461" s="89"/>
      <c r="C461" s="142" t="s">
        <v>6</v>
      </c>
      <c r="D461" s="129">
        <v>1</v>
      </c>
      <c r="E461" s="130">
        <v>0.7</v>
      </c>
      <c r="F461" s="123">
        <v>700</v>
      </c>
      <c r="G461" s="123">
        <f t="shared" si="152"/>
        <v>700</v>
      </c>
      <c r="H461" s="123">
        <f t="shared" si="153"/>
        <v>8400</v>
      </c>
    </row>
    <row r="462" spans="1:8" s="7" customFormat="1" ht="30" x14ac:dyDescent="0.25">
      <c r="A462" s="143"/>
      <c r="B462" s="102">
        <v>3</v>
      </c>
      <c r="C462" s="144" t="s">
        <v>78</v>
      </c>
      <c r="D462" s="145">
        <f>SUM(D463:D466)</f>
        <v>5</v>
      </c>
      <c r="E462" s="145"/>
      <c r="F462" s="146"/>
      <c r="G462" s="146">
        <f>SUM(G463:G466)</f>
        <v>3300</v>
      </c>
      <c r="H462" s="146">
        <f>SUM(H463:H466)</f>
        <v>39600</v>
      </c>
    </row>
    <row r="463" spans="1:8" s="6" customFormat="1" x14ac:dyDescent="0.25">
      <c r="A463" s="141"/>
      <c r="B463" s="89"/>
      <c r="C463" s="142" t="s">
        <v>30</v>
      </c>
      <c r="D463" s="129">
        <v>1</v>
      </c>
      <c r="E463" s="130">
        <v>1</v>
      </c>
      <c r="F463" s="123">
        <v>1000</v>
      </c>
      <c r="G463" s="123">
        <f>D463*F463</f>
        <v>1000</v>
      </c>
      <c r="H463" s="123">
        <f t="shared" ref="H463:H466" si="154">G463*12</f>
        <v>12000</v>
      </c>
    </row>
    <row r="464" spans="1:8" s="6" customFormat="1" x14ac:dyDescent="0.25">
      <c r="A464" s="141"/>
      <c r="B464" s="89"/>
      <c r="C464" s="142" t="s">
        <v>3</v>
      </c>
      <c r="D464" s="129">
        <v>1</v>
      </c>
      <c r="E464" s="130">
        <v>0.65</v>
      </c>
      <c r="F464" s="123">
        <v>650</v>
      </c>
      <c r="G464" s="123">
        <f>D464*F464</f>
        <v>650</v>
      </c>
      <c r="H464" s="123">
        <f t="shared" si="154"/>
        <v>7800</v>
      </c>
    </row>
    <row r="465" spans="1:8" s="6" customFormat="1" x14ac:dyDescent="0.25">
      <c r="A465" s="141"/>
      <c r="B465" s="89"/>
      <c r="C465" s="142" t="s">
        <v>4</v>
      </c>
      <c r="D465" s="129">
        <v>3</v>
      </c>
      <c r="E465" s="130">
        <v>0.55000000000000004</v>
      </c>
      <c r="F465" s="123">
        <v>550</v>
      </c>
      <c r="G465" s="123">
        <f>D465*F465</f>
        <v>1650</v>
      </c>
      <c r="H465" s="123">
        <f t="shared" si="154"/>
        <v>19800</v>
      </c>
    </row>
    <row r="466" spans="1:8" s="6" customFormat="1" x14ac:dyDescent="0.25">
      <c r="A466" s="141"/>
      <c r="B466" s="89"/>
      <c r="C466" s="142" t="s">
        <v>8</v>
      </c>
      <c r="D466" s="129">
        <v>0</v>
      </c>
      <c r="E466" s="130">
        <v>0.45</v>
      </c>
      <c r="F466" s="123">
        <v>450</v>
      </c>
      <c r="G466" s="123">
        <f>D466*F466</f>
        <v>0</v>
      </c>
      <c r="H466" s="123">
        <f t="shared" si="154"/>
        <v>0</v>
      </c>
    </row>
    <row r="467" spans="1:8" s="7" customFormat="1" x14ac:dyDescent="0.25">
      <c r="A467" s="143"/>
      <c r="B467" s="102">
        <v>4</v>
      </c>
      <c r="C467" s="144" t="s">
        <v>79</v>
      </c>
      <c r="D467" s="145">
        <f>SUM(D468:D472)</f>
        <v>5</v>
      </c>
      <c r="E467" s="145"/>
      <c r="F467" s="146"/>
      <c r="G467" s="146">
        <f>SUM(G468:G472)</f>
        <v>3350</v>
      </c>
      <c r="H467" s="146">
        <f>SUM(H468:H472)</f>
        <v>40200</v>
      </c>
    </row>
    <row r="468" spans="1:8" s="6" customFormat="1" x14ac:dyDescent="0.25">
      <c r="A468" s="141"/>
      <c r="B468" s="89"/>
      <c r="C468" s="142" t="s">
        <v>30</v>
      </c>
      <c r="D468" s="129">
        <v>1</v>
      </c>
      <c r="E468" s="130">
        <v>1</v>
      </c>
      <c r="F468" s="123">
        <v>1000</v>
      </c>
      <c r="G468" s="123">
        <f t="shared" ref="G468:G472" si="155">D468*F468</f>
        <v>1000</v>
      </c>
      <c r="H468" s="123">
        <f t="shared" ref="H468:H472" si="156">G468*12</f>
        <v>12000</v>
      </c>
    </row>
    <row r="469" spans="1:8" s="6" customFormat="1" x14ac:dyDescent="0.25">
      <c r="A469" s="141"/>
      <c r="B469" s="89"/>
      <c r="C469" s="142" t="s">
        <v>3</v>
      </c>
      <c r="D469" s="129">
        <v>1</v>
      </c>
      <c r="E469" s="130">
        <v>0.65</v>
      </c>
      <c r="F469" s="123">
        <v>650</v>
      </c>
      <c r="G469" s="123">
        <f t="shared" si="155"/>
        <v>650</v>
      </c>
      <c r="H469" s="123">
        <f t="shared" si="156"/>
        <v>7800</v>
      </c>
    </row>
    <row r="470" spans="1:8" s="6" customFormat="1" x14ac:dyDescent="0.25">
      <c r="A470" s="141"/>
      <c r="B470" s="89"/>
      <c r="C470" s="142" t="s">
        <v>4</v>
      </c>
      <c r="D470" s="129">
        <v>1</v>
      </c>
      <c r="E470" s="130">
        <v>0.55000000000000004</v>
      </c>
      <c r="F470" s="123">
        <v>550</v>
      </c>
      <c r="G470" s="123">
        <f t="shared" si="155"/>
        <v>550</v>
      </c>
      <c r="H470" s="123">
        <f t="shared" si="156"/>
        <v>6600</v>
      </c>
    </row>
    <row r="471" spans="1:8" s="6" customFormat="1" x14ac:dyDescent="0.25">
      <c r="A471" s="141"/>
      <c r="B471" s="89"/>
      <c r="C471" s="142" t="s">
        <v>8</v>
      </c>
      <c r="D471" s="129">
        <v>1</v>
      </c>
      <c r="E471" s="130">
        <v>0.45</v>
      </c>
      <c r="F471" s="123">
        <v>450</v>
      </c>
      <c r="G471" s="123">
        <f t="shared" si="155"/>
        <v>450</v>
      </c>
      <c r="H471" s="123">
        <f t="shared" si="156"/>
        <v>5400</v>
      </c>
    </row>
    <row r="472" spans="1:8" s="6" customFormat="1" x14ac:dyDescent="0.25">
      <c r="A472" s="141"/>
      <c r="B472" s="89"/>
      <c r="C472" s="142" t="s">
        <v>6</v>
      </c>
      <c r="D472" s="129">
        <v>1</v>
      </c>
      <c r="E472" s="130">
        <v>0.7</v>
      </c>
      <c r="F472" s="123">
        <v>700</v>
      </c>
      <c r="G472" s="123">
        <f t="shared" si="155"/>
        <v>700</v>
      </c>
      <c r="H472" s="123">
        <f t="shared" si="156"/>
        <v>8400</v>
      </c>
    </row>
    <row r="473" spans="1:8" s="7" customFormat="1" ht="29.25" customHeight="1" x14ac:dyDescent="0.25">
      <c r="A473" s="143"/>
      <c r="B473" s="118" t="s">
        <v>126</v>
      </c>
      <c r="C473" s="140" t="s">
        <v>80</v>
      </c>
      <c r="D473" s="118">
        <f>SUM(D474:D482)</f>
        <v>20</v>
      </c>
      <c r="E473" s="118"/>
      <c r="F473" s="121"/>
      <c r="G473" s="121">
        <f>SUM(G474:G482)</f>
        <v>14200</v>
      </c>
      <c r="H473" s="121">
        <f>SUM(H474:H482)</f>
        <v>170400</v>
      </c>
    </row>
    <row r="474" spans="1:8" s="6" customFormat="1" x14ac:dyDescent="0.25">
      <c r="A474" s="141"/>
      <c r="B474" s="89"/>
      <c r="C474" s="142" t="s">
        <v>26</v>
      </c>
      <c r="D474" s="129">
        <v>1</v>
      </c>
      <c r="E474" s="130">
        <v>1.8</v>
      </c>
      <c r="F474" s="123">
        <v>1800</v>
      </c>
      <c r="G474" s="123">
        <f t="shared" ref="G474:G482" si="157">D474*F474</f>
        <v>1800</v>
      </c>
      <c r="H474" s="123">
        <f t="shared" ref="H474:H482" si="158">G474*12</f>
        <v>21600</v>
      </c>
    </row>
    <row r="475" spans="1:8" s="6" customFormat="1" x14ac:dyDescent="0.25">
      <c r="A475" s="141"/>
      <c r="B475" s="89"/>
      <c r="C475" s="142" t="s">
        <v>2</v>
      </c>
      <c r="D475" s="129">
        <v>1</v>
      </c>
      <c r="E475" s="130">
        <v>1.3</v>
      </c>
      <c r="F475" s="123">
        <v>1300</v>
      </c>
      <c r="G475" s="123">
        <f t="shared" si="157"/>
        <v>1300</v>
      </c>
      <c r="H475" s="123">
        <f t="shared" si="158"/>
        <v>15600</v>
      </c>
    </row>
    <row r="476" spans="1:8" s="6" customFormat="1" x14ac:dyDescent="0.25">
      <c r="A476" s="141"/>
      <c r="B476" s="89"/>
      <c r="C476" s="111" t="s">
        <v>27</v>
      </c>
      <c r="D476" s="129">
        <v>1</v>
      </c>
      <c r="E476" s="130">
        <v>0.7</v>
      </c>
      <c r="F476" s="123">
        <v>700</v>
      </c>
      <c r="G476" s="123">
        <f t="shared" si="157"/>
        <v>700</v>
      </c>
      <c r="H476" s="123">
        <f t="shared" si="158"/>
        <v>8400</v>
      </c>
    </row>
    <row r="477" spans="1:8" s="6" customFormat="1" x14ac:dyDescent="0.25">
      <c r="A477" s="141"/>
      <c r="B477" s="89"/>
      <c r="C477" s="142" t="s">
        <v>10</v>
      </c>
      <c r="D477" s="129">
        <v>1</v>
      </c>
      <c r="E477" s="130">
        <v>0.8</v>
      </c>
      <c r="F477" s="123">
        <v>800</v>
      </c>
      <c r="G477" s="123">
        <f t="shared" si="157"/>
        <v>800</v>
      </c>
      <c r="H477" s="123">
        <f t="shared" si="158"/>
        <v>9600</v>
      </c>
    </row>
    <row r="478" spans="1:8" s="6" customFormat="1" x14ac:dyDescent="0.25">
      <c r="A478" s="141"/>
      <c r="B478" s="89"/>
      <c r="C478" s="111" t="s">
        <v>43</v>
      </c>
      <c r="D478" s="129">
        <v>0</v>
      </c>
      <c r="E478" s="130">
        <v>0.8</v>
      </c>
      <c r="F478" s="123">
        <v>800</v>
      </c>
      <c r="G478" s="123">
        <f t="shared" si="157"/>
        <v>0</v>
      </c>
      <c r="H478" s="123">
        <f t="shared" si="158"/>
        <v>0</v>
      </c>
    </row>
    <row r="479" spans="1:8" s="6" customFormat="1" x14ac:dyDescent="0.25">
      <c r="A479" s="141"/>
      <c r="B479" s="89"/>
      <c r="C479" s="111" t="s">
        <v>44</v>
      </c>
      <c r="D479" s="129">
        <v>1</v>
      </c>
      <c r="E479" s="130">
        <v>0.9</v>
      </c>
      <c r="F479" s="123">
        <v>900</v>
      </c>
      <c r="G479" s="123">
        <f t="shared" si="157"/>
        <v>900</v>
      </c>
      <c r="H479" s="123">
        <f t="shared" si="158"/>
        <v>10800</v>
      </c>
    </row>
    <row r="480" spans="1:8" s="6" customFormat="1" x14ac:dyDescent="0.25">
      <c r="A480" s="141"/>
      <c r="B480" s="89"/>
      <c r="C480" s="142" t="s">
        <v>3</v>
      </c>
      <c r="D480" s="129">
        <v>4</v>
      </c>
      <c r="E480" s="130">
        <v>0.7</v>
      </c>
      <c r="F480" s="123">
        <v>700</v>
      </c>
      <c r="G480" s="123">
        <f t="shared" si="157"/>
        <v>2800</v>
      </c>
      <c r="H480" s="123">
        <f t="shared" si="158"/>
        <v>33600</v>
      </c>
    </row>
    <row r="481" spans="1:8" s="6" customFormat="1" x14ac:dyDescent="0.25">
      <c r="A481" s="141"/>
      <c r="B481" s="89"/>
      <c r="C481" s="142" t="s">
        <v>31</v>
      </c>
      <c r="D481" s="129">
        <v>4</v>
      </c>
      <c r="E481" s="130">
        <v>0.6</v>
      </c>
      <c r="F481" s="123">
        <v>600</v>
      </c>
      <c r="G481" s="123">
        <f t="shared" si="157"/>
        <v>2400</v>
      </c>
      <c r="H481" s="123">
        <f t="shared" si="158"/>
        <v>28800</v>
      </c>
    </row>
    <row r="482" spans="1:8" s="6" customFormat="1" x14ac:dyDescent="0.25">
      <c r="A482" s="141"/>
      <c r="B482" s="89"/>
      <c r="C482" s="142" t="s">
        <v>8</v>
      </c>
      <c r="D482" s="129">
        <v>7</v>
      </c>
      <c r="E482" s="130">
        <v>0.5</v>
      </c>
      <c r="F482" s="123">
        <v>500</v>
      </c>
      <c r="G482" s="123">
        <f t="shared" si="157"/>
        <v>3500</v>
      </c>
      <c r="H482" s="123">
        <f t="shared" si="158"/>
        <v>42000</v>
      </c>
    </row>
    <row r="483" spans="1:8" s="7" customFormat="1" x14ac:dyDescent="0.25">
      <c r="A483" s="143"/>
      <c r="B483" s="102">
        <v>1</v>
      </c>
      <c r="C483" s="144" t="s">
        <v>81</v>
      </c>
      <c r="D483" s="145">
        <f>SUM(D484:D488)</f>
        <v>9</v>
      </c>
      <c r="E483" s="145"/>
      <c r="F483" s="146"/>
      <c r="G483" s="146">
        <f>SUM(G484:G488)</f>
        <v>5650</v>
      </c>
      <c r="H483" s="146">
        <f>SUM(H484:H488)</f>
        <v>67800</v>
      </c>
    </row>
    <row r="484" spans="1:8" s="6" customFormat="1" x14ac:dyDescent="0.25">
      <c r="A484" s="141"/>
      <c r="B484" s="89"/>
      <c r="C484" s="142" t="s">
        <v>30</v>
      </c>
      <c r="D484" s="129">
        <v>1</v>
      </c>
      <c r="E484" s="130">
        <v>1</v>
      </c>
      <c r="F484" s="123">
        <v>1000</v>
      </c>
      <c r="G484" s="123">
        <f t="shared" ref="G484:G488" si="159">D484*F484</f>
        <v>1000</v>
      </c>
      <c r="H484" s="123">
        <f t="shared" ref="H484:H488" si="160">G484*12</f>
        <v>12000</v>
      </c>
    </row>
    <row r="485" spans="1:8" s="6" customFormat="1" x14ac:dyDescent="0.25">
      <c r="A485" s="141"/>
      <c r="B485" s="89"/>
      <c r="C485" s="142" t="s">
        <v>3</v>
      </c>
      <c r="D485" s="129">
        <v>2</v>
      </c>
      <c r="E485" s="130">
        <v>0.65</v>
      </c>
      <c r="F485" s="123">
        <v>650</v>
      </c>
      <c r="G485" s="123">
        <f t="shared" si="159"/>
        <v>1300</v>
      </c>
      <c r="H485" s="123">
        <f t="shared" si="160"/>
        <v>15600</v>
      </c>
    </row>
    <row r="486" spans="1:8" s="6" customFormat="1" x14ac:dyDescent="0.25">
      <c r="A486" s="141"/>
      <c r="B486" s="89"/>
      <c r="C486" s="142" t="s">
        <v>4</v>
      </c>
      <c r="D486" s="129">
        <v>4</v>
      </c>
      <c r="E486" s="130">
        <v>0.55000000000000004</v>
      </c>
      <c r="F486" s="123">
        <v>550</v>
      </c>
      <c r="G486" s="123">
        <f t="shared" si="159"/>
        <v>2200</v>
      </c>
      <c r="H486" s="123">
        <f t="shared" si="160"/>
        <v>26400</v>
      </c>
    </row>
    <row r="487" spans="1:8" s="6" customFormat="1" x14ac:dyDescent="0.25">
      <c r="A487" s="141"/>
      <c r="B487" s="89"/>
      <c r="C487" s="142" t="s">
        <v>8</v>
      </c>
      <c r="D487" s="129">
        <v>1</v>
      </c>
      <c r="E487" s="130">
        <v>0.45</v>
      </c>
      <c r="F487" s="123">
        <v>450</v>
      </c>
      <c r="G487" s="123">
        <f t="shared" si="159"/>
        <v>450</v>
      </c>
      <c r="H487" s="123">
        <f t="shared" si="160"/>
        <v>5400</v>
      </c>
    </row>
    <row r="488" spans="1:8" s="6" customFormat="1" x14ac:dyDescent="0.25">
      <c r="A488" s="141"/>
      <c r="B488" s="89"/>
      <c r="C488" s="142" t="s">
        <v>6</v>
      </c>
      <c r="D488" s="129">
        <v>1</v>
      </c>
      <c r="E488" s="130">
        <v>0.7</v>
      </c>
      <c r="F488" s="123">
        <v>700</v>
      </c>
      <c r="G488" s="123">
        <f t="shared" si="159"/>
        <v>700</v>
      </c>
      <c r="H488" s="123">
        <f t="shared" si="160"/>
        <v>8400</v>
      </c>
    </row>
    <row r="489" spans="1:8" s="7" customFormat="1" x14ac:dyDescent="0.25">
      <c r="A489" s="143"/>
      <c r="B489" s="102">
        <v>2</v>
      </c>
      <c r="C489" s="144" t="s">
        <v>82</v>
      </c>
      <c r="D489" s="145">
        <f>SUM(D490:D494)</f>
        <v>7</v>
      </c>
      <c r="E489" s="145"/>
      <c r="F489" s="146"/>
      <c r="G489" s="146">
        <f>SUM(G490:G494)</f>
        <v>4450</v>
      </c>
      <c r="H489" s="146">
        <f>SUM(H490:H494)</f>
        <v>53400</v>
      </c>
    </row>
    <row r="490" spans="1:8" s="6" customFormat="1" x14ac:dyDescent="0.25">
      <c r="A490" s="141"/>
      <c r="B490" s="89"/>
      <c r="C490" s="142" t="s">
        <v>30</v>
      </c>
      <c r="D490" s="129">
        <v>1</v>
      </c>
      <c r="E490" s="130">
        <v>1</v>
      </c>
      <c r="F490" s="123">
        <v>1000</v>
      </c>
      <c r="G490" s="123">
        <f t="shared" ref="G490:G494" si="161">D490*F490</f>
        <v>1000</v>
      </c>
      <c r="H490" s="123">
        <f t="shared" ref="H490:H494" si="162">G490*12</f>
        <v>12000</v>
      </c>
    </row>
    <row r="491" spans="1:8" s="6" customFormat="1" x14ac:dyDescent="0.25">
      <c r="A491" s="141"/>
      <c r="B491" s="89"/>
      <c r="C491" s="142" t="s">
        <v>83</v>
      </c>
      <c r="D491" s="129">
        <v>2</v>
      </c>
      <c r="E491" s="130">
        <v>0.65</v>
      </c>
      <c r="F491" s="123">
        <v>650</v>
      </c>
      <c r="G491" s="123">
        <f t="shared" si="161"/>
        <v>1300</v>
      </c>
      <c r="H491" s="123">
        <f t="shared" si="162"/>
        <v>15600</v>
      </c>
    </row>
    <row r="492" spans="1:8" s="6" customFormat="1" x14ac:dyDescent="0.25">
      <c r="A492" s="141"/>
      <c r="B492" s="89"/>
      <c r="C492" s="142" t="s">
        <v>4</v>
      </c>
      <c r="D492" s="129">
        <v>1</v>
      </c>
      <c r="E492" s="130">
        <v>0.55000000000000004</v>
      </c>
      <c r="F492" s="123">
        <v>550</v>
      </c>
      <c r="G492" s="123">
        <f t="shared" si="161"/>
        <v>550</v>
      </c>
      <c r="H492" s="123">
        <f t="shared" si="162"/>
        <v>6600</v>
      </c>
    </row>
    <row r="493" spans="1:8" s="6" customFormat="1" x14ac:dyDescent="0.25">
      <c r="A493" s="141"/>
      <c r="B493" s="89"/>
      <c r="C493" s="142" t="s">
        <v>8</v>
      </c>
      <c r="D493" s="129">
        <v>2</v>
      </c>
      <c r="E493" s="130">
        <v>0.45</v>
      </c>
      <c r="F493" s="123">
        <v>450</v>
      </c>
      <c r="G493" s="123">
        <f t="shared" si="161"/>
        <v>900</v>
      </c>
      <c r="H493" s="123">
        <f t="shared" si="162"/>
        <v>10800</v>
      </c>
    </row>
    <row r="494" spans="1:8" s="6" customFormat="1" x14ac:dyDescent="0.25">
      <c r="A494" s="141"/>
      <c r="B494" s="89"/>
      <c r="C494" s="142" t="s">
        <v>6</v>
      </c>
      <c r="D494" s="129">
        <v>1</v>
      </c>
      <c r="E494" s="130">
        <v>0.7</v>
      </c>
      <c r="F494" s="123">
        <v>700</v>
      </c>
      <c r="G494" s="123">
        <f t="shared" si="161"/>
        <v>700</v>
      </c>
      <c r="H494" s="123">
        <f t="shared" si="162"/>
        <v>8400</v>
      </c>
    </row>
    <row r="495" spans="1:8" s="7" customFormat="1" x14ac:dyDescent="0.25">
      <c r="A495" s="143"/>
      <c r="B495" s="102">
        <v>3</v>
      </c>
      <c r="C495" s="144" t="s">
        <v>84</v>
      </c>
      <c r="D495" s="145">
        <f>SUM(D496:D497)</f>
        <v>2</v>
      </c>
      <c r="E495" s="145"/>
      <c r="F495" s="146"/>
      <c r="G495" s="146">
        <f>SUM(G496:G497)</f>
        <v>1200</v>
      </c>
      <c r="H495" s="146">
        <f>SUM(H496:H497)</f>
        <v>14400</v>
      </c>
    </row>
    <row r="496" spans="1:8" s="6" customFormat="1" x14ac:dyDescent="0.25">
      <c r="A496" s="141"/>
      <c r="B496" s="89"/>
      <c r="C496" s="142" t="s">
        <v>3</v>
      </c>
      <c r="D496" s="129">
        <v>1</v>
      </c>
      <c r="E496" s="130">
        <v>0.65</v>
      </c>
      <c r="F496" s="123">
        <v>650</v>
      </c>
      <c r="G496" s="123">
        <f>D496*F496</f>
        <v>650</v>
      </c>
      <c r="H496" s="123">
        <f t="shared" ref="H496:H497" si="163">G496*12</f>
        <v>7800</v>
      </c>
    </row>
    <row r="497" spans="1:8" s="6" customFormat="1" x14ac:dyDescent="0.25">
      <c r="A497" s="141"/>
      <c r="B497" s="89"/>
      <c r="C497" s="142" t="s">
        <v>4</v>
      </c>
      <c r="D497" s="129">
        <v>1</v>
      </c>
      <c r="E497" s="130">
        <v>0.55000000000000004</v>
      </c>
      <c r="F497" s="123">
        <v>550</v>
      </c>
      <c r="G497" s="123">
        <f>D497*F497</f>
        <v>550</v>
      </c>
      <c r="H497" s="123">
        <f t="shared" si="163"/>
        <v>6600</v>
      </c>
    </row>
    <row r="498" spans="1:8" s="7" customFormat="1" x14ac:dyDescent="0.25">
      <c r="A498" s="143"/>
      <c r="B498" s="102">
        <v>4</v>
      </c>
      <c r="C498" s="144" t="s">
        <v>85</v>
      </c>
      <c r="D498" s="145">
        <f>SUM(D499:D503)</f>
        <v>9</v>
      </c>
      <c r="E498" s="145"/>
      <c r="F498" s="146"/>
      <c r="G498" s="146">
        <f>SUM(G499:G503)</f>
        <v>5650</v>
      </c>
      <c r="H498" s="146">
        <f>SUM(H499:H503)</f>
        <v>67800</v>
      </c>
    </row>
    <row r="499" spans="1:8" s="6" customFormat="1" x14ac:dyDescent="0.25">
      <c r="A499" s="141"/>
      <c r="B499" s="89"/>
      <c r="C499" s="142" t="s">
        <v>30</v>
      </c>
      <c r="D499" s="129">
        <v>1</v>
      </c>
      <c r="E499" s="130">
        <v>1</v>
      </c>
      <c r="F499" s="123">
        <v>1000</v>
      </c>
      <c r="G499" s="123">
        <f t="shared" ref="G499:G503" si="164">D499*F499</f>
        <v>1000</v>
      </c>
      <c r="H499" s="123">
        <f t="shared" ref="H499:H503" si="165">G499*12</f>
        <v>12000</v>
      </c>
    </row>
    <row r="500" spans="1:8" s="6" customFormat="1" x14ac:dyDescent="0.25">
      <c r="A500" s="141"/>
      <c r="B500" s="89"/>
      <c r="C500" s="142" t="s">
        <v>3</v>
      </c>
      <c r="D500" s="129">
        <v>2</v>
      </c>
      <c r="E500" s="130">
        <v>0.65</v>
      </c>
      <c r="F500" s="123">
        <v>650</v>
      </c>
      <c r="G500" s="123">
        <f t="shared" si="164"/>
        <v>1300</v>
      </c>
      <c r="H500" s="123">
        <f t="shared" si="165"/>
        <v>15600</v>
      </c>
    </row>
    <row r="501" spans="1:8" s="6" customFormat="1" x14ac:dyDescent="0.25">
      <c r="A501" s="141"/>
      <c r="B501" s="89"/>
      <c r="C501" s="142" t="s">
        <v>4</v>
      </c>
      <c r="D501" s="129">
        <v>4</v>
      </c>
      <c r="E501" s="130">
        <v>0.55000000000000004</v>
      </c>
      <c r="F501" s="123">
        <v>550</v>
      </c>
      <c r="G501" s="123">
        <f t="shared" si="164"/>
        <v>2200</v>
      </c>
      <c r="H501" s="123">
        <f t="shared" si="165"/>
        <v>26400</v>
      </c>
    </row>
    <row r="502" spans="1:8" s="6" customFormat="1" x14ac:dyDescent="0.25">
      <c r="A502" s="141"/>
      <c r="B502" s="89"/>
      <c r="C502" s="142" t="s">
        <v>8</v>
      </c>
      <c r="D502" s="129">
        <v>1</v>
      </c>
      <c r="E502" s="130">
        <v>0.45</v>
      </c>
      <c r="F502" s="123">
        <v>450</v>
      </c>
      <c r="G502" s="123">
        <f t="shared" si="164"/>
        <v>450</v>
      </c>
      <c r="H502" s="123">
        <f t="shared" si="165"/>
        <v>5400</v>
      </c>
    </row>
    <row r="503" spans="1:8" s="6" customFormat="1" x14ac:dyDescent="0.25">
      <c r="A503" s="141"/>
      <c r="B503" s="89"/>
      <c r="C503" s="142" t="s">
        <v>6</v>
      </c>
      <c r="D503" s="129">
        <v>1</v>
      </c>
      <c r="E503" s="130">
        <v>0.7</v>
      </c>
      <c r="F503" s="123">
        <v>700</v>
      </c>
      <c r="G503" s="123">
        <f t="shared" si="164"/>
        <v>700</v>
      </c>
      <c r="H503" s="123">
        <f t="shared" si="165"/>
        <v>8400</v>
      </c>
    </row>
    <row r="504" spans="1:8" s="7" customFormat="1" x14ac:dyDescent="0.25">
      <c r="A504" s="143"/>
      <c r="B504" s="102">
        <v>5</v>
      </c>
      <c r="C504" s="144" t="s">
        <v>86</v>
      </c>
      <c r="D504" s="145">
        <f>SUM(D505:D508)</f>
        <v>7</v>
      </c>
      <c r="E504" s="145"/>
      <c r="F504" s="146"/>
      <c r="G504" s="146">
        <f>SUM(G505:G508)</f>
        <v>4200</v>
      </c>
      <c r="H504" s="146">
        <f>SUM(H505:H508)</f>
        <v>50400</v>
      </c>
    </row>
    <row r="505" spans="1:8" s="6" customFormat="1" x14ac:dyDescent="0.25">
      <c r="A505" s="141"/>
      <c r="B505" s="89"/>
      <c r="C505" s="142" t="s">
        <v>30</v>
      </c>
      <c r="D505" s="129">
        <v>1</v>
      </c>
      <c r="E505" s="130">
        <v>1</v>
      </c>
      <c r="F505" s="123">
        <v>1000</v>
      </c>
      <c r="G505" s="123">
        <f>D505*F505</f>
        <v>1000</v>
      </c>
      <c r="H505" s="123">
        <f t="shared" ref="H505:H508" si="166">G505*12</f>
        <v>12000</v>
      </c>
    </row>
    <row r="506" spans="1:8" s="6" customFormat="1" x14ac:dyDescent="0.25">
      <c r="A506" s="141"/>
      <c r="B506" s="89"/>
      <c r="C506" s="142" t="s">
        <v>3</v>
      </c>
      <c r="D506" s="129">
        <v>1</v>
      </c>
      <c r="E506" s="130">
        <v>0.65</v>
      </c>
      <c r="F506" s="123">
        <v>650</v>
      </c>
      <c r="G506" s="123">
        <f>D506*F506</f>
        <v>650</v>
      </c>
      <c r="H506" s="123">
        <f t="shared" si="166"/>
        <v>7800</v>
      </c>
    </row>
    <row r="507" spans="1:8" s="6" customFormat="1" x14ac:dyDescent="0.25">
      <c r="A507" s="141"/>
      <c r="B507" s="89"/>
      <c r="C507" s="142" t="s">
        <v>7</v>
      </c>
      <c r="D507" s="129">
        <v>3</v>
      </c>
      <c r="E507" s="130">
        <v>0.55000000000000004</v>
      </c>
      <c r="F507" s="123">
        <v>550</v>
      </c>
      <c r="G507" s="123">
        <f>D507*F507</f>
        <v>1650</v>
      </c>
      <c r="H507" s="123">
        <f t="shared" si="166"/>
        <v>19800</v>
      </c>
    </row>
    <row r="508" spans="1:8" s="6" customFormat="1" x14ac:dyDescent="0.25">
      <c r="A508" s="141"/>
      <c r="B508" s="89"/>
      <c r="C508" s="142" t="s">
        <v>8</v>
      </c>
      <c r="D508" s="129">
        <v>2</v>
      </c>
      <c r="E508" s="130">
        <v>0.45</v>
      </c>
      <c r="F508" s="123">
        <v>450</v>
      </c>
      <c r="G508" s="123">
        <f>D508*F508</f>
        <v>900</v>
      </c>
      <c r="H508" s="123">
        <f t="shared" si="166"/>
        <v>10800</v>
      </c>
    </row>
    <row r="509" spans="1:8" s="7" customFormat="1" ht="33" customHeight="1" x14ac:dyDescent="0.25">
      <c r="A509" s="143"/>
      <c r="B509" s="118" t="s">
        <v>127</v>
      </c>
      <c r="C509" s="140" t="s">
        <v>87</v>
      </c>
      <c r="D509" s="118">
        <f>SUM(D510:D518)</f>
        <v>22</v>
      </c>
      <c r="E509" s="118"/>
      <c r="F509" s="121"/>
      <c r="G509" s="121">
        <f>SUM(G510:G518)</f>
        <v>16000</v>
      </c>
      <c r="H509" s="121">
        <f>SUM(H510:H518)</f>
        <v>192000</v>
      </c>
    </row>
    <row r="510" spans="1:8" s="6" customFormat="1" x14ac:dyDescent="0.25">
      <c r="A510" s="141"/>
      <c r="B510" s="89"/>
      <c r="C510" s="142" t="s">
        <v>26</v>
      </c>
      <c r="D510" s="129">
        <v>1</v>
      </c>
      <c r="E510" s="130">
        <v>1.8</v>
      </c>
      <c r="F510" s="123">
        <v>1800</v>
      </c>
      <c r="G510" s="123">
        <f t="shared" ref="G510:G518" si="167">D510*F510</f>
        <v>1800</v>
      </c>
      <c r="H510" s="123">
        <f t="shared" ref="H510:H518" si="168">G510*12</f>
        <v>21600</v>
      </c>
    </row>
    <row r="511" spans="1:8" s="6" customFormat="1" x14ac:dyDescent="0.25">
      <c r="A511" s="141"/>
      <c r="B511" s="89"/>
      <c r="C511" s="142" t="s">
        <v>2</v>
      </c>
      <c r="D511" s="129">
        <v>2</v>
      </c>
      <c r="E511" s="130">
        <v>1.3</v>
      </c>
      <c r="F511" s="123">
        <v>1300</v>
      </c>
      <c r="G511" s="123">
        <f t="shared" si="167"/>
        <v>2600</v>
      </c>
      <c r="H511" s="123">
        <f t="shared" si="168"/>
        <v>31200</v>
      </c>
    </row>
    <row r="512" spans="1:8" s="6" customFormat="1" x14ac:dyDescent="0.25">
      <c r="A512" s="141"/>
      <c r="B512" s="89"/>
      <c r="C512" s="111" t="s">
        <v>27</v>
      </c>
      <c r="D512" s="129">
        <v>1</v>
      </c>
      <c r="E512" s="130">
        <v>0.7</v>
      </c>
      <c r="F512" s="123">
        <v>700</v>
      </c>
      <c r="G512" s="123">
        <f t="shared" si="167"/>
        <v>700</v>
      </c>
      <c r="H512" s="123">
        <f t="shared" si="168"/>
        <v>8400</v>
      </c>
    </row>
    <row r="513" spans="1:8" s="6" customFormat="1" x14ac:dyDescent="0.25">
      <c r="A513" s="141"/>
      <c r="B513" s="89"/>
      <c r="C513" s="142" t="s">
        <v>10</v>
      </c>
      <c r="D513" s="129">
        <v>1</v>
      </c>
      <c r="E513" s="130">
        <v>0.8</v>
      </c>
      <c r="F513" s="123">
        <v>800</v>
      </c>
      <c r="G513" s="123">
        <f t="shared" si="167"/>
        <v>800</v>
      </c>
      <c r="H513" s="123">
        <f t="shared" si="168"/>
        <v>9600</v>
      </c>
    </row>
    <row r="514" spans="1:8" s="6" customFormat="1" x14ac:dyDescent="0.25">
      <c r="A514" s="141"/>
      <c r="B514" s="89"/>
      <c r="C514" s="111" t="s">
        <v>43</v>
      </c>
      <c r="D514" s="129">
        <v>0</v>
      </c>
      <c r="E514" s="130">
        <v>0.8</v>
      </c>
      <c r="F514" s="123">
        <v>800</v>
      </c>
      <c r="G514" s="123">
        <f t="shared" si="167"/>
        <v>0</v>
      </c>
      <c r="H514" s="123">
        <f t="shared" si="168"/>
        <v>0</v>
      </c>
    </row>
    <row r="515" spans="1:8" s="6" customFormat="1" x14ac:dyDescent="0.25">
      <c r="A515" s="141"/>
      <c r="B515" s="89"/>
      <c r="C515" s="111" t="s">
        <v>44</v>
      </c>
      <c r="D515" s="129">
        <v>1</v>
      </c>
      <c r="E515" s="130">
        <v>0.9</v>
      </c>
      <c r="F515" s="123">
        <v>900</v>
      </c>
      <c r="G515" s="123">
        <f t="shared" si="167"/>
        <v>900</v>
      </c>
      <c r="H515" s="123">
        <f t="shared" si="168"/>
        <v>10800</v>
      </c>
    </row>
    <row r="516" spans="1:8" s="6" customFormat="1" x14ac:dyDescent="0.25">
      <c r="A516" s="141"/>
      <c r="B516" s="89"/>
      <c r="C516" s="142" t="s">
        <v>3</v>
      </c>
      <c r="D516" s="129">
        <v>3</v>
      </c>
      <c r="E516" s="130">
        <v>0.7</v>
      </c>
      <c r="F516" s="123">
        <v>700</v>
      </c>
      <c r="G516" s="123">
        <f t="shared" si="167"/>
        <v>2100</v>
      </c>
      <c r="H516" s="123">
        <f t="shared" si="168"/>
        <v>25200</v>
      </c>
    </row>
    <row r="517" spans="1:8" s="6" customFormat="1" x14ac:dyDescent="0.25">
      <c r="A517" s="141"/>
      <c r="B517" s="89"/>
      <c r="C517" s="142" t="s">
        <v>31</v>
      </c>
      <c r="D517" s="129">
        <v>6</v>
      </c>
      <c r="E517" s="130">
        <v>0.6</v>
      </c>
      <c r="F517" s="123">
        <v>600</v>
      </c>
      <c r="G517" s="123">
        <f t="shared" si="167"/>
        <v>3600</v>
      </c>
      <c r="H517" s="123">
        <f t="shared" si="168"/>
        <v>43200</v>
      </c>
    </row>
    <row r="518" spans="1:8" s="6" customFormat="1" x14ac:dyDescent="0.25">
      <c r="A518" s="141"/>
      <c r="B518" s="89"/>
      <c r="C518" s="142" t="s">
        <v>8</v>
      </c>
      <c r="D518" s="129">
        <v>7</v>
      </c>
      <c r="E518" s="130">
        <v>0.5</v>
      </c>
      <c r="F518" s="123">
        <v>500</v>
      </c>
      <c r="G518" s="123">
        <f t="shared" si="167"/>
        <v>3500</v>
      </c>
      <c r="H518" s="123">
        <f t="shared" si="168"/>
        <v>42000</v>
      </c>
    </row>
    <row r="519" spans="1:8" s="7" customFormat="1" x14ac:dyDescent="0.25">
      <c r="A519" s="143"/>
      <c r="B519" s="102">
        <v>1</v>
      </c>
      <c r="C519" s="144" t="s">
        <v>88</v>
      </c>
      <c r="D519" s="145">
        <f>SUM(D520:D524)</f>
        <v>6</v>
      </c>
      <c r="E519" s="145"/>
      <c r="F519" s="146"/>
      <c r="G519" s="146">
        <f>SUM(G520:G524)</f>
        <v>3900</v>
      </c>
      <c r="H519" s="146">
        <f>SUM(H520:H524)</f>
        <v>46800</v>
      </c>
    </row>
    <row r="520" spans="1:8" s="6" customFormat="1" x14ac:dyDescent="0.25">
      <c r="A520" s="141"/>
      <c r="B520" s="89"/>
      <c r="C520" s="142" t="s">
        <v>30</v>
      </c>
      <c r="D520" s="129">
        <v>1</v>
      </c>
      <c r="E520" s="130">
        <v>1</v>
      </c>
      <c r="F520" s="123">
        <v>1000</v>
      </c>
      <c r="G520" s="123">
        <f t="shared" ref="G520:G524" si="169">D520*F520</f>
        <v>1000</v>
      </c>
      <c r="H520" s="123">
        <f t="shared" ref="H520:H524" si="170">G520*12</f>
        <v>12000</v>
      </c>
    </row>
    <row r="521" spans="1:8" s="6" customFormat="1" x14ac:dyDescent="0.25">
      <c r="A521" s="141"/>
      <c r="B521" s="89"/>
      <c r="C521" s="142" t="s">
        <v>3</v>
      </c>
      <c r="D521" s="129">
        <v>1</v>
      </c>
      <c r="E521" s="130">
        <v>0.65</v>
      </c>
      <c r="F521" s="123">
        <v>650</v>
      </c>
      <c r="G521" s="123">
        <f t="shared" si="169"/>
        <v>650</v>
      </c>
      <c r="H521" s="123">
        <f t="shared" si="170"/>
        <v>7800</v>
      </c>
    </row>
    <row r="522" spans="1:8" s="6" customFormat="1" x14ac:dyDescent="0.25">
      <c r="A522" s="141"/>
      <c r="B522" s="89"/>
      <c r="C522" s="142" t="s">
        <v>4</v>
      </c>
      <c r="D522" s="129">
        <v>2</v>
      </c>
      <c r="E522" s="130">
        <v>0.55000000000000004</v>
      </c>
      <c r="F522" s="123">
        <v>550</v>
      </c>
      <c r="G522" s="123">
        <f t="shared" si="169"/>
        <v>1100</v>
      </c>
      <c r="H522" s="123">
        <f t="shared" si="170"/>
        <v>13200</v>
      </c>
    </row>
    <row r="523" spans="1:8" s="6" customFormat="1" x14ac:dyDescent="0.25">
      <c r="A523" s="141"/>
      <c r="B523" s="89"/>
      <c r="C523" s="142" t="s">
        <v>8</v>
      </c>
      <c r="D523" s="129">
        <v>1</v>
      </c>
      <c r="E523" s="130">
        <v>0.45</v>
      </c>
      <c r="F523" s="123">
        <v>450</v>
      </c>
      <c r="G523" s="123">
        <f t="shared" si="169"/>
        <v>450</v>
      </c>
      <c r="H523" s="123">
        <f t="shared" si="170"/>
        <v>5400</v>
      </c>
    </row>
    <row r="524" spans="1:8" s="6" customFormat="1" x14ac:dyDescent="0.25">
      <c r="A524" s="141"/>
      <c r="B524" s="89"/>
      <c r="C524" s="142" t="s">
        <v>6</v>
      </c>
      <c r="D524" s="129">
        <v>1</v>
      </c>
      <c r="E524" s="130">
        <v>0.7</v>
      </c>
      <c r="F524" s="123">
        <v>700</v>
      </c>
      <c r="G524" s="123">
        <f t="shared" si="169"/>
        <v>700</v>
      </c>
      <c r="H524" s="123">
        <f t="shared" si="170"/>
        <v>8400</v>
      </c>
    </row>
    <row r="525" spans="1:8" s="7" customFormat="1" ht="33.75" customHeight="1" x14ac:dyDescent="0.25">
      <c r="A525" s="143"/>
      <c r="B525" s="102">
        <v>2</v>
      </c>
      <c r="C525" s="144" t="s">
        <v>89</v>
      </c>
      <c r="D525" s="145">
        <f>SUM(D526:D530)</f>
        <v>6</v>
      </c>
      <c r="E525" s="145"/>
      <c r="F525" s="146"/>
      <c r="G525" s="146">
        <f>SUM(G526:G530)</f>
        <v>4000</v>
      </c>
      <c r="H525" s="146">
        <f>SUM(H526:H530)</f>
        <v>48000</v>
      </c>
    </row>
    <row r="526" spans="1:8" s="6" customFormat="1" x14ac:dyDescent="0.25">
      <c r="A526" s="141"/>
      <c r="B526" s="89"/>
      <c r="C526" s="142" t="s">
        <v>30</v>
      </c>
      <c r="D526" s="129">
        <v>1</v>
      </c>
      <c r="E526" s="130">
        <v>1</v>
      </c>
      <c r="F526" s="123">
        <v>1000</v>
      </c>
      <c r="G526" s="123">
        <f t="shared" ref="G526:G530" si="171">D526*F526</f>
        <v>1000</v>
      </c>
      <c r="H526" s="123">
        <f t="shared" ref="H526:H530" si="172">G526*12</f>
        <v>12000</v>
      </c>
    </row>
    <row r="527" spans="1:8" s="6" customFormat="1" x14ac:dyDescent="0.25">
      <c r="A527" s="141"/>
      <c r="B527" s="89"/>
      <c r="C527" s="142" t="s">
        <v>3</v>
      </c>
      <c r="D527" s="129">
        <v>1</v>
      </c>
      <c r="E527" s="130">
        <v>0.65</v>
      </c>
      <c r="F527" s="123">
        <v>650</v>
      </c>
      <c r="G527" s="123">
        <f t="shared" si="171"/>
        <v>650</v>
      </c>
      <c r="H527" s="123">
        <f t="shared" si="172"/>
        <v>7800</v>
      </c>
    </row>
    <row r="528" spans="1:8" s="6" customFormat="1" x14ac:dyDescent="0.25">
      <c r="A528" s="141"/>
      <c r="B528" s="89"/>
      <c r="C528" s="142" t="s">
        <v>4</v>
      </c>
      <c r="D528" s="129">
        <v>3</v>
      </c>
      <c r="E528" s="130">
        <v>0.55000000000000004</v>
      </c>
      <c r="F528" s="123">
        <v>550</v>
      </c>
      <c r="G528" s="123">
        <f t="shared" si="171"/>
        <v>1650</v>
      </c>
      <c r="H528" s="123">
        <f t="shared" si="172"/>
        <v>19800</v>
      </c>
    </row>
    <row r="529" spans="1:8" s="6" customFormat="1" x14ac:dyDescent="0.25">
      <c r="A529" s="141"/>
      <c r="B529" s="89"/>
      <c r="C529" s="142" t="s">
        <v>8</v>
      </c>
      <c r="D529" s="129">
        <v>0</v>
      </c>
      <c r="E529" s="130">
        <v>0.45</v>
      </c>
      <c r="F529" s="123">
        <v>450</v>
      </c>
      <c r="G529" s="123">
        <f t="shared" si="171"/>
        <v>0</v>
      </c>
      <c r="H529" s="123">
        <f t="shared" si="172"/>
        <v>0</v>
      </c>
    </row>
    <row r="530" spans="1:8" s="6" customFormat="1" x14ac:dyDescent="0.25">
      <c r="A530" s="141"/>
      <c r="B530" s="89"/>
      <c r="C530" s="142" t="s">
        <v>6</v>
      </c>
      <c r="D530" s="129">
        <v>1</v>
      </c>
      <c r="E530" s="130">
        <v>0.7</v>
      </c>
      <c r="F530" s="123">
        <v>700</v>
      </c>
      <c r="G530" s="123">
        <f t="shared" si="171"/>
        <v>700</v>
      </c>
      <c r="H530" s="123">
        <f t="shared" si="172"/>
        <v>8400</v>
      </c>
    </row>
    <row r="531" spans="1:8" s="7" customFormat="1" x14ac:dyDescent="0.25">
      <c r="A531" s="143"/>
      <c r="B531" s="102">
        <v>3</v>
      </c>
      <c r="C531" s="144" t="s">
        <v>111</v>
      </c>
      <c r="D531" s="145">
        <f>SUM(D532:D536)</f>
        <v>6</v>
      </c>
      <c r="E531" s="145"/>
      <c r="F531" s="146"/>
      <c r="G531" s="146">
        <f>SUM(G532:G536)</f>
        <v>3800</v>
      </c>
      <c r="H531" s="146">
        <f>SUM(H532:H536)</f>
        <v>45600</v>
      </c>
    </row>
    <row r="532" spans="1:8" s="6" customFormat="1" x14ac:dyDescent="0.25">
      <c r="A532" s="141"/>
      <c r="B532" s="89"/>
      <c r="C532" s="142" t="s">
        <v>30</v>
      </c>
      <c r="D532" s="129">
        <v>1</v>
      </c>
      <c r="E532" s="130">
        <v>1</v>
      </c>
      <c r="F532" s="123">
        <v>1000</v>
      </c>
      <c r="G532" s="123">
        <f t="shared" ref="G532:G536" si="173">D532*F532</f>
        <v>1000</v>
      </c>
      <c r="H532" s="123">
        <f t="shared" ref="H532:H536" si="174">G532*12</f>
        <v>12000</v>
      </c>
    </row>
    <row r="533" spans="1:8" s="6" customFormat="1" x14ac:dyDescent="0.25">
      <c r="A533" s="141"/>
      <c r="B533" s="89"/>
      <c r="C533" s="142" t="s">
        <v>15</v>
      </c>
      <c r="D533" s="129">
        <v>1</v>
      </c>
      <c r="E533" s="130">
        <v>0.65</v>
      </c>
      <c r="F533" s="123">
        <v>650</v>
      </c>
      <c r="G533" s="123">
        <f t="shared" si="173"/>
        <v>650</v>
      </c>
      <c r="H533" s="123">
        <f t="shared" si="174"/>
        <v>7800</v>
      </c>
    </row>
    <row r="534" spans="1:8" s="6" customFormat="1" x14ac:dyDescent="0.25">
      <c r="A534" s="141"/>
      <c r="B534" s="89"/>
      <c r="C534" s="142" t="s">
        <v>4</v>
      </c>
      <c r="D534" s="129">
        <v>1</v>
      </c>
      <c r="E534" s="130">
        <v>0.55000000000000004</v>
      </c>
      <c r="F534" s="123">
        <v>550</v>
      </c>
      <c r="G534" s="123">
        <f t="shared" si="173"/>
        <v>550</v>
      </c>
      <c r="H534" s="123">
        <f t="shared" si="174"/>
        <v>6600</v>
      </c>
    </row>
    <row r="535" spans="1:8" s="6" customFormat="1" x14ac:dyDescent="0.25">
      <c r="A535" s="141"/>
      <c r="B535" s="89"/>
      <c r="C535" s="142" t="s">
        <v>8</v>
      </c>
      <c r="D535" s="129">
        <v>2</v>
      </c>
      <c r="E535" s="130">
        <v>0.45</v>
      </c>
      <c r="F535" s="123">
        <v>450</v>
      </c>
      <c r="G535" s="123">
        <f t="shared" si="173"/>
        <v>900</v>
      </c>
      <c r="H535" s="123">
        <f t="shared" si="174"/>
        <v>10800</v>
      </c>
    </row>
    <row r="536" spans="1:8" s="6" customFormat="1" x14ac:dyDescent="0.25">
      <c r="A536" s="141"/>
      <c r="B536" s="89"/>
      <c r="C536" s="142" t="s">
        <v>6</v>
      </c>
      <c r="D536" s="129">
        <v>1</v>
      </c>
      <c r="E536" s="130">
        <v>0.7</v>
      </c>
      <c r="F536" s="123">
        <v>700</v>
      </c>
      <c r="G536" s="123">
        <f t="shared" si="173"/>
        <v>700</v>
      </c>
      <c r="H536" s="123">
        <f t="shared" si="174"/>
        <v>8400</v>
      </c>
    </row>
    <row r="537" spans="1:8" s="7" customFormat="1" x14ac:dyDescent="0.25">
      <c r="A537" s="143"/>
      <c r="B537" s="102">
        <v>4</v>
      </c>
      <c r="C537" s="144" t="s">
        <v>90</v>
      </c>
      <c r="D537" s="145">
        <f>SUM(D538:D542)</f>
        <v>9</v>
      </c>
      <c r="E537" s="145"/>
      <c r="F537" s="146"/>
      <c r="G537" s="146">
        <f>SUM(G538:G542)</f>
        <v>5650</v>
      </c>
      <c r="H537" s="146">
        <f>SUM(H538:H542)</f>
        <v>67800</v>
      </c>
    </row>
    <row r="538" spans="1:8" s="6" customFormat="1" x14ac:dyDescent="0.25">
      <c r="A538" s="141"/>
      <c r="B538" s="89"/>
      <c r="C538" s="142" t="s">
        <v>30</v>
      </c>
      <c r="D538" s="129">
        <v>1</v>
      </c>
      <c r="E538" s="130">
        <v>1</v>
      </c>
      <c r="F538" s="123">
        <v>1000</v>
      </c>
      <c r="G538" s="123">
        <f t="shared" ref="G538:G542" si="175">D538*F538</f>
        <v>1000</v>
      </c>
      <c r="H538" s="123">
        <f t="shared" ref="H538:H542" si="176">G538*12</f>
        <v>12000</v>
      </c>
    </row>
    <row r="539" spans="1:8" s="6" customFormat="1" x14ac:dyDescent="0.25">
      <c r="A539" s="141"/>
      <c r="B539" s="89"/>
      <c r="C539" s="142" t="s">
        <v>3</v>
      </c>
      <c r="D539" s="129">
        <v>2</v>
      </c>
      <c r="E539" s="130">
        <v>0.65</v>
      </c>
      <c r="F539" s="123">
        <v>650</v>
      </c>
      <c r="G539" s="123">
        <f t="shared" si="175"/>
        <v>1300</v>
      </c>
      <c r="H539" s="123">
        <f t="shared" si="176"/>
        <v>15600</v>
      </c>
    </row>
    <row r="540" spans="1:8" s="6" customFormat="1" x14ac:dyDescent="0.25">
      <c r="A540" s="141"/>
      <c r="B540" s="89"/>
      <c r="C540" s="142" t="s">
        <v>4</v>
      </c>
      <c r="D540" s="129">
        <v>4</v>
      </c>
      <c r="E540" s="130">
        <v>0.55000000000000004</v>
      </c>
      <c r="F540" s="123">
        <v>550</v>
      </c>
      <c r="G540" s="123">
        <f t="shared" si="175"/>
        <v>2200</v>
      </c>
      <c r="H540" s="123">
        <f t="shared" si="176"/>
        <v>26400</v>
      </c>
    </row>
    <row r="541" spans="1:8" s="6" customFormat="1" x14ac:dyDescent="0.25">
      <c r="A541" s="141"/>
      <c r="B541" s="89"/>
      <c r="C541" s="142" t="s">
        <v>8</v>
      </c>
      <c r="D541" s="129">
        <v>1</v>
      </c>
      <c r="E541" s="130">
        <v>0.45</v>
      </c>
      <c r="F541" s="123">
        <v>450</v>
      </c>
      <c r="G541" s="123">
        <f t="shared" si="175"/>
        <v>450</v>
      </c>
      <c r="H541" s="123">
        <f t="shared" si="176"/>
        <v>5400</v>
      </c>
    </row>
    <row r="542" spans="1:8" s="6" customFormat="1" x14ac:dyDescent="0.25">
      <c r="A542" s="141"/>
      <c r="B542" s="89"/>
      <c r="C542" s="142" t="s">
        <v>6</v>
      </c>
      <c r="D542" s="129">
        <v>1</v>
      </c>
      <c r="E542" s="130">
        <v>0.7</v>
      </c>
      <c r="F542" s="123">
        <v>700</v>
      </c>
      <c r="G542" s="123">
        <f t="shared" si="175"/>
        <v>700</v>
      </c>
      <c r="H542" s="123">
        <f t="shared" si="176"/>
        <v>8400</v>
      </c>
    </row>
    <row r="543" spans="1:8" s="7" customFormat="1" x14ac:dyDescent="0.25">
      <c r="A543" s="143"/>
      <c r="B543" s="102">
        <v>5</v>
      </c>
      <c r="C543" s="144" t="s">
        <v>91</v>
      </c>
      <c r="D543" s="145">
        <f>SUM(D544:D548)</f>
        <v>10</v>
      </c>
      <c r="E543" s="145"/>
      <c r="F543" s="146"/>
      <c r="G543" s="146">
        <f>SUM(G544:G548)</f>
        <v>5900</v>
      </c>
      <c r="H543" s="146">
        <f>SUM(H544:H548)</f>
        <v>70800</v>
      </c>
    </row>
    <row r="544" spans="1:8" s="6" customFormat="1" x14ac:dyDescent="0.25">
      <c r="A544" s="141"/>
      <c r="B544" s="89"/>
      <c r="C544" s="142" t="s">
        <v>30</v>
      </c>
      <c r="D544" s="129">
        <v>1</v>
      </c>
      <c r="E544" s="130">
        <v>1</v>
      </c>
      <c r="F544" s="123">
        <v>1000</v>
      </c>
      <c r="G544" s="123">
        <f t="shared" ref="G544:G548" si="177">D544*F544</f>
        <v>1000</v>
      </c>
      <c r="H544" s="123">
        <f t="shared" ref="H544:H548" si="178">G544*12</f>
        <v>12000</v>
      </c>
    </row>
    <row r="545" spans="1:8" s="6" customFormat="1" x14ac:dyDescent="0.25">
      <c r="A545" s="141"/>
      <c r="B545" s="89"/>
      <c r="C545" s="142" t="s">
        <v>3</v>
      </c>
      <c r="D545" s="129">
        <v>1</v>
      </c>
      <c r="E545" s="130">
        <v>0.65</v>
      </c>
      <c r="F545" s="123">
        <v>650</v>
      </c>
      <c r="G545" s="123">
        <f t="shared" si="177"/>
        <v>650</v>
      </c>
      <c r="H545" s="123">
        <f t="shared" si="178"/>
        <v>7800</v>
      </c>
    </row>
    <row r="546" spans="1:8" s="6" customFormat="1" x14ac:dyDescent="0.25">
      <c r="A546" s="141"/>
      <c r="B546" s="89"/>
      <c r="C546" s="142" t="s">
        <v>4</v>
      </c>
      <c r="D546" s="129">
        <v>4</v>
      </c>
      <c r="E546" s="130">
        <v>0.55000000000000004</v>
      </c>
      <c r="F546" s="123">
        <v>550</v>
      </c>
      <c r="G546" s="123">
        <f t="shared" si="177"/>
        <v>2200</v>
      </c>
      <c r="H546" s="123">
        <f t="shared" si="178"/>
        <v>26400</v>
      </c>
    </row>
    <row r="547" spans="1:8" s="6" customFormat="1" x14ac:dyDescent="0.25">
      <c r="A547" s="141"/>
      <c r="B547" s="89"/>
      <c r="C547" s="142" t="s">
        <v>8</v>
      </c>
      <c r="D547" s="129">
        <v>3</v>
      </c>
      <c r="E547" s="130">
        <v>0.45</v>
      </c>
      <c r="F547" s="123">
        <v>450</v>
      </c>
      <c r="G547" s="123">
        <f t="shared" si="177"/>
        <v>1350</v>
      </c>
      <c r="H547" s="123">
        <f t="shared" si="178"/>
        <v>16200</v>
      </c>
    </row>
    <row r="548" spans="1:8" s="6" customFormat="1" x14ac:dyDescent="0.25">
      <c r="A548" s="141"/>
      <c r="B548" s="89"/>
      <c r="C548" s="142" t="s">
        <v>6</v>
      </c>
      <c r="D548" s="129">
        <v>1</v>
      </c>
      <c r="E548" s="130">
        <v>0.7</v>
      </c>
      <c r="F548" s="123">
        <v>700</v>
      </c>
      <c r="G548" s="123">
        <f t="shared" si="177"/>
        <v>700</v>
      </c>
      <c r="H548" s="123">
        <f t="shared" si="178"/>
        <v>8400</v>
      </c>
    </row>
    <row r="549" spans="1:8" s="7" customFormat="1" ht="30" x14ac:dyDescent="0.25">
      <c r="A549" s="143"/>
      <c r="B549" s="102">
        <v>6</v>
      </c>
      <c r="C549" s="144" t="s">
        <v>92</v>
      </c>
      <c r="D549" s="145">
        <f>SUM(D550:D554)</f>
        <v>10</v>
      </c>
      <c r="E549" s="145"/>
      <c r="F549" s="146"/>
      <c r="G549" s="146">
        <f>SUM(G550:G554)</f>
        <v>6200</v>
      </c>
      <c r="H549" s="146">
        <f>SUM(H550:H554)</f>
        <v>74400</v>
      </c>
    </row>
    <row r="550" spans="1:8" s="6" customFormat="1" x14ac:dyDescent="0.25">
      <c r="A550" s="141"/>
      <c r="B550" s="89"/>
      <c r="C550" s="142" t="s">
        <v>30</v>
      </c>
      <c r="D550" s="129">
        <v>1</v>
      </c>
      <c r="E550" s="130">
        <v>1</v>
      </c>
      <c r="F550" s="123">
        <v>1000</v>
      </c>
      <c r="G550" s="123">
        <f t="shared" ref="G550:G554" si="179">D550*F550</f>
        <v>1000</v>
      </c>
      <c r="H550" s="123">
        <f t="shared" ref="H550:H554" si="180">G550*12</f>
        <v>12000</v>
      </c>
    </row>
    <row r="551" spans="1:8" s="6" customFormat="1" x14ac:dyDescent="0.25">
      <c r="A551" s="141"/>
      <c r="B551" s="89"/>
      <c r="C551" s="142" t="s">
        <v>3</v>
      </c>
      <c r="D551" s="129">
        <v>2</v>
      </c>
      <c r="E551" s="130">
        <v>0.65</v>
      </c>
      <c r="F551" s="123">
        <v>650</v>
      </c>
      <c r="G551" s="123">
        <f t="shared" si="179"/>
        <v>1300</v>
      </c>
      <c r="H551" s="123">
        <f t="shared" si="180"/>
        <v>15600</v>
      </c>
    </row>
    <row r="552" spans="1:8" s="6" customFormat="1" x14ac:dyDescent="0.25">
      <c r="A552" s="141"/>
      <c r="B552" s="89"/>
      <c r="C552" s="142" t="s">
        <v>4</v>
      </c>
      <c r="D552" s="129">
        <v>5</v>
      </c>
      <c r="E552" s="130">
        <v>0.55000000000000004</v>
      </c>
      <c r="F552" s="123">
        <v>550</v>
      </c>
      <c r="G552" s="123">
        <f t="shared" si="179"/>
        <v>2750</v>
      </c>
      <c r="H552" s="123">
        <f t="shared" si="180"/>
        <v>33000</v>
      </c>
    </row>
    <row r="553" spans="1:8" s="6" customFormat="1" x14ac:dyDescent="0.25">
      <c r="A553" s="141"/>
      <c r="B553" s="89"/>
      <c r="C553" s="142" t="s">
        <v>8</v>
      </c>
      <c r="D553" s="129">
        <v>1</v>
      </c>
      <c r="E553" s="130">
        <v>0.45</v>
      </c>
      <c r="F553" s="123">
        <v>450</v>
      </c>
      <c r="G553" s="123">
        <f t="shared" si="179"/>
        <v>450</v>
      </c>
      <c r="H553" s="123">
        <f t="shared" si="180"/>
        <v>5400</v>
      </c>
    </row>
    <row r="554" spans="1:8" s="6" customFormat="1" x14ac:dyDescent="0.25">
      <c r="A554" s="141"/>
      <c r="B554" s="89"/>
      <c r="C554" s="142" t="s">
        <v>6</v>
      </c>
      <c r="D554" s="129">
        <v>1</v>
      </c>
      <c r="E554" s="130">
        <v>0.7</v>
      </c>
      <c r="F554" s="123">
        <v>700</v>
      </c>
      <c r="G554" s="123">
        <f t="shared" si="179"/>
        <v>700</v>
      </c>
      <c r="H554" s="123">
        <f t="shared" si="180"/>
        <v>8400</v>
      </c>
    </row>
    <row r="555" spans="1:8" s="10" customFormat="1" x14ac:dyDescent="0.25">
      <c r="A555" s="138"/>
      <c r="B555" s="139" t="s">
        <v>128</v>
      </c>
      <c r="C555" s="140" t="s">
        <v>93</v>
      </c>
      <c r="D555" s="118">
        <f>SUM(D556:D563)</f>
        <v>17</v>
      </c>
      <c r="E555" s="118"/>
      <c r="F555" s="121"/>
      <c r="G555" s="121">
        <f>SUM(G556:G563)</f>
        <v>13200</v>
      </c>
      <c r="H555" s="121">
        <f>SUM(H556:H563)</f>
        <v>158400</v>
      </c>
    </row>
    <row r="556" spans="1:8" s="6" customFormat="1" x14ac:dyDescent="0.25">
      <c r="A556" s="141"/>
      <c r="B556" s="89"/>
      <c r="C556" s="142" t="s">
        <v>94</v>
      </c>
      <c r="D556" s="129">
        <v>1</v>
      </c>
      <c r="E556" s="130">
        <v>1.8</v>
      </c>
      <c r="F556" s="123">
        <v>1800</v>
      </c>
      <c r="G556" s="123">
        <f t="shared" ref="G556:G563" si="181">D556*F556</f>
        <v>1800</v>
      </c>
      <c r="H556" s="123">
        <f t="shared" ref="H556:H563" si="182">G556*12</f>
        <v>21600</v>
      </c>
    </row>
    <row r="557" spans="1:8" s="6" customFormat="1" x14ac:dyDescent="0.25">
      <c r="A557" s="141"/>
      <c r="B557" s="89"/>
      <c r="C557" s="142" t="s">
        <v>95</v>
      </c>
      <c r="D557" s="129">
        <v>2</v>
      </c>
      <c r="E557" s="130">
        <v>1.2</v>
      </c>
      <c r="F557" s="123">
        <v>1200</v>
      </c>
      <c r="G557" s="123">
        <f t="shared" si="181"/>
        <v>2400</v>
      </c>
      <c r="H557" s="123">
        <f t="shared" si="182"/>
        <v>28800</v>
      </c>
    </row>
    <row r="558" spans="1:8" s="6" customFormat="1" x14ac:dyDescent="0.25">
      <c r="A558" s="141"/>
      <c r="B558" s="89"/>
      <c r="C558" s="142" t="s">
        <v>96</v>
      </c>
      <c r="D558" s="129">
        <v>1</v>
      </c>
      <c r="E558" s="130">
        <v>0.7</v>
      </c>
      <c r="F558" s="123">
        <v>700</v>
      </c>
      <c r="G558" s="123">
        <f t="shared" si="181"/>
        <v>700</v>
      </c>
      <c r="H558" s="123">
        <f t="shared" si="182"/>
        <v>8400</v>
      </c>
    </row>
    <row r="559" spans="1:8" s="6" customFormat="1" x14ac:dyDescent="0.25">
      <c r="A559" s="141"/>
      <c r="B559" s="89"/>
      <c r="C559" s="111" t="s">
        <v>28</v>
      </c>
      <c r="D559" s="129">
        <v>0</v>
      </c>
      <c r="E559" s="130">
        <v>0.8</v>
      </c>
      <c r="F559" s="123">
        <v>800</v>
      </c>
      <c r="G559" s="123">
        <f t="shared" si="181"/>
        <v>0</v>
      </c>
      <c r="H559" s="123">
        <f t="shared" si="182"/>
        <v>0</v>
      </c>
    </row>
    <row r="560" spans="1:8" s="6" customFormat="1" ht="30" x14ac:dyDescent="0.25">
      <c r="A560" s="141"/>
      <c r="B560" s="89"/>
      <c r="C560" s="111" t="s">
        <v>97</v>
      </c>
      <c r="D560" s="129">
        <v>1</v>
      </c>
      <c r="E560" s="130">
        <v>0.7</v>
      </c>
      <c r="F560" s="123">
        <v>700</v>
      </c>
      <c r="G560" s="123">
        <f t="shared" si="181"/>
        <v>700</v>
      </c>
      <c r="H560" s="123">
        <f t="shared" si="182"/>
        <v>8400</v>
      </c>
    </row>
    <row r="561" spans="1:8" s="6" customFormat="1" x14ac:dyDescent="0.25">
      <c r="A561" s="141"/>
      <c r="B561" s="89"/>
      <c r="C561" s="142" t="s">
        <v>3</v>
      </c>
      <c r="D561" s="129">
        <v>5</v>
      </c>
      <c r="E561" s="130">
        <v>0.7</v>
      </c>
      <c r="F561" s="123">
        <v>700</v>
      </c>
      <c r="G561" s="123">
        <f t="shared" si="181"/>
        <v>3500</v>
      </c>
      <c r="H561" s="123">
        <f t="shared" si="182"/>
        <v>42000</v>
      </c>
    </row>
    <row r="562" spans="1:8" s="6" customFormat="1" x14ac:dyDescent="0.25">
      <c r="A562" s="141"/>
      <c r="B562" s="89"/>
      <c r="C562" s="142" t="s">
        <v>7</v>
      </c>
      <c r="D562" s="129">
        <v>6</v>
      </c>
      <c r="E562" s="130">
        <v>0.6</v>
      </c>
      <c r="F562" s="123">
        <v>600</v>
      </c>
      <c r="G562" s="123">
        <f t="shared" si="181"/>
        <v>3600</v>
      </c>
      <c r="H562" s="123">
        <f t="shared" si="182"/>
        <v>43200</v>
      </c>
    </row>
    <row r="563" spans="1:8" s="6" customFormat="1" x14ac:dyDescent="0.25">
      <c r="A563" s="141"/>
      <c r="B563" s="89"/>
      <c r="C563" s="142" t="s">
        <v>8</v>
      </c>
      <c r="D563" s="129">
        <v>1</v>
      </c>
      <c r="E563" s="130">
        <v>0.5</v>
      </c>
      <c r="F563" s="123">
        <v>500</v>
      </c>
      <c r="G563" s="123">
        <f t="shared" si="181"/>
        <v>500</v>
      </c>
      <c r="H563" s="123">
        <f t="shared" si="182"/>
        <v>6000</v>
      </c>
    </row>
    <row r="564" spans="1:8" s="7" customFormat="1" ht="30" x14ac:dyDescent="0.25">
      <c r="A564" s="143"/>
      <c r="B564" s="102">
        <v>1</v>
      </c>
      <c r="C564" s="144" t="s">
        <v>98</v>
      </c>
      <c r="D564" s="145">
        <f>SUM(D565:D570)</f>
        <v>16</v>
      </c>
      <c r="E564" s="145"/>
      <c r="F564" s="146"/>
      <c r="G564" s="146">
        <f>SUM(G565:G570)</f>
        <v>10000</v>
      </c>
      <c r="H564" s="146">
        <f>SUM(H565:H570)</f>
        <v>120000</v>
      </c>
    </row>
    <row r="565" spans="1:8" s="6" customFormat="1" x14ac:dyDescent="0.25">
      <c r="A565" s="141"/>
      <c r="B565" s="89"/>
      <c r="C565" s="142" t="s">
        <v>26</v>
      </c>
      <c r="D565" s="129">
        <v>1</v>
      </c>
      <c r="E565" s="130">
        <v>1.4</v>
      </c>
      <c r="F565" s="123">
        <v>1400</v>
      </c>
      <c r="G565" s="123">
        <f t="shared" ref="G565:G570" si="183">D565*F565</f>
        <v>1400</v>
      </c>
      <c r="H565" s="123">
        <f t="shared" ref="H565:H570" si="184">G565*12</f>
        <v>16800</v>
      </c>
    </row>
    <row r="566" spans="1:8" s="6" customFormat="1" x14ac:dyDescent="0.25">
      <c r="A566" s="141"/>
      <c r="B566" s="89"/>
      <c r="C566" s="142" t="s">
        <v>2</v>
      </c>
      <c r="D566" s="129">
        <v>1</v>
      </c>
      <c r="E566" s="130">
        <v>0.8</v>
      </c>
      <c r="F566" s="123">
        <v>800</v>
      </c>
      <c r="G566" s="123">
        <f t="shared" si="183"/>
        <v>800</v>
      </c>
      <c r="H566" s="123">
        <f t="shared" si="184"/>
        <v>9600</v>
      </c>
    </row>
    <row r="567" spans="1:8" s="6" customFormat="1" x14ac:dyDescent="0.25">
      <c r="A567" s="141"/>
      <c r="B567" s="89"/>
      <c r="C567" s="142" t="s">
        <v>3</v>
      </c>
      <c r="D567" s="129">
        <v>3</v>
      </c>
      <c r="E567" s="130">
        <v>0.65</v>
      </c>
      <c r="F567" s="123">
        <v>650</v>
      </c>
      <c r="G567" s="123">
        <f t="shared" si="183"/>
        <v>1950</v>
      </c>
      <c r="H567" s="123">
        <f t="shared" si="184"/>
        <v>23400</v>
      </c>
    </row>
    <row r="568" spans="1:8" s="6" customFormat="1" x14ac:dyDescent="0.25">
      <c r="A568" s="141"/>
      <c r="B568" s="89"/>
      <c r="C568" s="142" t="s">
        <v>4</v>
      </c>
      <c r="D568" s="129">
        <v>6</v>
      </c>
      <c r="E568" s="130">
        <v>0.55000000000000004</v>
      </c>
      <c r="F568" s="123">
        <v>550</v>
      </c>
      <c r="G568" s="123">
        <f t="shared" si="183"/>
        <v>3300</v>
      </c>
      <c r="H568" s="123">
        <f t="shared" si="184"/>
        <v>39600</v>
      </c>
    </row>
    <row r="569" spans="1:8" s="6" customFormat="1" x14ac:dyDescent="0.25">
      <c r="A569" s="141"/>
      <c r="B569" s="89"/>
      <c r="C569" s="142" t="s">
        <v>8</v>
      </c>
      <c r="D569" s="129">
        <v>4</v>
      </c>
      <c r="E569" s="130">
        <v>0.45</v>
      </c>
      <c r="F569" s="123">
        <v>450</v>
      </c>
      <c r="G569" s="123">
        <f t="shared" si="183"/>
        <v>1800</v>
      </c>
      <c r="H569" s="123">
        <f t="shared" si="184"/>
        <v>21600</v>
      </c>
    </row>
    <row r="570" spans="1:8" s="6" customFormat="1" x14ac:dyDescent="0.25">
      <c r="A570" s="141"/>
      <c r="B570" s="89"/>
      <c r="C570" s="142" t="s">
        <v>6</v>
      </c>
      <c r="D570" s="129">
        <v>1</v>
      </c>
      <c r="E570" s="130">
        <v>0.75</v>
      </c>
      <c r="F570" s="123">
        <v>750</v>
      </c>
      <c r="G570" s="123">
        <f t="shared" si="183"/>
        <v>750</v>
      </c>
      <c r="H570" s="123">
        <f t="shared" si="184"/>
        <v>9000</v>
      </c>
    </row>
    <row r="571" spans="1:8" s="7" customFormat="1" ht="30" x14ac:dyDescent="0.25">
      <c r="A571" s="143"/>
      <c r="B571" s="102">
        <v>2</v>
      </c>
      <c r="C571" s="144" t="s">
        <v>99</v>
      </c>
      <c r="D571" s="145">
        <f>SUM(D572:D576)</f>
        <v>11</v>
      </c>
      <c r="E571" s="145"/>
      <c r="F571" s="146"/>
      <c r="G571" s="146">
        <f>SUM(G572:G576)</f>
        <v>6450</v>
      </c>
      <c r="H571" s="146">
        <f>SUM(H572:H576)</f>
        <v>77400</v>
      </c>
    </row>
    <row r="572" spans="1:8" s="6" customFormat="1" x14ac:dyDescent="0.25">
      <c r="A572" s="141"/>
      <c r="B572" s="89"/>
      <c r="C572" s="142" t="s">
        <v>30</v>
      </c>
      <c r="D572" s="129">
        <v>1</v>
      </c>
      <c r="E572" s="130">
        <v>1</v>
      </c>
      <c r="F572" s="123">
        <v>1000</v>
      </c>
      <c r="G572" s="123">
        <f t="shared" ref="G572:G576" si="185">D572*F572</f>
        <v>1000</v>
      </c>
      <c r="H572" s="123">
        <f t="shared" ref="H572:H576" si="186">G572*12</f>
        <v>12000</v>
      </c>
    </row>
    <row r="573" spans="1:8" s="6" customFormat="1" x14ac:dyDescent="0.25">
      <c r="A573" s="141"/>
      <c r="B573" s="89"/>
      <c r="C573" s="142" t="s">
        <v>3</v>
      </c>
      <c r="D573" s="129">
        <v>1</v>
      </c>
      <c r="E573" s="130">
        <v>0.65</v>
      </c>
      <c r="F573" s="123">
        <v>650</v>
      </c>
      <c r="G573" s="123">
        <f t="shared" si="185"/>
        <v>650</v>
      </c>
      <c r="H573" s="123">
        <f t="shared" si="186"/>
        <v>7800</v>
      </c>
    </row>
    <row r="574" spans="1:8" s="6" customFormat="1" x14ac:dyDescent="0.25">
      <c r="A574" s="141"/>
      <c r="B574" s="89"/>
      <c r="C574" s="142" t="s">
        <v>4</v>
      </c>
      <c r="D574" s="129">
        <v>5</v>
      </c>
      <c r="E574" s="130">
        <v>0.55000000000000004</v>
      </c>
      <c r="F574" s="123">
        <v>550</v>
      </c>
      <c r="G574" s="123">
        <f t="shared" si="185"/>
        <v>2750</v>
      </c>
      <c r="H574" s="123">
        <f t="shared" si="186"/>
        <v>33000</v>
      </c>
    </row>
    <row r="575" spans="1:8" s="6" customFormat="1" x14ac:dyDescent="0.25">
      <c r="A575" s="141"/>
      <c r="B575" s="89"/>
      <c r="C575" s="142" t="s">
        <v>8</v>
      </c>
      <c r="D575" s="129">
        <v>3</v>
      </c>
      <c r="E575" s="130">
        <v>0.45</v>
      </c>
      <c r="F575" s="123">
        <v>450</v>
      </c>
      <c r="G575" s="123">
        <f t="shared" si="185"/>
        <v>1350</v>
      </c>
      <c r="H575" s="123">
        <f t="shared" si="186"/>
        <v>16200</v>
      </c>
    </row>
    <row r="576" spans="1:8" s="6" customFormat="1" x14ac:dyDescent="0.25">
      <c r="A576" s="141"/>
      <c r="B576" s="89"/>
      <c r="C576" s="142" t="s">
        <v>6</v>
      </c>
      <c r="D576" s="129">
        <v>1</v>
      </c>
      <c r="E576" s="130">
        <v>0.7</v>
      </c>
      <c r="F576" s="123">
        <v>700</v>
      </c>
      <c r="G576" s="123">
        <f t="shared" si="185"/>
        <v>700</v>
      </c>
      <c r="H576" s="123">
        <f t="shared" si="186"/>
        <v>8400</v>
      </c>
    </row>
    <row r="577" spans="1:8" s="7" customFormat="1" x14ac:dyDescent="0.25">
      <c r="A577" s="143"/>
      <c r="B577" s="102">
        <v>3</v>
      </c>
      <c r="C577" s="144" t="s">
        <v>100</v>
      </c>
      <c r="D577" s="145">
        <f>SUM(D578:D582)</f>
        <v>6</v>
      </c>
      <c r="E577" s="145"/>
      <c r="F577" s="146"/>
      <c r="G577" s="146">
        <f>SUM(G578:G582)</f>
        <v>3900</v>
      </c>
      <c r="H577" s="146">
        <f>SUM(H578:H582)</f>
        <v>46800</v>
      </c>
    </row>
    <row r="578" spans="1:8" s="6" customFormat="1" x14ac:dyDescent="0.25">
      <c r="A578" s="141"/>
      <c r="B578" s="89"/>
      <c r="C578" s="142" t="s">
        <v>30</v>
      </c>
      <c r="D578" s="129">
        <v>1</v>
      </c>
      <c r="E578" s="130">
        <v>1</v>
      </c>
      <c r="F578" s="123">
        <v>1000</v>
      </c>
      <c r="G578" s="123">
        <f t="shared" ref="G578:G582" si="187">D578*F578</f>
        <v>1000</v>
      </c>
      <c r="H578" s="123">
        <f t="shared" ref="H578:H582" si="188">G578*12</f>
        <v>12000</v>
      </c>
    </row>
    <row r="579" spans="1:8" s="6" customFormat="1" x14ac:dyDescent="0.25">
      <c r="A579" s="141"/>
      <c r="B579" s="89"/>
      <c r="C579" s="142" t="s">
        <v>3</v>
      </c>
      <c r="D579" s="129">
        <v>1</v>
      </c>
      <c r="E579" s="130">
        <v>0.65</v>
      </c>
      <c r="F579" s="123">
        <v>650</v>
      </c>
      <c r="G579" s="123">
        <f t="shared" si="187"/>
        <v>650</v>
      </c>
      <c r="H579" s="123">
        <f t="shared" si="188"/>
        <v>7800</v>
      </c>
    </row>
    <row r="580" spans="1:8" s="6" customFormat="1" x14ac:dyDescent="0.25">
      <c r="A580" s="141"/>
      <c r="B580" s="89"/>
      <c r="C580" s="142" t="s">
        <v>4</v>
      </c>
      <c r="D580" s="129">
        <v>2</v>
      </c>
      <c r="E580" s="130">
        <v>0.55000000000000004</v>
      </c>
      <c r="F580" s="123">
        <v>550</v>
      </c>
      <c r="G580" s="123">
        <f t="shared" si="187"/>
        <v>1100</v>
      </c>
      <c r="H580" s="123">
        <f t="shared" si="188"/>
        <v>13200</v>
      </c>
    </row>
    <row r="581" spans="1:8" s="6" customFormat="1" x14ac:dyDescent="0.25">
      <c r="A581" s="141"/>
      <c r="B581" s="89"/>
      <c r="C581" s="142" t="s">
        <v>8</v>
      </c>
      <c r="D581" s="129">
        <v>1</v>
      </c>
      <c r="E581" s="130">
        <v>0.45</v>
      </c>
      <c r="F581" s="123">
        <v>450</v>
      </c>
      <c r="G581" s="123">
        <f t="shared" si="187"/>
        <v>450</v>
      </c>
      <c r="H581" s="123">
        <f t="shared" si="188"/>
        <v>5400</v>
      </c>
    </row>
    <row r="582" spans="1:8" s="6" customFormat="1" x14ac:dyDescent="0.25">
      <c r="A582" s="141"/>
      <c r="B582" s="89"/>
      <c r="C582" s="142" t="s">
        <v>6</v>
      </c>
      <c r="D582" s="129">
        <v>1</v>
      </c>
      <c r="E582" s="130">
        <v>0.7</v>
      </c>
      <c r="F582" s="123">
        <v>700</v>
      </c>
      <c r="G582" s="123">
        <f t="shared" si="187"/>
        <v>700</v>
      </c>
      <c r="H582" s="123">
        <f t="shared" si="188"/>
        <v>8400</v>
      </c>
    </row>
    <row r="583" spans="1:8" s="7" customFormat="1" x14ac:dyDescent="0.25">
      <c r="A583" s="143"/>
      <c r="B583" s="102">
        <v>4</v>
      </c>
      <c r="C583" s="144" t="s">
        <v>101</v>
      </c>
      <c r="D583" s="145">
        <f>SUM(D584:D588)</f>
        <v>5</v>
      </c>
      <c r="E583" s="145"/>
      <c r="F583" s="146"/>
      <c r="G583" s="146">
        <f>SUM(G584:G588)</f>
        <v>3350</v>
      </c>
      <c r="H583" s="146">
        <f>SUM(H584:H588)</f>
        <v>40200</v>
      </c>
    </row>
    <row r="584" spans="1:8" s="6" customFormat="1" x14ac:dyDescent="0.25">
      <c r="A584" s="141"/>
      <c r="B584" s="89"/>
      <c r="C584" s="142" t="s">
        <v>30</v>
      </c>
      <c r="D584" s="129">
        <v>1</v>
      </c>
      <c r="E584" s="130">
        <v>1</v>
      </c>
      <c r="F584" s="123">
        <v>1000</v>
      </c>
      <c r="G584" s="123">
        <f t="shared" ref="G584:G588" si="189">D584*F584</f>
        <v>1000</v>
      </c>
      <c r="H584" s="123">
        <f t="shared" ref="H584:H588" si="190">G584*12</f>
        <v>12000</v>
      </c>
    </row>
    <row r="585" spans="1:8" s="6" customFormat="1" x14ac:dyDescent="0.25">
      <c r="A585" s="141"/>
      <c r="B585" s="89"/>
      <c r="C585" s="142" t="s">
        <v>3</v>
      </c>
      <c r="D585" s="129">
        <v>1</v>
      </c>
      <c r="E585" s="130">
        <v>0.65</v>
      </c>
      <c r="F585" s="123">
        <v>650</v>
      </c>
      <c r="G585" s="123">
        <f t="shared" si="189"/>
        <v>650</v>
      </c>
      <c r="H585" s="123">
        <f t="shared" si="190"/>
        <v>7800</v>
      </c>
    </row>
    <row r="586" spans="1:8" s="6" customFormat="1" x14ac:dyDescent="0.25">
      <c r="A586" s="141"/>
      <c r="B586" s="89"/>
      <c r="C586" s="142" t="s">
        <v>4</v>
      </c>
      <c r="D586" s="129">
        <v>1</v>
      </c>
      <c r="E586" s="130">
        <v>0.55000000000000004</v>
      </c>
      <c r="F586" s="123">
        <v>550</v>
      </c>
      <c r="G586" s="123">
        <f t="shared" si="189"/>
        <v>550</v>
      </c>
      <c r="H586" s="123">
        <f t="shared" si="190"/>
        <v>6600</v>
      </c>
    </row>
    <row r="587" spans="1:8" s="6" customFormat="1" x14ac:dyDescent="0.25">
      <c r="A587" s="141"/>
      <c r="B587" s="89"/>
      <c r="C587" s="142" t="s">
        <v>8</v>
      </c>
      <c r="D587" s="129">
        <v>1</v>
      </c>
      <c r="E587" s="130">
        <v>0.45</v>
      </c>
      <c r="F587" s="123">
        <v>450</v>
      </c>
      <c r="G587" s="123">
        <f t="shared" si="189"/>
        <v>450</v>
      </c>
      <c r="H587" s="123">
        <f t="shared" si="190"/>
        <v>5400</v>
      </c>
    </row>
    <row r="588" spans="1:8" s="6" customFormat="1" x14ac:dyDescent="0.25">
      <c r="A588" s="141"/>
      <c r="B588" s="89"/>
      <c r="C588" s="142" t="s">
        <v>6</v>
      </c>
      <c r="D588" s="129">
        <v>1</v>
      </c>
      <c r="E588" s="130">
        <v>0.7</v>
      </c>
      <c r="F588" s="123">
        <v>700</v>
      </c>
      <c r="G588" s="123">
        <f t="shared" si="189"/>
        <v>700</v>
      </c>
      <c r="H588" s="123">
        <f t="shared" si="190"/>
        <v>8400</v>
      </c>
    </row>
    <row r="589" spans="1:8" s="7" customFormat="1" x14ac:dyDescent="0.25">
      <c r="A589" s="143"/>
      <c r="B589" s="102">
        <v>5</v>
      </c>
      <c r="C589" s="144" t="s">
        <v>102</v>
      </c>
      <c r="D589" s="145">
        <f>SUM(D590:D594)</f>
        <v>7</v>
      </c>
      <c r="E589" s="145"/>
      <c r="F589" s="146"/>
      <c r="G589" s="146">
        <f>SUM(G590:G594)</f>
        <v>4450</v>
      </c>
      <c r="H589" s="146">
        <f>SUM(H590:H594)</f>
        <v>53400</v>
      </c>
    </row>
    <row r="590" spans="1:8" s="6" customFormat="1" x14ac:dyDescent="0.25">
      <c r="A590" s="141"/>
      <c r="B590" s="89"/>
      <c r="C590" s="142" t="s">
        <v>30</v>
      </c>
      <c r="D590" s="129">
        <v>1</v>
      </c>
      <c r="E590" s="130">
        <v>1</v>
      </c>
      <c r="F590" s="123">
        <v>1000</v>
      </c>
      <c r="G590" s="123">
        <f t="shared" ref="G590:G594" si="191">D590*F590</f>
        <v>1000</v>
      </c>
      <c r="H590" s="123">
        <f t="shared" ref="H590:H594" si="192">G590*12</f>
        <v>12000</v>
      </c>
    </row>
    <row r="591" spans="1:8" s="6" customFormat="1" x14ac:dyDescent="0.25">
      <c r="A591" s="141"/>
      <c r="B591" s="89"/>
      <c r="C591" s="142" t="s">
        <v>3</v>
      </c>
      <c r="D591" s="129">
        <v>1</v>
      </c>
      <c r="E591" s="130">
        <v>0.65</v>
      </c>
      <c r="F591" s="123">
        <v>650</v>
      </c>
      <c r="G591" s="123">
        <f t="shared" si="191"/>
        <v>650</v>
      </c>
      <c r="H591" s="123">
        <f t="shared" si="192"/>
        <v>7800</v>
      </c>
    </row>
    <row r="592" spans="1:8" s="6" customFormat="1" x14ac:dyDescent="0.25">
      <c r="A592" s="141"/>
      <c r="B592" s="89"/>
      <c r="C592" s="142" t="s">
        <v>4</v>
      </c>
      <c r="D592" s="129">
        <v>3</v>
      </c>
      <c r="E592" s="130">
        <v>0.55000000000000004</v>
      </c>
      <c r="F592" s="123">
        <v>550</v>
      </c>
      <c r="G592" s="123">
        <f t="shared" si="191"/>
        <v>1650</v>
      </c>
      <c r="H592" s="123">
        <f t="shared" si="192"/>
        <v>19800</v>
      </c>
    </row>
    <row r="593" spans="1:8" s="6" customFormat="1" x14ac:dyDescent="0.25">
      <c r="A593" s="141"/>
      <c r="B593" s="89"/>
      <c r="C593" s="142" t="s">
        <v>8</v>
      </c>
      <c r="D593" s="129">
        <v>1</v>
      </c>
      <c r="E593" s="130">
        <v>0.45</v>
      </c>
      <c r="F593" s="123">
        <v>450</v>
      </c>
      <c r="G593" s="123">
        <f t="shared" si="191"/>
        <v>450</v>
      </c>
      <c r="H593" s="123">
        <f t="shared" si="192"/>
        <v>5400</v>
      </c>
    </row>
    <row r="594" spans="1:8" s="6" customFormat="1" x14ac:dyDescent="0.25">
      <c r="A594" s="141"/>
      <c r="B594" s="89"/>
      <c r="C594" s="142" t="s">
        <v>6</v>
      </c>
      <c r="D594" s="129">
        <v>1</v>
      </c>
      <c r="E594" s="130">
        <v>0.7</v>
      </c>
      <c r="F594" s="123">
        <v>700</v>
      </c>
      <c r="G594" s="123">
        <f t="shared" si="191"/>
        <v>700</v>
      </c>
      <c r="H594" s="123">
        <f t="shared" si="192"/>
        <v>8400</v>
      </c>
    </row>
    <row r="595" spans="1:8" s="7" customFormat="1" ht="34.5" customHeight="1" x14ac:dyDescent="0.25">
      <c r="A595" s="143"/>
      <c r="B595" s="102">
        <v>6</v>
      </c>
      <c r="C595" s="144" t="s">
        <v>103</v>
      </c>
      <c r="D595" s="145">
        <f>SUM(D596:D600)</f>
        <v>11</v>
      </c>
      <c r="E595" s="145"/>
      <c r="F595" s="146"/>
      <c r="G595" s="146">
        <f>SUM(G596:G600)</f>
        <v>6550</v>
      </c>
      <c r="H595" s="146">
        <f>SUM(H596:H600)</f>
        <v>78600</v>
      </c>
    </row>
    <row r="596" spans="1:8" s="6" customFormat="1" x14ac:dyDescent="0.25">
      <c r="A596" s="141"/>
      <c r="B596" s="89"/>
      <c r="C596" s="142" t="s">
        <v>30</v>
      </c>
      <c r="D596" s="129">
        <v>1</v>
      </c>
      <c r="E596" s="130">
        <v>1</v>
      </c>
      <c r="F596" s="123">
        <v>1000</v>
      </c>
      <c r="G596" s="123">
        <f t="shared" ref="G596:G600" si="193">D596*F596</f>
        <v>1000</v>
      </c>
      <c r="H596" s="123">
        <f t="shared" ref="H596:H600" si="194">G596*12</f>
        <v>12000</v>
      </c>
    </row>
    <row r="597" spans="1:8" s="6" customFormat="1" x14ac:dyDescent="0.25">
      <c r="A597" s="141"/>
      <c r="B597" s="89"/>
      <c r="C597" s="142" t="s">
        <v>3</v>
      </c>
      <c r="D597" s="129">
        <v>2</v>
      </c>
      <c r="E597" s="130">
        <v>0.65</v>
      </c>
      <c r="F597" s="123">
        <v>650</v>
      </c>
      <c r="G597" s="123">
        <f t="shared" si="193"/>
        <v>1300</v>
      </c>
      <c r="H597" s="123">
        <f t="shared" si="194"/>
        <v>15600</v>
      </c>
    </row>
    <row r="598" spans="1:8" s="6" customFormat="1" x14ac:dyDescent="0.25">
      <c r="A598" s="141"/>
      <c r="B598" s="89"/>
      <c r="C598" s="142" t="s">
        <v>4</v>
      </c>
      <c r="D598" s="129">
        <v>4</v>
      </c>
      <c r="E598" s="130">
        <v>0.55000000000000004</v>
      </c>
      <c r="F598" s="123">
        <v>550</v>
      </c>
      <c r="G598" s="123">
        <f t="shared" si="193"/>
        <v>2200</v>
      </c>
      <c r="H598" s="123">
        <f t="shared" si="194"/>
        <v>26400</v>
      </c>
    </row>
    <row r="599" spans="1:8" s="6" customFormat="1" x14ac:dyDescent="0.25">
      <c r="A599" s="141"/>
      <c r="B599" s="89"/>
      <c r="C599" s="142" t="s">
        <v>8</v>
      </c>
      <c r="D599" s="129">
        <v>3</v>
      </c>
      <c r="E599" s="130">
        <v>0.45</v>
      </c>
      <c r="F599" s="123">
        <v>450</v>
      </c>
      <c r="G599" s="123">
        <f t="shared" si="193"/>
        <v>1350</v>
      </c>
      <c r="H599" s="123">
        <f t="shared" si="194"/>
        <v>16200</v>
      </c>
    </row>
    <row r="600" spans="1:8" s="6" customFormat="1" x14ac:dyDescent="0.25">
      <c r="A600" s="141"/>
      <c r="B600" s="89"/>
      <c r="C600" s="142" t="s">
        <v>6</v>
      </c>
      <c r="D600" s="129">
        <v>1</v>
      </c>
      <c r="E600" s="130">
        <v>0.7</v>
      </c>
      <c r="F600" s="123">
        <v>700</v>
      </c>
      <c r="G600" s="123">
        <f t="shared" si="193"/>
        <v>700</v>
      </c>
      <c r="H600" s="123">
        <f t="shared" si="194"/>
        <v>8400</v>
      </c>
    </row>
    <row r="601" spans="1:8" s="7" customFormat="1" x14ac:dyDescent="0.25">
      <c r="A601" s="143"/>
      <c r="B601" s="139" t="s">
        <v>129</v>
      </c>
      <c r="C601" s="140" t="s">
        <v>104</v>
      </c>
      <c r="D601" s="118">
        <f>SUM(D602:D604)</f>
        <v>4</v>
      </c>
      <c r="E601" s="118"/>
      <c r="F601" s="121"/>
      <c r="G601" s="121">
        <f>SUM(G602:G604)</f>
        <v>2900</v>
      </c>
      <c r="H601" s="121">
        <f>SUM(H602:H604)</f>
        <v>34800</v>
      </c>
    </row>
    <row r="602" spans="1:8" s="6" customFormat="1" x14ac:dyDescent="0.25">
      <c r="A602" s="141"/>
      <c r="B602" s="89"/>
      <c r="C602" s="142" t="s">
        <v>94</v>
      </c>
      <c r="D602" s="129">
        <v>1</v>
      </c>
      <c r="E602" s="130">
        <v>1</v>
      </c>
      <c r="F602" s="123">
        <v>1000</v>
      </c>
      <c r="G602" s="123">
        <f>D602*F602</f>
        <v>1000</v>
      </c>
      <c r="H602" s="123">
        <f t="shared" ref="H602:H604" si="195">G602*12</f>
        <v>12000</v>
      </c>
    </row>
    <row r="603" spans="1:8" s="6" customFormat="1" x14ac:dyDescent="0.25">
      <c r="A603" s="141"/>
      <c r="B603" s="89"/>
      <c r="C603" s="142" t="s">
        <v>3</v>
      </c>
      <c r="D603" s="129">
        <v>1</v>
      </c>
      <c r="E603" s="130">
        <v>0.7</v>
      </c>
      <c r="F603" s="123">
        <v>700</v>
      </c>
      <c r="G603" s="123">
        <f>D603*F603</f>
        <v>700</v>
      </c>
      <c r="H603" s="123">
        <f t="shared" si="195"/>
        <v>8400</v>
      </c>
    </row>
    <row r="604" spans="1:8" s="6" customFormat="1" x14ac:dyDescent="0.25">
      <c r="A604" s="141"/>
      <c r="B604" s="89"/>
      <c r="C604" s="142" t="s">
        <v>4</v>
      </c>
      <c r="D604" s="129">
        <v>2</v>
      </c>
      <c r="E604" s="130">
        <v>0.6</v>
      </c>
      <c r="F604" s="123">
        <v>600</v>
      </c>
      <c r="G604" s="123">
        <f>D604*F604</f>
        <v>1200</v>
      </c>
      <c r="H604" s="123">
        <f t="shared" si="195"/>
        <v>14400</v>
      </c>
    </row>
    <row r="605" spans="1:8" s="7" customFormat="1" x14ac:dyDescent="0.25">
      <c r="A605" s="143"/>
      <c r="B605" s="139"/>
      <c r="C605" s="140" t="s">
        <v>20</v>
      </c>
      <c r="D605" s="118">
        <f>D164+D174+D180+D186+D192+D198+D204+D210+D216+D222+D228+D234+D240+D250+D256+D262+D268+D278+D284+D290+D300+D306+D312+D318+D324+D330+D336+D342+D348+D358+D364+D370+D376+D382+D388+D394+D400+D410+D416+D422+D428+D434+D440+D450+D456+D462+D467+D473+D483+D489+D495+D498+D504+D509+D519+D525+D531+D537+D543+D549+D555+D564+D571+D577+D583+D589+D595+D601</f>
        <v>632</v>
      </c>
      <c r="E605" s="118"/>
      <c r="F605" s="121"/>
      <c r="G605" s="121">
        <f>G164+G174+G180+G186+G192+G198+G204+G210+G216+G222+G228+G234+G240+G250+G256+G262+G268+G278+G284+G290+G300+G306+G312+G318+G324+G330+G336+G342+G348+G358+G364+G370+G376+G382+G388+G394+G400+G410+G416+G422+G428+G434+G440+G450+G456+G462+G467+G473+G483+G489+G495+G498+G504+G509+G519+G525+G531+G537+G543+G549+G555+G564+G571+G577+G583+G589+G595+G601</f>
        <v>419050</v>
      </c>
      <c r="H605" s="121">
        <f>H164+H174+H180+H186+H192+H198+H204+H210+H216+H222+H228+H234+H240+H250+H256+H262+H268+H278+H284+H290+H300+H306+H312+H318+H324+H330+H336+H342+H348+H358+H364+H370+H376+H382+H388+H394+H400+H410+H416+H422+H428+H434+H440+H450+H456+H462+H467+H473+H483+H489+H495+H498+H504+H509+H519+H525+H531+H537+H543+H549+H555+H564+H571+H577+H583+H589+H595+H601</f>
        <v>5028600</v>
      </c>
    </row>
    <row r="606" spans="1:8" s="7" customFormat="1" x14ac:dyDescent="0.25">
      <c r="B606" s="30"/>
      <c r="C606" s="8"/>
      <c r="D606" s="12"/>
      <c r="E606" s="12"/>
      <c r="F606" s="9"/>
      <c r="G606" s="1"/>
    </row>
    <row r="607" spans="1:8" s="7" customFormat="1" x14ac:dyDescent="0.25">
      <c r="B607" s="69"/>
      <c r="C607" s="70"/>
      <c r="D607" s="71" t="s">
        <v>192</v>
      </c>
      <c r="E607" s="71"/>
      <c r="F607" s="71"/>
      <c r="G607" s="1"/>
    </row>
    <row r="608" spans="1:8" s="7" customFormat="1" ht="60" x14ac:dyDescent="0.25">
      <c r="B608" s="72" t="s">
        <v>118</v>
      </c>
      <c r="C608" s="73" t="s">
        <v>21</v>
      </c>
      <c r="D608" s="74" t="s">
        <v>22</v>
      </c>
      <c r="E608" s="74" t="s">
        <v>110</v>
      </c>
      <c r="F608" s="75" t="s">
        <v>116</v>
      </c>
      <c r="G608" s="1"/>
    </row>
    <row r="609" spans="2:7" s="7" customFormat="1" x14ac:dyDescent="0.25">
      <c r="B609" s="76">
        <v>1</v>
      </c>
      <c r="C609" s="77" t="s">
        <v>23</v>
      </c>
      <c r="D609" s="78">
        <f>D125</f>
        <v>274</v>
      </c>
      <c r="E609" s="78">
        <f>G125</f>
        <v>358800</v>
      </c>
      <c r="F609" s="78">
        <f>H125</f>
        <v>4305600</v>
      </c>
      <c r="G609" s="1"/>
    </row>
    <row r="610" spans="2:7" s="7" customFormat="1" ht="30" x14ac:dyDescent="0.25">
      <c r="B610" s="76">
        <v>2</v>
      </c>
      <c r="C610" s="79" t="s">
        <v>108</v>
      </c>
      <c r="D610" s="78">
        <f>D160</f>
        <v>146</v>
      </c>
      <c r="E610" s="78">
        <f>G160</f>
        <v>90450</v>
      </c>
      <c r="F610" s="78">
        <f>H160</f>
        <v>1085400</v>
      </c>
      <c r="G610" s="1"/>
    </row>
    <row r="611" spans="2:7" s="7" customFormat="1" ht="30" x14ac:dyDescent="0.25">
      <c r="B611" s="76">
        <v>3</v>
      </c>
      <c r="C611" s="79" t="s">
        <v>109</v>
      </c>
      <c r="D611" s="78">
        <f>D605</f>
        <v>632</v>
      </c>
      <c r="E611" s="78">
        <f>G605</f>
        <v>419050</v>
      </c>
      <c r="F611" s="78">
        <f>H605</f>
        <v>5028600</v>
      </c>
      <c r="G611" s="1"/>
    </row>
    <row r="612" spans="2:7" s="7" customFormat="1" ht="29.25" customHeight="1" x14ac:dyDescent="0.25">
      <c r="B612" s="80" t="s">
        <v>24</v>
      </c>
      <c r="C612" s="81"/>
      <c r="D612" s="82">
        <f t="shared" ref="D612:F612" si="196">SUM(D609:D611)</f>
        <v>1052</v>
      </c>
      <c r="E612" s="82">
        <f t="shared" si="196"/>
        <v>868300</v>
      </c>
      <c r="F612" s="82">
        <f t="shared" si="196"/>
        <v>10419600</v>
      </c>
      <c r="G612" s="1"/>
    </row>
    <row r="613" spans="2:7" s="7" customFormat="1" ht="13.5" x14ac:dyDescent="0.25">
      <c r="B613" s="3"/>
      <c r="C613" s="4"/>
      <c r="D613" s="5"/>
      <c r="E613" s="5"/>
      <c r="F613" s="5"/>
      <c r="G613" s="1"/>
    </row>
    <row r="614" spans="2:7" s="7" customFormat="1" ht="13.5" x14ac:dyDescent="0.25">
      <c r="B614" s="3"/>
      <c r="C614" s="4"/>
      <c r="D614" s="5"/>
      <c r="E614" s="5"/>
      <c r="F614" s="5"/>
      <c r="G614" s="1"/>
    </row>
    <row r="615" spans="2:7" s="7" customFormat="1" x14ac:dyDescent="0.25">
      <c r="B615" s="30"/>
      <c r="C615" s="8"/>
      <c r="D615" s="12"/>
      <c r="E615" s="12"/>
      <c r="F615" s="9"/>
      <c r="G615" s="1"/>
    </row>
    <row r="616" spans="2:7" s="7" customFormat="1" x14ac:dyDescent="0.25">
      <c r="B616" s="30"/>
      <c r="C616" s="8"/>
      <c r="D616" s="12"/>
      <c r="E616" s="12"/>
      <c r="F616" s="9"/>
      <c r="G616" s="1"/>
    </row>
    <row r="617" spans="2:7" s="7" customFormat="1" x14ac:dyDescent="0.25">
      <c r="B617" s="30"/>
      <c r="C617" s="8"/>
      <c r="D617" s="12"/>
      <c r="E617" s="12"/>
      <c r="F617" s="9"/>
      <c r="G617" s="1"/>
    </row>
    <row r="618" spans="2:7" s="7" customFormat="1" x14ac:dyDescent="0.25">
      <c r="B618" s="30"/>
      <c r="C618" s="8"/>
      <c r="D618" s="12"/>
      <c r="E618" s="12"/>
      <c r="F618" s="9"/>
      <c r="G618" s="1"/>
    </row>
    <row r="619" spans="2:7" s="7" customFormat="1" x14ac:dyDescent="0.25">
      <c r="B619" s="30"/>
      <c r="C619" s="8"/>
      <c r="D619" s="12"/>
      <c r="E619" s="12"/>
      <c r="F619" s="9"/>
      <c r="G619" s="1"/>
    </row>
    <row r="620" spans="2:7" s="7" customFormat="1" x14ac:dyDescent="0.25">
      <c r="B620" s="30"/>
      <c r="C620" s="8"/>
      <c r="D620" s="12"/>
      <c r="E620" s="12"/>
      <c r="F620" s="9"/>
      <c r="G620" s="1"/>
    </row>
    <row r="621" spans="2:7" s="7" customFormat="1" x14ac:dyDescent="0.25">
      <c r="B621" s="30"/>
      <c r="C621" s="8"/>
      <c r="D621" s="12"/>
      <c r="E621" s="12"/>
      <c r="F621" s="9"/>
      <c r="G621" s="1"/>
    </row>
    <row r="622" spans="2:7" s="7" customFormat="1" x14ac:dyDescent="0.25">
      <c r="B622" s="30"/>
      <c r="C622" s="8"/>
      <c r="D622" s="12"/>
      <c r="E622" s="12"/>
      <c r="F622" s="9"/>
      <c r="G622" s="1"/>
    </row>
    <row r="623" spans="2:7" s="7" customFormat="1" x14ac:dyDescent="0.25">
      <c r="B623" s="30"/>
      <c r="C623" s="8"/>
      <c r="D623" s="12"/>
      <c r="E623" s="12"/>
      <c r="F623" s="9"/>
      <c r="G623" s="1"/>
    </row>
    <row r="624" spans="2:7" s="7" customFormat="1" x14ac:dyDescent="0.25">
      <c r="B624" s="30"/>
      <c r="C624" s="8"/>
      <c r="D624" s="12"/>
      <c r="E624" s="12"/>
      <c r="F624" s="9"/>
      <c r="G624" s="1"/>
    </row>
    <row r="625" spans="2:7" s="7" customFormat="1" x14ac:dyDescent="0.25">
      <c r="B625" s="30"/>
      <c r="C625" s="8"/>
      <c r="D625" s="12"/>
      <c r="E625" s="12"/>
      <c r="F625" s="9"/>
      <c r="G625" s="1"/>
    </row>
    <row r="626" spans="2:7" s="7" customFormat="1" x14ac:dyDescent="0.25">
      <c r="B626" s="30"/>
      <c r="C626" s="8"/>
      <c r="D626" s="12"/>
      <c r="E626" s="12"/>
      <c r="F626" s="9"/>
      <c r="G626" s="1"/>
    </row>
    <row r="627" spans="2:7" s="7" customFormat="1" x14ac:dyDescent="0.25">
      <c r="B627" s="30"/>
      <c r="C627" s="8"/>
      <c r="D627" s="12"/>
      <c r="E627" s="12"/>
      <c r="F627" s="9"/>
      <c r="G627" s="1"/>
    </row>
    <row r="628" spans="2:7" s="7" customFormat="1" x14ac:dyDescent="0.25">
      <c r="B628" s="30"/>
      <c r="C628" s="8"/>
      <c r="D628" s="12"/>
      <c r="E628" s="12"/>
      <c r="F628" s="9"/>
      <c r="G628" s="1"/>
    </row>
    <row r="629" spans="2:7" s="7" customFormat="1" x14ac:dyDescent="0.25">
      <c r="B629" s="30"/>
      <c r="C629" s="8"/>
      <c r="D629" s="12"/>
      <c r="E629" s="12"/>
      <c r="F629" s="9"/>
      <c r="G629" s="1"/>
    </row>
    <row r="630" spans="2:7" s="7" customFormat="1" x14ac:dyDescent="0.25">
      <c r="B630" s="30"/>
      <c r="C630" s="8"/>
      <c r="D630" s="12"/>
      <c r="E630" s="12"/>
      <c r="F630" s="9"/>
      <c r="G630" s="1"/>
    </row>
    <row r="631" spans="2:7" s="7" customFormat="1" x14ac:dyDescent="0.25">
      <c r="B631" s="30"/>
      <c r="C631" s="8"/>
      <c r="D631" s="12"/>
      <c r="E631" s="12"/>
      <c r="F631" s="9"/>
      <c r="G631" s="1"/>
    </row>
    <row r="632" spans="2:7" s="7" customFormat="1" x14ac:dyDescent="0.25">
      <c r="B632" s="30"/>
      <c r="C632" s="8"/>
      <c r="D632" s="12"/>
      <c r="E632" s="12"/>
      <c r="F632" s="9"/>
      <c r="G632" s="1"/>
    </row>
    <row r="633" spans="2:7" s="7" customFormat="1" x14ac:dyDescent="0.25">
      <c r="B633" s="30"/>
      <c r="C633" s="8"/>
      <c r="D633" s="12"/>
      <c r="E633" s="12"/>
      <c r="F633" s="9"/>
      <c r="G633" s="1"/>
    </row>
    <row r="634" spans="2:7" s="7" customFormat="1" x14ac:dyDescent="0.25">
      <c r="B634" s="30"/>
      <c r="C634" s="8"/>
      <c r="D634" s="12"/>
      <c r="E634" s="12"/>
      <c r="F634" s="9"/>
      <c r="G634" s="1"/>
    </row>
    <row r="635" spans="2:7" s="7" customFormat="1" x14ac:dyDescent="0.25">
      <c r="B635" s="30"/>
      <c r="C635" s="8"/>
      <c r="D635" s="12"/>
      <c r="E635" s="12"/>
      <c r="F635" s="9"/>
      <c r="G635" s="1"/>
    </row>
    <row r="636" spans="2:7" s="7" customFormat="1" x14ac:dyDescent="0.25">
      <c r="B636" s="30"/>
      <c r="C636" s="8"/>
      <c r="D636" s="12"/>
      <c r="E636" s="12"/>
      <c r="F636" s="9"/>
      <c r="G636" s="1"/>
    </row>
    <row r="637" spans="2:7" s="7" customFormat="1" x14ac:dyDescent="0.25">
      <c r="B637" s="30"/>
      <c r="C637" s="8"/>
      <c r="D637" s="12"/>
      <c r="E637" s="12"/>
      <c r="F637" s="9"/>
      <c r="G637" s="1"/>
    </row>
    <row r="638" spans="2:7" s="7" customFormat="1" x14ac:dyDescent="0.25">
      <c r="B638" s="30"/>
      <c r="C638" s="8"/>
      <c r="D638" s="12"/>
      <c r="E638" s="12"/>
      <c r="F638" s="9"/>
      <c r="G638" s="1"/>
    </row>
    <row r="639" spans="2:7" s="7" customFormat="1" x14ac:dyDescent="0.25">
      <c r="B639" s="30"/>
      <c r="C639" s="8"/>
      <c r="D639" s="12"/>
      <c r="E639" s="12"/>
      <c r="F639" s="9"/>
      <c r="G639" s="1"/>
    </row>
    <row r="640" spans="2:7" s="7" customFormat="1" x14ac:dyDescent="0.25">
      <c r="B640" s="30"/>
      <c r="C640" s="8"/>
      <c r="D640" s="12"/>
      <c r="E640" s="12"/>
      <c r="F640" s="9"/>
      <c r="G640" s="1"/>
    </row>
    <row r="641" spans="2:7" s="7" customFormat="1" x14ac:dyDescent="0.25">
      <c r="B641" s="30"/>
      <c r="C641" s="8"/>
      <c r="D641" s="12"/>
      <c r="E641" s="12"/>
      <c r="F641" s="9"/>
      <c r="G641" s="1"/>
    </row>
    <row r="642" spans="2:7" s="7" customFormat="1" x14ac:dyDescent="0.25">
      <c r="B642" s="30"/>
      <c r="C642" s="8"/>
      <c r="D642" s="12"/>
      <c r="E642" s="12"/>
      <c r="F642" s="9"/>
      <c r="G642" s="1"/>
    </row>
    <row r="643" spans="2:7" s="7" customFormat="1" x14ac:dyDescent="0.25">
      <c r="B643" s="30"/>
      <c r="C643" s="8"/>
      <c r="D643" s="12"/>
      <c r="E643" s="12"/>
      <c r="F643" s="9"/>
      <c r="G643" s="1"/>
    </row>
    <row r="644" spans="2:7" s="7" customFormat="1" x14ac:dyDescent="0.25">
      <c r="B644" s="30"/>
      <c r="C644" s="8"/>
      <c r="D644" s="12"/>
      <c r="E644" s="12"/>
      <c r="F644" s="9"/>
      <c r="G644" s="1"/>
    </row>
    <row r="645" spans="2:7" s="7" customFormat="1" x14ac:dyDescent="0.25">
      <c r="B645" s="30"/>
      <c r="C645" s="8"/>
      <c r="D645" s="12"/>
      <c r="E645" s="12"/>
      <c r="F645" s="9"/>
      <c r="G645" s="1"/>
    </row>
    <row r="646" spans="2:7" s="7" customFormat="1" x14ac:dyDescent="0.25">
      <c r="B646" s="30"/>
      <c r="C646" s="8"/>
      <c r="D646" s="12"/>
      <c r="E646" s="12"/>
      <c r="F646" s="9"/>
      <c r="G646" s="1"/>
    </row>
    <row r="647" spans="2:7" s="7" customFormat="1" x14ac:dyDescent="0.25">
      <c r="B647" s="30"/>
      <c r="C647" s="8"/>
      <c r="D647" s="12"/>
      <c r="E647" s="12"/>
      <c r="F647" s="9"/>
      <c r="G647" s="1"/>
    </row>
    <row r="648" spans="2:7" s="7" customFormat="1" x14ac:dyDescent="0.25">
      <c r="B648" s="30"/>
      <c r="C648" s="8"/>
      <c r="D648" s="12"/>
      <c r="E648" s="12"/>
      <c r="F648" s="9"/>
      <c r="G648" s="1"/>
    </row>
    <row r="649" spans="2:7" s="7" customFormat="1" x14ac:dyDescent="0.25">
      <c r="B649" s="30"/>
      <c r="C649" s="8"/>
      <c r="D649" s="12"/>
      <c r="E649" s="12"/>
      <c r="F649" s="9"/>
      <c r="G649" s="1"/>
    </row>
    <row r="650" spans="2:7" s="7" customFormat="1" x14ac:dyDescent="0.25">
      <c r="B650" s="30"/>
      <c r="C650" s="8"/>
      <c r="D650" s="12"/>
      <c r="E650" s="12"/>
      <c r="F650" s="9"/>
      <c r="G650" s="1"/>
    </row>
    <row r="651" spans="2:7" s="7" customFormat="1" x14ac:dyDescent="0.25">
      <c r="B651" s="30"/>
      <c r="C651" s="8"/>
      <c r="D651" s="12"/>
      <c r="E651" s="12"/>
      <c r="F651" s="9"/>
      <c r="G651" s="1"/>
    </row>
    <row r="652" spans="2:7" s="7" customFormat="1" x14ac:dyDescent="0.25">
      <c r="B652" s="30"/>
      <c r="C652" s="8"/>
      <c r="D652" s="12"/>
      <c r="E652" s="12"/>
      <c r="F652" s="9"/>
      <c r="G652" s="1"/>
    </row>
    <row r="653" spans="2:7" s="7" customFormat="1" x14ac:dyDescent="0.25">
      <c r="B653" s="30"/>
      <c r="C653" s="8"/>
      <c r="D653" s="12"/>
      <c r="E653" s="12"/>
      <c r="F653" s="9"/>
      <c r="G653" s="1"/>
    </row>
    <row r="654" spans="2:7" s="7" customFormat="1" x14ac:dyDescent="0.25">
      <c r="B654" s="30"/>
      <c r="C654" s="8"/>
      <c r="D654" s="12"/>
      <c r="E654" s="12"/>
      <c r="F654" s="9"/>
      <c r="G654" s="1"/>
    </row>
    <row r="655" spans="2:7" s="7" customFormat="1" x14ac:dyDescent="0.25">
      <c r="B655" s="30"/>
      <c r="C655" s="8"/>
      <c r="D655" s="12"/>
      <c r="E655" s="12"/>
      <c r="F655" s="9"/>
      <c r="G655" s="1"/>
    </row>
    <row r="656" spans="2:7" s="7" customFormat="1" x14ac:dyDescent="0.25">
      <c r="B656" s="30"/>
      <c r="C656" s="8"/>
      <c r="D656" s="12"/>
      <c r="E656" s="12"/>
      <c r="F656" s="9"/>
      <c r="G656" s="1"/>
    </row>
    <row r="657" spans="2:7" s="7" customFormat="1" x14ac:dyDescent="0.25">
      <c r="B657" s="30"/>
      <c r="C657" s="8"/>
      <c r="D657" s="12"/>
      <c r="E657" s="12"/>
      <c r="F657" s="9"/>
      <c r="G657" s="1"/>
    </row>
    <row r="658" spans="2:7" s="7" customFormat="1" x14ac:dyDescent="0.25">
      <c r="B658" s="30"/>
      <c r="C658" s="8"/>
      <c r="D658" s="12"/>
      <c r="E658" s="12"/>
      <c r="F658" s="9"/>
      <c r="G658" s="1"/>
    </row>
    <row r="659" spans="2:7" s="7" customFormat="1" x14ac:dyDescent="0.25">
      <c r="B659" s="30"/>
      <c r="C659" s="8"/>
      <c r="D659" s="12"/>
      <c r="E659" s="12"/>
      <c r="F659" s="9"/>
      <c r="G659" s="1"/>
    </row>
    <row r="660" spans="2:7" s="7" customFormat="1" x14ac:dyDescent="0.25">
      <c r="B660" s="30"/>
      <c r="C660" s="8"/>
      <c r="D660" s="12"/>
      <c r="E660" s="12"/>
      <c r="F660" s="9"/>
      <c r="G660" s="1"/>
    </row>
    <row r="661" spans="2:7" s="7" customFormat="1" x14ac:dyDescent="0.25">
      <c r="B661" s="30"/>
      <c r="C661" s="8"/>
      <c r="D661" s="12"/>
      <c r="E661" s="12"/>
      <c r="F661" s="9"/>
      <c r="G661" s="1"/>
    </row>
    <row r="662" spans="2:7" s="7" customFormat="1" x14ac:dyDescent="0.25">
      <c r="B662" s="30"/>
      <c r="C662" s="8"/>
      <c r="D662" s="12"/>
      <c r="E662" s="12"/>
      <c r="F662" s="9"/>
      <c r="G662" s="1"/>
    </row>
    <row r="663" spans="2:7" s="7" customFormat="1" x14ac:dyDescent="0.25">
      <c r="B663" s="30"/>
      <c r="C663" s="8"/>
      <c r="D663" s="12"/>
      <c r="E663" s="12"/>
      <c r="F663" s="9"/>
      <c r="G663" s="1"/>
    </row>
    <row r="664" spans="2:7" s="7" customFormat="1" x14ac:dyDescent="0.25">
      <c r="B664" s="30"/>
      <c r="C664" s="8"/>
      <c r="D664" s="12"/>
      <c r="E664" s="12"/>
      <c r="F664" s="9"/>
      <c r="G664" s="1"/>
    </row>
    <row r="665" spans="2:7" s="7" customFormat="1" x14ac:dyDescent="0.25">
      <c r="B665" s="30"/>
      <c r="C665" s="8"/>
      <c r="D665" s="12"/>
      <c r="E665" s="12"/>
      <c r="F665" s="9"/>
      <c r="G665" s="1"/>
    </row>
    <row r="666" spans="2:7" s="7" customFormat="1" x14ac:dyDescent="0.25">
      <c r="B666" s="30"/>
      <c r="C666" s="8"/>
      <c r="D666" s="12"/>
      <c r="E666" s="12"/>
      <c r="F666" s="9"/>
      <c r="G666" s="1"/>
    </row>
    <row r="667" spans="2:7" s="7" customFormat="1" x14ac:dyDescent="0.25">
      <c r="B667" s="30"/>
      <c r="C667" s="8"/>
      <c r="D667" s="12"/>
      <c r="E667" s="12"/>
      <c r="F667" s="9"/>
      <c r="G667" s="1"/>
    </row>
    <row r="668" spans="2:7" s="7" customFormat="1" x14ac:dyDescent="0.25">
      <c r="B668" s="30"/>
      <c r="C668" s="8"/>
      <c r="D668" s="12"/>
      <c r="E668" s="12"/>
      <c r="F668" s="9"/>
      <c r="G668" s="1"/>
    </row>
    <row r="669" spans="2:7" s="7" customFormat="1" x14ac:dyDescent="0.25">
      <c r="B669" s="30"/>
      <c r="C669" s="8"/>
      <c r="D669" s="12"/>
      <c r="E669" s="12"/>
      <c r="F669" s="9"/>
      <c r="G669" s="1"/>
    </row>
    <row r="670" spans="2:7" s="7" customFormat="1" x14ac:dyDescent="0.25">
      <c r="B670" s="30"/>
      <c r="C670" s="8"/>
      <c r="D670" s="12"/>
      <c r="E670" s="12"/>
      <c r="F670" s="9"/>
      <c r="G670" s="1"/>
    </row>
    <row r="671" spans="2:7" s="7" customFormat="1" x14ac:dyDescent="0.25">
      <c r="B671" s="30"/>
      <c r="C671" s="8"/>
      <c r="D671" s="12"/>
      <c r="E671" s="12"/>
      <c r="F671" s="9"/>
      <c r="G671" s="1"/>
    </row>
    <row r="672" spans="2:7" s="7" customFormat="1" x14ac:dyDescent="0.25">
      <c r="B672" s="30"/>
      <c r="C672" s="8"/>
      <c r="D672" s="12"/>
      <c r="E672" s="12"/>
      <c r="F672" s="9"/>
      <c r="G672" s="1"/>
    </row>
    <row r="673" spans="2:7" s="7" customFormat="1" x14ac:dyDescent="0.25">
      <c r="B673" s="30"/>
      <c r="C673" s="8"/>
      <c r="D673" s="12"/>
      <c r="E673" s="12"/>
      <c r="F673" s="9"/>
      <c r="G673" s="1"/>
    </row>
    <row r="674" spans="2:7" s="7" customFormat="1" x14ac:dyDescent="0.25">
      <c r="B674" s="30"/>
      <c r="C674" s="8"/>
      <c r="D674" s="12"/>
      <c r="E674" s="12"/>
      <c r="F674" s="9"/>
      <c r="G674" s="1"/>
    </row>
    <row r="675" spans="2:7" s="7" customFormat="1" x14ac:dyDescent="0.25">
      <c r="B675" s="30"/>
      <c r="C675" s="8"/>
      <c r="D675" s="12"/>
      <c r="E675" s="12"/>
      <c r="F675" s="9"/>
      <c r="G675" s="1"/>
    </row>
    <row r="676" spans="2:7" s="7" customFormat="1" x14ac:dyDescent="0.25">
      <c r="B676" s="30"/>
      <c r="C676" s="8"/>
      <c r="D676" s="12"/>
      <c r="E676" s="12"/>
      <c r="F676" s="9"/>
      <c r="G676" s="1"/>
    </row>
  </sheetData>
  <autoFilter ref="A3:GW125"/>
  <mergeCells count="5">
    <mergeCell ref="C2:H2"/>
    <mergeCell ref="C128:H128"/>
    <mergeCell ref="C162:H162"/>
    <mergeCell ref="D607:F607"/>
    <mergeCell ref="C1:H1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4" workbookViewId="0">
      <selection activeCell="I6" sqref="I6"/>
    </sheetView>
  </sheetViews>
  <sheetFormatPr defaultRowHeight="12" x14ac:dyDescent="0.2"/>
  <cols>
    <col min="1" max="1" width="3.140625" style="156" customWidth="1"/>
    <col min="2" max="2" width="6.28515625" style="156" customWidth="1"/>
    <col min="3" max="3" width="41.140625" style="157" customWidth="1"/>
    <col min="4" max="4" width="39.5703125" style="156" customWidth="1"/>
    <col min="5" max="5" width="16.140625" style="158" customWidth="1"/>
    <col min="6" max="6" width="17.140625" style="158" customWidth="1"/>
    <col min="7" max="7" width="15.42578125" style="158" customWidth="1"/>
    <col min="8" max="9" width="15" style="158" customWidth="1"/>
    <col min="10" max="256" width="9.140625" style="156"/>
    <col min="257" max="257" width="3.140625" style="156" customWidth="1"/>
    <col min="258" max="258" width="6.28515625" style="156" customWidth="1"/>
    <col min="259" max="259" width="41.140625" style="156" customWidth="1"/>
    <col min="260" max="260" width="39.5703125" style="156" customWidth="1"/>
    <col min="261" max="261" width="16.140625" style="156" customWidth="1"/>
    <col min="262" max="262" width="17.140625" style="156" customWidth="1"/>
    <col min="263" max="263" width="15.42578125" style="156" customWidth="1"/>
    <col min="264" max="265" width="15" style="156" customWidth="1"/>
    <col min="266" max="512" width="9.140625" style="156"/>
    <col min="513" max="513" width="3.140625" style="156" customWidth="1"/>
    <col min="514" max="514" width="6.28515625" style="156" customWidth="1"/>
    <col min="515" max="515" width="41.140625" style="156" customWidth="1"/>
    <col min="516" max="516" width="39.5703125" style="156" customWidth="1"/>
    <col min="517" max="517" width="16.140625" style="156" customWidth="1"/>
    <col min="518" max="518" width="17.140625" style="156" customWidth="1"/>
    <col min="519" max="519" width="15.42578125" style="156" customWidth="1"/>
    <col min="520" max="521" width="15" style="156" customWidth="1"/>
    <col min="522" max="768" width="9.140625" style="156"/>
    <col min="769" max="769" width="3.140625" style="156" customWidth="1"/>
    <col min="770" max="770" width="6.28515625" style="156" customWidth="1"/>
    <col min="771" max="771" width="41.140625" style="156" customWidth="1"/>
    <col min="772" max="772" width="39.5703125" style="156" customWidth="1"/>
    <col min="773" max="773" width="16.140625" style="156" customWidth="1"/>
    <col min="774" max="774" width="17.140625" style="156" customWidth="1"/>
    <col min="775" max="775" width="15.42578125" style="156" customWidth="1"/>
    <col min="776" max="777" width="15" style="156" customWidth="1"/>
    <col min="778" max="1024" width="9.140625" style="156"/>
    <col min="1025" max="1025" width="3.140625" style="156" customWidth="1"/>
    <col min="1026" max="1026" width="6.28515625" style="156" customWidth="1"/>
    <col min="1027" max="1027" width="41.140625" style="156" customWidth="1"/>
    <col min="1028" max="1028" width="39.5703125" style="156" customWidth="1"/>
    <col min="1029" max="1029" width="16.140625" style="156" customWidth="1"/>
    <col min="1030" max="1030" width="17.140625" style="156" customWidth="1"/>
    <col min="1031" max="1031" width="15.42578125" style="156" customWidth="1"/>
    <col min="1032" max="1033" width="15" style="156" customWidth="1"/>
    <col min="1034" max="1280" width="9.140625" style="156"/>
    <col min="1281" max="1281" width="3.140625" style="156" customWidth="1"/>
    <col min="1282" max="1282" width="6.28515625" style="156" customWidth="1"/>
    <col min="1283" max="1283" width="41.140625" style="156" customWidth="1"/>
    <col min="1284" max="1284" width="39.5703125" style="156" customWidth="1"/>
    <col min="1285" max="1285" width="16.140625" style="156" customWidth="1"/>
    <col min="1286" max="1286" width="17.140625" style="156" customWidth="1"/>
    <col min="1287" max="1287" width="15.42578125" style="156" customWidth="1"/>
    <col min="1288" max="1289" width="15" style="156" customWidth="1"/>
    <col min="1290" max="1536" width="9.140625" style="156"/>
    <col min="1537" max="1537" width="3.140625" style="156" customWidth="1"/>
    <col min="1538" max="1538" width="6.28515625" style="156" customWidth="1"/>
    <col min="1539" max="1539" width="41.140625" style="156" customWidth="1"/>
    <col min="1540" max="1540" width="39.5703125" style="156" customWidth="1"/>
    <col min="1541" max="1541" width="16.140625" style="156" customWidth="1"/>
    <col min="1542" max="1542" width="17.140625" style="156" customWidth="1"/>
    <col min="1543" max="1543" width="15.42578125" style="156" customWidth="1"/>
    <col min="1544" max="1545" width="15" style="156" customWidth="1"/>
    <col min="1546" max="1792" width="9.140625" style="156"/>
    <col min="1793" max="1793" width="3.140625" style="156" customWidth="1"/>
    <col min="1794" max="1794" width="6.28515625" style="156" customWidth="1"/>
    <col min="1795" max="1795" width="41.140625" style="156" customWidth="1"/>
    <col min="1796" max="1796" width="39.5703125" style="156" customWidth="1"/>
    <col min="1797" max="1797" width="16.140625" style="156" customWidth="1"/>
    <col min="1798" max="1798" width="17.140625" style="156" customWidth="1"/>
    <col min="1799" max="1799" width="15.42578125" style="156" customWidth="1"/>
    <col min="1800" max="1801" width="15" style="156" customWidth="1"/>
    <col min="1802" max="2048" width="9.140625" style="156"/>
    <col min="2049" max="2049" width="3.140625" style="156" customWidth="1"/>
    <col min="2050" max="2050" width="6.28515625" style="156" customWidth="1"/>
    <col min="2051" max="2051" width="41.140625" style="156" customWidth="1"/>
    <col min="2052" max="2052" width="39.5703125" style="156" customWidth="1"/>
    <col min="2053" max="2053" width="16.140625" style="156" customWidth="1"/>
    <col min="2054" max="2054" width="17.140625" style="156" customWidth="1"/>
    <col min="2055" max="2055" width="15.42578125" style="156" customWidth="1"/>
    <col min="2056" max="2057" width="15" style="156" customWidth="1"/>
    <col min="2058" max="2304" width="9.140625" style="156"/>
    <col min="2305" max="2305" width="3.140625" style="156" customWidth="1"/>
    <col min="2306" max="2306" width="6.28515625" style="156" customWidth="1"/>
    <col min="2307" max="2307" width="41.140625" style="156" customWidth="1"/>
    <col min="2308" max="2308" width="39.5703125" style="156" customWidth="1"/>
    <col min="2309" max="2309" width="16.140625" style="156" customWidth="1"/>
    <col min="2310" max="2310" width="17.140625" style="156" customWidth="1"/>
    <col min="2311" max="2311" width="15.42578125" style="156" customWidth="1"/>
    <col min="2312" max="2313" width="15" style="156" customWidth="1"/>
    <col min="2314" max="2560" width="9.140625" style="156"/>
    <col min="2561" max="2561" width="3.140625" style="156" customWidth="1"/>
    <col min="2562" max="2562" width="6.28515625" style="156" customWidth="1"/>
    <col min="2563" max="2563" width="41.140625" style="156" customWidth="1"/>
    <col min="2564" max="2564" width="39.5703125" style="156" customWidth="1"/>
    <col min="2565" max="2565" width="16.140625" style="156" customWidth="1"/>
    <col min="2566" max="2566" width="17.140625" style="156" customWidth="1"/>
    <col min="2567" max="2567" width="15.42578125" style="156" customWidth="1"/>
    <col min="2568" max="2569" width="15" style="156" customWidth="1"/>
    <col min="2570" max="2816" width="9.140625" style="156"/>
    <col min="2817" max="2817" width="3.140625" style="156" customWidth="1"/>
    <col min="2818" max="2818" width="6.28515625" style="156" customWidth="1"/>
    <col min="2819" max="2819" width="41.140625" style="156" customWidth="1"/>
    <col min="2820" max="2820" width="39.5703125" style="156" customWidth="1"/>
    <col min="2821" max="2821" width="16.140625" style="156" customWidth="1"/>
    <col min="2822" max="2822" width="17.140625" style="156" customWidth="1"/>
    <col min="2823" max="2823" width="15.42578125" style="156" customWidth="1"/>
    <col min="2824" max="2825" width="15" style="156" customWidth="1"/>
    <col min="2826" max="3072" width="9.140625" style="156"/>
    <col min="3073" max="3073" width="3.140625" style="156" customWidth="1"/>
    <col min="3074" max="3074" width="6.28515625" style="156" customWidth="1"/>
    <col min="3075" max="3075" width="41.140625" style="156" customWidth="1"/>
    <col min="3076" max="3076" width="39.5703125" style="156" customWidth="1"/>
    <col min="3077" max="3077" width="16.140625" style="156" customWidth="1"/>
    <col min="3078" max="3078" width="17.140625" style="156" customWidth="1"/>
    <col min="3079" max="3079" width="15.42578125" style="156" customWidth="1"/>
    <col min="3080" max="3081" width="15" style="156" customWidth="1"/>
    <col min="3082" max="3328" width="9.140625" style="156"/>
    <col min="3329" max="3329" width="3.140625" style="156" customWidth="1"/>
    <col min="3330" max="3330" width="6.28515625" style="156" customWidth="1"/>
    <col min="3331" max="3331" width="41.140625" style="156" customWidth="1"/>
    <col min="3332" max="3332" width="39.5703125" style="156" customWidth="1"/>
    <col min="3333" max="3333" width="16.140625" style="156" customWidth="1"/>
    <col min="3334" max="3334" width="17.140625" style="156" customWidth="1"/>
    <col min="3335" max="3335" width="15.42578125" style="156" customWidth="1"/>
    <col min="3336" max="3337" width="15" style="156" customWidth="1"/>
    <col min="3338" max="3584" width="9.140625" style="156"/>
    <col min="3585" max="3585" width="3.140625" style="156" customWidth="1"/>
    <col min="3586" max="3586" width="6.28515625" style="156" customWidth="1"/>
    <col min="3587" max="3587" width="41.140625" style="156" customWidth="1"/>
    <col min="3588" max="3588" width="39.5703125" style="156" customWidth="1"/>
    <col min="3589" max="3589" width="16.140625" style="156" customWidth="1"/>
    <col min="3590" max="3590" width="17.140625" style="156" customWidth="1"/>
    <col min="3591" max="3591" width="15.42578125" style="156" customWidth="1"/>
    <col min="3592" max="3593" width="15" style="156" customWidth="1"/>
    <col min="3594" max="3840" width="9.140625" style="156"/>
    <col min="3841" max="3841" width="3.140625" style="156" customWidth="1"/>
    <col min="3842" max="3842" width="6.28515625" style="156" customWidth="1"/>
    <col min="3843" max="3843" width="41.140625" style="156" customWidth="1"/>
    <col min="3844" max="3844" width="39.5703125" style="156" customWidth="1"/>
    <col min="3845" max="3845" width="16.140625" style="156" customWidth="1"/>
    <col min="3846" max="3846" width="17.140625" style="156" customWidth="1"/>
    <col min="3847" max="3847" width="15.42578125" style="156" customWidth="1"/>
    <col min="3848" max="3849" width="15" style="156" customWidth="1"/>
    <col min="3850" max="4096" width="9.140625" style="156"/>
    <col min="4097" max="4097" width="3.140625" style="156" customWidth="1"/>
    <col min="4098" max="4098" width="6.28515625" style="156" customWidth="1"/>
    <col min="4099" max="4099" width="41.140625" style="156" customWidth="1"/>
    <col min="4100" max="4100" width="39.5703125" style="156" customWidth="1"/>
    <col min="4101" max="4101" width="16.140625" style="156" customWidth="1"/>
    <col min="4102" max="4102" width="17.140625" style="156" customWidth="1"/>
    <col min="4103" max="4103" width="15.42578125" style="156" customWidth="1"/>
    <col min="4104" max="4105" width="15" style="156" customWidth="1"/>
    <col min="4106" max="4352" width="9.140625" style="156"/>
    <col min="4353" max="4353" width="3.140625" style="156" customWidth="1"/>
    <col min="4354" max="4354" width="6.28515625" style="156" customWidth="1"/>
    <col min="4355" max="4355" width="41.140625" style="156" customWidth="1"/>
    <col min="4356" max="4356" width="39.5703125" style="156" customWidth="1"/>
    <col min="4357" max="4357" width="16.140625" style="156" customWidth="1"/>
    <col min="4358" max="4358" width="17.140625" style="156" customWidth="1"/>
    <col min="4359" max="4359" width="15.42578125" style="156" customWidth="1"/>
    <col min="4360" max="4361" width="15" style="156" customWidth="1"/>
    <col min="4362" max="4608" width="9.140625" style="156"/>
    <col min="4609" max="4609" width="3.140625" style="156" customWidth="1"/>
    <col min="4610" max="4610" width="6.28515625" style="156" customWidth="1"/>
    <col min="4611" max="4611" width="41.140625" style="156" customWidth="1"/>
    <col min="4612" max="4612" width="39.5703125" style="156" customWidth="1"/>
    <col min="4613" max="4613" width="16.140625" style="156" customWidth="1"/>
    <col min="4614" max="4614" width="17.140625" style="156" customWidth="1"/>
    <col min="4615" max="4615" width="15.42578125" style="156" customWidth="1"/>
    <col min="4616" max="4617" width="15" style="156" customWidth="1"/>
    <col min="4618" max="4864" width="9.140625" style="156"/>
    <col min="4865" max="4865" width="3.140625" style="156" customWidth="1"/>
    <col min="4866" max="4866" width="6.28515625" style="156" customWidth="1"/>
    <col min="4867" max="4867" width="41.140625" style="156" customWidth="1"/>
    <col min="4868" max="4868" width="39.5703125" style="156" customWidth="1"/>
    <col min="4869" max="4869" width="16.140625" style="156" customWidth="1"/>
    <col min="4870" max="4870" width="17.140625" style="156" customWidth="1"/>
    <col min="4871" max="4871" width="15.42578125" style="156" customWidth="1"/>
    <col min="4872" max="4873" width="15" style="156" customWidth="1"/>
    <col min="4874" max="5120" width="9.140625" style="156"/>
    <col min="5121" max="5121" width="3.140625" style="156" customWidth="1"/>
    <col min="5122" max="5122" width="6.28515625" style="156" customWidth="1"/>
    <col min="5123" max="5123" width="41.140625" style="156" customWidth="1"/>
    <col min="5124" max="5124" width="39.5703125" style="156" customWidth="1"/>
    <col min="5125" max="5125" width="16.140625" style="156" customWidth="1"/>
    <col min="5126" max="5126" width="17.140625" style="156" customWidth="1"/>
    <col min="5127" max="5127" width="15.42578125" style="156" customWidth="1"/>
    <col min="5128" max="5129" width="15" style="156" customWidth="1"/>
    <col min="5130" max="5376" width="9.140625" style="156"/>
    <col min="5377" max="5377" width="3.140625" style="156" customWidth="1"/>
    <col min="5378" max="5378" width="6.28515625" style="156" customWidth="1"/>
    <col min="5379" max="5379" width="41.140625" style="156" customWidth="1"/>
    <col min="5380" max="5380" width="39.5703125" style="156" customWidth="1"/>
    <col min="5381" max="5381" width="16.140625" style="156" customWidth="1"/>
    <col min="5382" max="5382" width="17.140625" style="156" customWidth="1"/>
    <col min="5383" max="5383" width="15.42578125" style="156" customWidth="1"/>
    <col min="5384" max="5385" width="15" style="156" customWidth="1"/>
    <col min="5386" max="5632" width="9.140625" style="156"/>
    <col min="5633" max="5633" width="3.140625" style="156" customWidth="1"/>
    <col min="5634" max="5634" width="6.28515625" style="156" customWidth="1"/>
    <col min="5635" max="5635" width="41.140625" style="156" customWidth="1"/>
    <col min="5636" max="5636" width="39.5703125" style="156" customWidth="1"/>
    <col min="5637" max="5637" width="16.140625" style="156" customWidth="1"/>
    <col min="5638" max="5638" width="17.140625" style="156" customWidth="1"/>
    <col min="5639" max="5639" width="15.42578125" style="156" customWidth="1"/>
    <col min="5640" max="5641" width="15" style="156" customWidth="1"/>
    <col min="5642" max="5888" width="9.140625" style="156"/>
    <col min="5889" max="5889" width="3.140625" style="156" customWidth="1"/>
    <col min="5890" max="5890" width="6.28515625" style="156" customWidth="1"/>
    <col min="5891" max="5891" width="41.140625" style="156" customWidth="1"/>
    <col min="5892" max="5892" width="39.5703125" style="156" customWidth="1"/>
    <col min="5893" max="5893" width="16.140625" style="156" customWidth="1"/>
    <col min="5894" max="5894" width="17.140625" style="156" customWidth="1"/>
    <col min="5895" max="5895" width="15.42578125" style="156" customWidth="1"/>
    <col min="5896" max="5897" width="15" style="156" customWidth="1"/>
    <col min="5898" max="6144" width="9.140625" style="156"/>
    <col min="6145" max="6145" width="3.140625" style="156" customWidth="1"/>
    <col min="6146" max="6146" width="6.28515625" style="156" customWidth="1"/>
    <col min="6147" max="6147" width="41.140625" style="156" customWidth="1"/>
    <col min="6148" max="6148" width="39.5703125" style="156" customWidth="1"/>
    <col min="6149" max="6149" width="16.140625" style="156" customWidth="1"/>
    <col min="6150" max="6150" width="17.140625" style="156" customWidth="1"/>
    <col min="6151" max="6151" width="15.42578125" style="156" customWidth="1"/>
    <col min="6152" max="6153" width="15" style="156" customWidth="1"/>
    <col min="6154" max="6400" width="9.140625" style="156"/>
    <col min="6401" max="6401" width="3.140625" style="156" customWidth="1"/>
    <col min="6402" max="6402" width="6.28515625" style="156" customWidth="1"/>
    <col min="6403" max="6403" width="41.140625" style="156" customWidth="1"/>
    <col min="6404" max="6404" width="39.5703125" style="156" customWidth="1"/>
    <col min="6405" max="6405" width="16.140625" style="156" customWidth="1"/>
    <col min="6406" max="6406" width="17.140625" style="156" customWidth="1"/>
    <col min="6407" max="6407" width="15.42578125" style="156" customWidth="1"/>
    <col min="6408" max="6409" width="15" style="156" customWidth="1"/>
    <col min="6410" max="6656" width="9.140625" style="156"/>
    <col min="6657" max="6657" width="3.140625" style="156" customWidth="1"/>
    <col min="6658" max="6658" width="6.28515625" style="156" customWidth="1"/>
    <col min="6659" max="6659" width="41.140625" style="156" customWidth="1"/>
    <col min="6660" max="6660" width="39.5703125" style="156" customWidth="1"/>
    <col min="6661" max="6661" width="16.140625" style="156" customWidth="1"/>
    <col min="6662" max="6662" width="17.140625" style="156" customWidth="1"/>
    <col min="6663" max="6663" width="15.42578125" style="156" customWidth="1"/>
    <col min="6664" max="6665" width="15" style="156" customWidth="1"/>
    <col min="6666" max="6912" width="9.140625" style="156"/>
    <col min="6913" max="6913" width="3.140625" style="156" customWidth="1"/>
    <col min="6914" max="6914" width="6.28515625" style="156" customWidth="1"/>
    <col min="6915" max="6915" width="41.140625" style="156" customWidth="1"/>
    <col min="6916" max="6916" width="39.5703125" style="156" customWidth="1"/>
    <col min="6917" max="6917" width="16.140625" style="156" customWidth="1"/>
    <col min="6918" max="6918" width="17.140625" style="156" customWidth="1"/>
    <col min="6919" max="6919" width="15.42578125" style="156" customWidth="1"/>
    <col min="6920" max="6921" width="15" style="156" customWidth="1"/>
    <col min="6922" max="7168" width="9.140625" style="156"/>
    <col min="7169" max="7169" width="3.140625" style="156" customWidth="1"/>
    <col min="7170" max="7170" width="6.28515625" style="156" customWidth="1"/>
    <col min="7171" max="7171" width="41.140625" style="156" customWidth="1"/>
    <col min="7172" max="7172" width="39.5703125" style="156" customWidth="1"/>
    <col min="7173" max="7173" width="16.140625" style="156" customWidth="1"/>
    <col min="7174" max="7174" width="17.140625" style="156" customWidth="1"/>
    <col min="7175" max="7175" width="15.42578125" style="156" customWidth="1"/>
    <col min="7176" max="7177" width="15" style="156" customWidth="1"/>
    <col min="7178" max="7424" width="9.140625" style="156"/>
    <col min="7425" max="7425" width="3.140625" style="156" customWidth="1"/>
    <col min="7426" max="7426" width="6.28515625" style="156" customWidth="1"/>
    <col min="7427" max="7427" width="41.140625" style="156" customWidth="1"/>
    <col min="7428" max="7428" width="39.5703125" style="156" customWidth="1"/>
    <col min="7429" max="7429" width="16.140625" style="156" customWidth="1"/>
    <col min="7430" max="7430" width="17.140625" style="156" customWidth="1"/>
    <col min="7431" max="7431" width="15.42578125" style="156" customWidth="1"/>
    <col min="7432" max="7433" width="15" style="156" customWidth="1"/>
    <col min="7434" max="7680" width="9.140625" style="156"/>
    <col min="7681" max="7681" width="3.140625" style="156" customWidth="1"/>
    <col min="7682" max="7682" width="6.28515625" style="156" customWidth="1"/>
    <col min="7683" max="7683" width="41.140625" style="156" customWidth="1"/>
    <col min="7684" max="7684" width="39.5703125" style="156" customWidth="1"/>
    <col min="7685" max="7685" width="16.140625" style="156" customWidth="1"/>
    <col min="7686" max="7686" width="17.140625" style="156" customWidth="1"/>
    <col min="7687" max="7687" width="15.42578125" style="156" customWidth="1"/>
    <col min="7688" max="7689" width="15" style="156" customWidth="1"/>
    <col min="7690" max="7936" width="9.140625" style="156"/>
    <col min="7937" max="7937" width="3.140625" style="156" customWidth="1"/>
    <col min="7938" max="7938" width="6.28515625" style="156" customWidth="1"/>
    <col min="7939" max="7939" width="41.140625" style="156" customWidth="1"/>
    <col min="7940" max="7940" width="39.5703125" style="156" customWidth="1"/>
    <col min="7941" max="7941" width="16.140625" style="156" customWidth="1"/>
    <col min="7942" max="7942" width="17.140625" style="156" customWidth="1"/>
    <col min="7943" max="7943" width="15.42578125" style="156" customWidth="1"/>
    <col min="7944" max="7945" width="15" style="156" customWidth="1"/>
    <col min="7946" max="8192" width="9.140625" style="156"/>
    <col min="8193" max="8193" width="3.140625" style="156" customWidth="1"/>
    <col min="8194" max="8194" width="6.28515625" style="156" customWidth="1"/>
    <col min="8195" max="8195" width="41.140625" style="156" customWidth="1"/>
    <col min="8196" max="8196" width="39.5703125" style="156" customWidth="1"/>
    <col min="8197" max="8197" width="16.140625" style="156" customWidth="1"/>
    <col min="8198" max="8198" width="17.140625" style="156" customWidth="1"/>
    <col min="8199" max="8199" width="15.42578125" style="156" customWidth="1"/>
    <col min="8200" max="8201" width="15" style="156" customWidth="1"/>
    <col min="8202" max="8448" width="9.140625" style="156"/>
    <col min="8449" max="8449" width="3.140625" style="156" customWidth="1"/>
    <col min="8450" max="8450" width="6.28515625" style="156" customWidth="1"/>
    <col min="8451" max="8451" width="41.140625" style="156" customWidth="1"/>
    <col min="8452" max="8452" width="39.5703125" style="156" customWidth="1"/>
    <col min="8453" max="8453" width="16.140625" style="156" customWidth="1"/>
    <col min="8454" max="8454" width="17.140625" style="156" customWidth="1"/>
    <col min="8455" max="8455" width="15.42578125" style="156" customWidth="1"/>
    <col min="8456" max="8457" width="15" style="156" customWidth="1"/>
    <col min="8458" max="8704" width="9.140625" style="156"/>
    <col min="8705" max="8705" width="3.140625" style="156" customWidth="1"/>
    <col min="8706" max="8706" width="6.28515625" style="156" customWidth="1"/>
    <col min="8707" max="8707" width="41.140625" style="156" customWidth="1"/>
    <col min="8708" max="8708" width="39.5703125" style="156" customWidth="1"/>
    <col min="8709" max="8709" width="16.140625" style="156" customWidth="1"/>
    <col min="8710" max="8710" width="17.140625" style="156" customWidth="1"/>
    <col min="8711" max="8711" width="15.42578125" style="156" customWidth="1"/>
    <col min="8712" max="8713" width="15" style="156" customWidth="1"/>
    <col min="8714" max="8960" width="9.140625" style="156"/>
    <col min="8961" max="8961" width="3.140625" style="156" customWidth="1"/>
    <col min="8962" max="8962" width="6.28515625" style="156" customWidth="1"/>
    <col min="8963" max="8963" width="41.140625" style="156" customWidth="1"/>
    <col min="8964" max="8964" width="39.5703125" style="156" customWidth="1"/>
    <col min="8965" max="8965" width="16.140625" style="156" customWidth="1"/>
    <col min="8966" max="8966" width="17.140625" style="156" customWidth="1"/>
    <col min="8967" max="8967" width="15.42578125" style="156" customWidth="1"/>
    <col min="8968" max="8969" width="15" style="156" customWidth="1"/>
    <col min="8970" max="9216" width="9.140625" style="156"/>
    <col min="9217" max="9217" width="3.140625" style="156" customWidth="1"/>
    <col min="9218" max="9218" width="6.28515625" style="156" customWidth="1"/>
    <col min="9219" max="9219" width="41.140625" style="156" customWidth="1"/>
    <col min="9220" max="9220" width="39.5703125" style="156" customWidth="1"/>
    <col min="9221" max="9221" width="16.140625" style="156" customWidth="1"/>
    <col min="9222" max="9222" width="17.140625" style="156" customWidth="1"/>
    <col min="9223" max="9223" width="15.42578125" style="156" customWidth="1"/>
    <col min="9224" max="9225" width="15" style="156" customWidth="1"/>
    <col min="9226" max="9472" width="9.140625" style="156"/>
    <col min="9473" max="9473" width="3.140625" style="156" customWidth="1"/>
    <col min="9474" max="9474" width="6.28515625" style="156" customWidth="1"/>
    <col min="9475" max="9475" width="41.140625" style="156" customWidth="1"/>
    <col min="9476" max="9476" width="39.5703125" style="156" customWidth="1"/>
    <col min="9477" max="9477" width="16.140625" style="156" customWidth="1"/>
    <col min="9478" max="9478" width="17.140625" style="156" customWidth="1"/>
    <col min="9479" max="9479" width="15.42578125" style="156" customWidth="1"/>
    <col min="9480" max="9481" width="15" style="156" customWidth="1"/>
    <col min="9482" max="9728" width="9.140625" style="156"/>
    <col min="9729" max="9729" width="3.140625" style="156" customWidth="1"/>
    <col min="9730" max="9730" width="6.28515625" style="156" customWidth="1"/>
    <col min="9731" max="9731" width="41.140625" style="156" customWidth="1"/>
    <col min="9732" max="9732" width="39.5703125" style="156" customWidth="1"/>
    <col min="9733" max="9733" width="16.140625" style="156" customWidth="1"/>
    <col min="9734" max="9734" width="17.140625" style="156" customWidth="1"/>
    <col min="9735" max="9735" width="15.42578125" style="156" customWidth="1"/>
    <col min="9736" max="9737" width="15" style="156" customWidth="1"/>
    <col min="9738" max="9984" width="9.140625" style="156"/>
    <col min="9985" max="9985" width="3.140625" style="156" customWidth="1"/>
    <col min="9986" max="9986" width="6.28515625" style="156" customWidth="1"/>
    <col min="9987" max="9987" width="41.140625" style="156" customWidth="1"/>
    <col min="9988" max="9988" width="39.5703125" style="156" customWidth="1"/>
    <col min="9989" max="9989" width="16.140625" style="156" customWidth="1"/>
    <col min="9990" max="9990" width="17.140625" style="156" customWidth="1"/>
    <col min="9991" max="9991" width="15.42578125" style="156" customWidth="1"/>
    <col min="9992" max="9993" width="15" style="156" customWidth="1"/>
    <col min="9994" max="10240" width="9.140625" style="156"/>
    <col min="10241" max="10241" width="3.140625" style="156" customWidth="1"/>
    <col min="10242" max="10242" width="6.28515625" style="156" customWidth="1"/>
    <col min="10243" max="10243" width="41.140625" style="156" customWidth="1"/>
    <col min="10244" max="10244" width="39.5703125" style="156" customWidth="1"/>
    <col min="10245" max="10245" width="16.140625" style="156" customWidth="1"/>
    <col min="10246" max="10246" width="17.140625" style="156" customWidth="1"/>
    <col min="10247" max="10247" width="15.42578125" style="156" customWidth="1"/>
    <col min="10248" max="10249" width="15" style="156" customWidth="1"/>
    <col min="10250" max="10496" width="9.140625" style="156"/>
    <col min="10497" max="10497" width="3.140625" style="156" customWidth="1"/>
    <col min="10498" max="10498" width="6.28515625" style="156" customWidth="1"/>
    <col min="10499" max="10499" width="41.140625" style="156" customWidth="1"/>
    <col min="10500" max="10500" width="39.5703125" style="156" customWidth="1"/>
    <col min="10501" max="10501" width="16.140625" style="156" customWidth="1"/>
    <col min="10502" max="10502" width="17.140625" style="156" customWidth="1"/>
    <col min="10503" max="10503" width="15.42578125" style="156" customWidth="1"/>
    <col min="10504" max="10505" width="15" style="156" customWidth="1"/>
    <col min="10506" max="10752" width="9.140625" style="156"/>
    <col min="10753" max="10753" width="3.140625" style="156" customWidth="1"/>
    <col min="10754" max="10754" width="6.28515625" style="156" customWidth="1"/>
    <col min="10755" max="10755" width="41.140625" style="156" customWidth="1"/>
    <col min="10756" max="10756" width="39.5703125" style="156" customWidth="1"/>
    <col min="10757" max="10757" width="16.140625" style="156" customWidth="1"/>
    <col min="10758" max="10758" width="17.140625" style="156" customWidth="1"/>
    <col min="10759" max="10759" width="15.42578125" style="156" customWidth="1"/>
    <col min="10760" max="10761" width="15" style="156" customWidth="1"/>
    <col min="10762" max="11008" width="9.140625" style="156"/>
    <col min="11009" max="11009" width="3.140625" style="156" customWidth="1"/>
    <col min="11010" max="11010" width="6.28515625" style="156" customWidth="1"/>
    <col min="11011" max="11011" width="41.140625" style="156" customWidth="1"/>
    <col min="11012" max="11012" width="39.5703125" style="156" customWidth="1"/>
    <col min="11013" max="11013" width="16.140625" style="156" customWidth="1"/>
    <col min="11014" max="11014" width="17.140625" style="156" customWidth="1"/>
    <col min="11015" max="11015" width="15.42578125" style="156" customWidth="1"/>
    <col min="11016" max="11017" width="15" style="156" customWidth="1"/>
    <col min="11018" max="11264" width="9.140625" style="156"/>
    <col min="11265" max="11265" width="3.140625" style="156" customWidth="1"/>
    <col min="11266" max="11266" width="6.28515625" style="156" customWidth="1"/>
    <col min="11267" max="11267" width="41.140625" style="156" customWidth="1"/>
    <col min="11268" max="11268" width="39.5703125" style="156" customWidth="1"/>
    <col min="11269" max="11269" width="16.140625" style="156" customWidth="1"/>
    <col min="11270" max="11270" width="17.140625" style="156" customWidth="1"/>
    <col min="11271" max="11271" width="15.42578125" style="156" customWidth="1"/>
    <col min="11272" max="11273" width="15" style="156" customWidth="1"/>
    <col min="11274" max="11520" width="9.140625" style="156"/>
    <col min="11521" max="11521" width="3.140625" style="156" customWidth="1"/>
    <col min="11522" max="11522" width="6.28515625" style="156" customWidth="1"/>
    <col min="11523" max="11523" width="41.140625" style="156" customWidth="1"/>
    <col min="11524" max="11524" width="39.5703125" style="156" customWidth="1"/>
    <col min="11525" max="11525" width="16.140625" style="156" customWidth="1"/>
    <col min="11526" max="11526" width="17.140625" style="156" customWidth="1"/>
    <col min="11527" max="11527" width="15.42578125" style="156" customWidth="1"/>
    <col min="11528" max="11529" width="15" style="156" customWidth="1"/>
    <col min="11530" max="11776" width="9.140625" style="156"/>
    <col min="11777" max="11777" width="3.140625" style="156" customWidth="1"/>
    <col min="11778" max="11778" width="6.28515625" style="156" customWidth="1"/>
    <col min="11779" max="11779" width="41.140625" style="156" customWidth="1"/>
    <col min="11780" max="11780" width="39.5703125" style="156" customWidth="1"/>
    <col min="11781" max="11781" width="16.140625" style="156" customWidth="1"/>
    <col min="11782" max="11782" width="17.140625" style="156" customWidth="1"/>
    <col min="11783" max="11783" width="15.42578125" style="156" customWidth="1"/>
    <col min="11784" max="11785" width="15" style="156" customWidth="1"/>
    <col min="11786" max="12032" width="9.140625" style="156"/>
    <col min="12033" max="12033" width="3.140625" style="156" customWidth="1"/>
    <col min="12034" max="12034" width="6.28515625" style="156" customWidth="1"/>
    <col min="12035" max="12035" width="41.140625" style="156" customWidth="1"/>
    <col min="12036" max="12036" width="39.5703125" style="156" customWidth="1"/>
    <col min="12037" max="12037" width="16.140625" style="156" customWidth="1"/>
    <col min="12038" max="12038" width="17.140625" style="156" customWidth="1"/>
    <col min="12039" max="12039" width="15.42578125" style="156" customWidth="1"/>
    <col min="12040" max="12041" width="15" style="156" customWidth="1"/>
    <col min="12042" max="12288" width="9.140625" style="156"/>
    <col min="12289" max="12289" width="3.140625" style="156" customWidth="1"/>
    <col min="12290" max="12290" width="6.28515625" style="156" customWidth="1"/>
    <col min="12291" max="12291" width="41.140625" style="156" customWidth="1"/>
    <col min="12292" max="12292" width="39.5703125" style="156" customWidth="1"/>
    <col min="12293" max="12293" width="16.140625" style="156" customWidth="1"/>
    <col min="12294" max="12294" width="17.140625" style="156" customWidth="1"/>
    <col min="12295" max="12295" width="15.42578125" style="156" customWidth="1"/>
    <col min="12296" max="12297" width="15" style="156" customWidth="1"/>
    <col min="12298" max="12544" width="9.140625" style="156"/>
    <col min="12545" max="12545" width="3.140625" style="156" customWidth="1"/>
    <col min="12546" max="12546" width="6.28515625" style="156" customWidth="1"/>
    <col min="12547" max="12547" width="41.140625" style="156" customWidth="1"/>
    <col min="12548" max="12548" width="39.5703125" style="156" customWidth="1"/>
    <col min="12549" max="12549" width="16.140625" style="156" customWidth="1"/>
    <col min="12550" max="12550" width="17.140625" style="156" customWidth="1"/>
    <col min="12551" max="12551" width="15.42578125" style="156" customWidth="1"/>
    <col min="12552" max="12553" width="15" style="156" customWidth="1"/>
    <col min="12554" max="12800" width="9.140625" style="156"/>
    <col min="12801" max="12801" width="3.140625" style="156" customWidth="1"/>
    <col min="12802" max="12802" width="6.28515625" style="156" customWidth="1"/>
    <col min="12803" max="12803" width="41.140625" style="156" customWidth="1"/>
    <col min="12804" max="12804" width="39.5703125" style="156" customWidth="1"/>
    <col min="12805" max="12805" width="16.140625" style="156" customWidth="1"/>
    <col min="12806" max="12806" width="17.140625" style="156" customWidth="1"/>
    <col min="12807" max="12807" width="15.42578125" style="156" customWidth="1"/>
    <col min="12808" max="12809" width="15" style="156" customWidth="1"/>
    <col min="12810" max="13056" width="9.140625" style="156"/>
    <col min="13057" max="13057" width="3.140625" style="156" customWidth="1"/>
    <col min="13058" max="13058" width="6.28515625" style="156" customWidth="1"/>
    <col min="13059" max="13059" width="41.140625" style="156" customWidth="1"/>
    <col min="13060" max="13060" width="39.5703125" style="156" customWidth="1"/>
    <col min="13061" max="13061" width="16.140625" style="156" customWidth="1"/>
    <col min="13062" max="13062" width="17.140625" style="156" customWidth="1"/>
    <col min="13063" max="13063" width="15.42578125" style="156" customWidth="1"/>
    <col min="13064" max="13065" width="15" style="156" customWidth="1"/>
    <col min="13066" max="13312" width="9.140625" style="156"/>
    <col min="13313" max="13313" width="3.140625" style="156" customWidth="1"/>
    <col min="13314" max="13314" width="6.28515625" style="156" customWidth="1"/>
    <col min="13315" max="13315" width="41.140625" style="156" customWidth="1"/>
    <col min="13316" max="13316" width="39.5703125" style="156" customWidth="1"/>
    <col min="13317" max="13317" width="16.140625" style="156" customWidth="1"/>
    <col min="13318" max="13318" width="17.140625" style="156" customWidth="1"/>
    <col min="13319" max="13319" width="15.42578125" style="156" customWidth="1"/>
    <col min="13320" max="13321" width="15" style="156" customWidth="1"/>
    <col min="13322" max="13568" width="9.140625" style="156"/>
    <col min="13569" max="13569" width="3.140625" style="156" customWidth="1"/>
    <col min="13570" max="13570" width="6.28515625" style="156" customWidth="1"/>
    <col min="13571" max="13571" width="41.140625" style="156" customWidth="1"/>
    <col min="13572" max="13572" width="39.5703125" style="156" customWidth="1"/>
    <col min="13573" max="13573" width="16.140625" style="156" customWidth="1"/>
    <col min="13574" max="13574" width="17.140625" style="156" customWidth="1"/>
    <col min="13575" max="13575" width="15.42578125" style="156" customWidth="1"/>
    <col min="13576" max="13577" width="15" style="156" customWidth="1"/>
    <col min="13578" max="13824" width="9.140625" style="156"/>
    <col min="13825" max="13825" width="3.140625" style="156" customWidth="1"/>
    <col min="13826" max="13826" width="6.28515625" style="156" customWidth="1"/>
    <col min="13827" max="13827" width="41.140625" style="156" customWidth="1"/>
    <col min="13828" max="13828" width="39.5703125" style="156" customWidth="1"/>
    <col min="13829" max="13829" width="16.140625" style="156" customWidth="1"/>
    <col min="13830" max="13830" width="17.140625" style="156" customWidth="1"/>
    <col min="13831" max="13831" width="15.42578125" style="156" customWidth="1"/>
    <col min="13832" max="13833" width="15" style="156" customWidth="1"/>
    <col min="13834" max="14080" width="9.140625" style="156"/>
    <col min="14081" max="14081" width="3.140625" style="156" customWidth="1"/>
    <col min="14082" max="14082" width="6.28515625" style="156" customWidth="1"/>
    <col min="14083" max="14083" width="41.140625" style="156" customWidth="1"/>
    <col min="14084" max="14084" width="39.5703125" style="156" customWidth="1"/>
    <col min="14085" max="14085" width="16.140625" style="156" customWidth="1"/>
    <col min="14086" max="14086" width="17.140625" style="156" customWidth="1"/>
    <col min="14087" max="14087" width="15.42578125" style="156" customWidth="1"/>
    <col min="14088" max="14089" width="15" style="156" customWidth="1"/>
    <col min="14090" max="14336" width="9.140625" style="156"/>
    <col min="14337" max="14337" width="3.140625" style="156" customWidth="1"/>
    <col min="14338" max="14338" width="6.28515625" style="156" customWidth="1"/>
    <col min="14339" max="14339" width="41.140625" style="156" customWidth="1"/>
    <col min="14340" max="14340" width="39.5703125" style="156" customWidth="1"/>
    <col min="14341" max="14341" width="16.140625" style="156" customWidth="1"/>
    <col min="14342" max="14342" width="17.140625" style="156" customWidth="1"/>
    <col min="14343" max="14343" width="15.42578125" style="156" customWidth="1"/>
    <col min="14344" max="14345" width="15" style="156" customWidth="1"/>
    <col min="14346" max="14592" width="9.140625" style="156"/>
    <col min="14593" max="14593" width="3.140625" style="156" customWidth="1"/>
    <col min="14594" max="14594" width="6.28515625" style="156" customWidth="1"/>
    <col min="14595" max="14595" width="41.140625" style="156" customWidth="1"/>
    <col min="14596" max="14596" width="39.5703125" style="156" customWidth="1"/>
    <col min="14597" max="14597" width="16.140625" style="156" customWidth="1"/>
    <col min="14598" max="14598" width="17.140625" style="156" customWidth="1"/>
    <col min="14599" max="14599" width="15.42578125" style="156" customWidth="1"/>
    <col min="14600" max="14601" width="15" style="156" customWidth="1"/>
    <col min="14602" max="14848" width="9.140625" style="156"/>
    <col min="14849" max="14849" width="3.140625" style="156" customWidth="1"/>
    <col min="14850" max="14850" width="6.28515625" style="156" customWidth="1"/>
    <col min="14851" max="14851" width="41.140625" style="156" customWidth="1"/>
    <col min="14852" max="14852" width="39.5703125" style="156" customWidth="1"/>
    <col min="14853" max="14853" width="16.140625" style="156" customWidth="1"/>
    <col min="14854" max="14854" width="17.140625" style="156" customWidth="1"/>
    <col min="14855" max="14855" width="15.42578125" style="156" customWidth="1"/>
    <col min="14856" max="14857" width="15" style="156" customWidth="1"/>
    <col min="14858" max="15104" width="9.140625" style="156"/>
    <col min="15105" max="15105" width="3.140625" style="156" customWidth="1"/>
    <col min="15106" max="15106" width="6.28515625" style="156" customWidth="1"/>
    <col min="15107" max="15107" width="41.140625" style="156" customWidth="1"/>
    <col min="15108" max="15108" width="39.5703125" style="156" customWidth="1"/>
    <col min="15109" max="15109" width="16.140625" style="156" customWidth="1"/>
    <col min="15110" max="15110" width="17.140625" style="156" customWidth="1"/>
    <col min="15111" max="15111" width="15.42578125" style="156" customWidth="1"/>
    <col min="15112" max="15113" width="15" style="156" customWidth="1"/>
    <col min="15114" max="15360" width="9.140625" style="156"/>
    <col min="15361" max="15361" width="3.140625" style="156" customWidth="1"/>
    <col min="15362" max="15362" width="6.28515625" style="156" customWidth="1"/>
    <col min="15363" max="15363" width="41.140625" style="156" customWidth="1"/>
    <col min="15364" max="15364" width="39.5703125" style="156" customWidth="1"/>
    <col min="15365" max="15365" width="16.140625" style="156" customWidth="1"/>
    <col min="15366" max="15366" width="17.140625" style="156" customWidth="1"/>
    <col min="15367" max="15367" width="15.42578125" style="156" customWidth="1"/>
    <col min="15368" max="15369" width="15" style="156" customWidth="1"/>
    <col min="15370" max="15616" width="9.140625" style="156"/>
    <col min="15617" max="15617" width="3.140625" style="156" customWidth="1"/>
    <col min="15618" max="15618" width="6.28515625" style="156" customWidth="1"/>
    <col min="15619" max="15619" width="41.140625" style="156" customWidth="1"/>
    <col min="15620" max="15620" width="39.5703125" style="156" customWidth="1"/>
    <col min="15621" max="15621" width="16.140625" style="156" customWidth="1"/>
    <col min="15622" max="15622" width="17.140625" style="156" customWidth="1"/>
    <col min="15623" max="15623" width="15.42578125" style="156" customWidth="1"/>
    <col min="15624" max="15625" width="15" style="156" customWidth="1"/>
    <col min="15626" max="15872" width="9.140625" style="156"/>
    <col min="15873" max="15873" width="3.140625" style="156" customWidth="1"/>
    <col min="15874" max="15874" width="6.28515625" style="156" customWidth="1"/>
    <col min="15875" max="15875" width="41.140625" style="156" customWidth="1"/>
    <col min="15876" max="15876" width="39.5703125" style="156" customWidth="1"/>
    <col min="15877" max="15877" width="16.140625" style="156" customWidth="1"/>
    <col min="15878" max="15878" width="17.140625" style="156" customWidth="1"/>
    <col min="15879" max="15879" width="15.42578125" style="156" customWidth="1"/>
    <col min="15880" max="15881" width="15" style="156" customWidth="1"/>
    <col min="15882" max="16128" width="9.140625" style="156"/>
    <col min="16129" max="16129" width="3.140625" style="156" customWidth="1"/>
    <col min="16130" max="16130" width="6.28515625" style="156" customWidth="1"/>
    <col min="16131" max="16131" width="41.140625" style="156" customWidth="1"/>
    <col min="16132" max="16132" width="39.5703125" style="156" customWidth="1"/>
    <col min="16133" max="16133" width="16.140625" style="156" customWidth="1"/>
    <col min="16134" max="16134" width="17.140625" style="156" customWidth="1"/>
    <col min="16135" max="16135" width="15.42578125" style="156" customWidth="1"/>
    <col min="16136" max="16137" width="15" style="156" customWidth="1"/>
    <col min="16138" max="16384" width="9.140625" style="156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159" t="s">
        <v>193</v>
      </c>
      <c r="C4" s="159"/>
      <c r="D4" s="159"/>
      <c r="E4" s="159"/>
      <c r="F4" s="159"/>
      <c r="G4" s="159"/>
      <c r="H4" s="159"/>
      <c r="I4" s="159"/>
    </row>
    <row r="5" spans="2:9" s="158" customFormat="1" ht="105" customHeight="1" x14ac:dyDescent="0.2">
      <c r="B5" s="160" t="s">
        <v>118</v>
      </c>
      <c r="C5" s="160"/>
      <c r="D5" s="161" t="s">
        <v>194</v>
      </c>
      <c r="E5" s="161" t="s">
        <v>195</v>
      </c>
      <c r="F5" s="161" t="s">
        <v>113</v>
      </c>
      <c r="G5" s="161" t="s">
        <v>114</v>
      </c>
      <c r="H5" s="161" t="s">
        <v>196</v>
      </c>
      <c r="I5" s="161" t="s">
        <v>197</v>
      </c>
    </row>
    <row r="6" spans="2:9" s="158" customFormat="1" ht="29.25" customHeight="1" x14ac:dyDescent="0.2">
      <c r="B6" s="160"/>
      <c r="C6" s="160"/>
      <c r="D6" s="161" t="s">
        <v>9</v>
      </c>
      <c r="E6" s="161">
        <f>E7+E12+E28+E40</f>
        <v>53</v>
      </c>
      <c r="F6" s="161"/>
      <c r="G6" s="162"/>
      <c r="H6" s="162">
        <f>H7+H12+H28+H40</f>
        <v>81000</v>
      </c>
      <c r="I6" s="162">
        <f>I7+I12+I28+I40</f>
        <v>972000</v>
      </c>
    </row>
    <row r="7" spans="2:9" s="158" customFormat="1" ht="22.5" customHeight="1" x14ac:dyDescent="0.2">
      <c r="B7" s="163" t="s">
        <v>119</v>
      </c>
      <c r="C7" s="163"/>
      <c r="D7" s="163" t="s">
        <v>198</v>
      </c>
      <c r="E7" s="163">
        <f>E8+E9+E10+E11</f>
        <v>4</v>
      </c>
      <c r="F7" s="163"/>
      <c r="G7" s="164"/>
      <c r="H7" s="164">
        <f>SUM(H8:H11)</f>
        <v>13500</v>
      </c>
      <c r="I7" s="164">
        <f>SUM(I8:I11)</f>
        <v>162000</v>
      </c>
    </row>
    <row r="8" spans="2:9" ht="15" x14ac:dyDescent="0.2">
      <c r="B8" s="165"/>
      <c r="C8" s="166"/>
      <c r="D8" s="167" t="s">
        <v>199</v>
      </c>
      <c r="E8" s="166">
        <v>1</v>
      </c>
      <c r="F8" s="166"/>
      <c r="G8" s="168">
        <v>5400</v>
      </c>
      <c r="H8" s="168">
        <f>E8*G8</f>
        <v>5400</v>
      </c>
      <c r="I8" s="168">
        <f>H8*12</f>
        <v>64800</v>
      </c>
    </row>
    <row r="9" spans="2:9" ht="30" x14ac:dyDescent="0.2">
      <c r="B9" s="165"/>
      <c r="C9" s="166"/>
      <c r="D9" s="167" t="s">
        <v>200</v>
      </c>
      <c r="E9" s="166">
        <v>1</v>
      </c>
      <c r="F9" s="166"/>
      <c r="G9" s="168">
        <v>4400</v>
      </c>
      <c r="H9" s="168">
        <f>E9*G9</f>
        <v>4400</v>
      </c>
      <c r="I9" s="168">
        <f>H9*12</f>
        <v>52800</v>
      </c>
    </row>
    <row r="10" spans="2:9" ht="15" x14ac:dyDescent="0.2">
      <c r="B10" s="165"/>
      <c r="C10" s="166"/>
      <c r="D10" s="167" t="s">
        <v>13</v>
      </c>
      <c r="E10" s="166">
        <v>1</v>
      </c>
      <c r="F10" s="166"/>
      <c r="G10" s="168"/>
      <c r="H10" s="168">
        <f>E10*G10</f>
        <v>0</v>
      </c>
      <c r="I10" s="168">
        <f>H10*12</f>
        <v>0</v>
      </c>
    </row>
    <row r="11" spans="2:9" ht="15" x14ac:dyDescent="0.2">
      <c r="B11" s="165"/>
      <c r="C11" s="166"/>
      <c r="D11" s="167" t="s">
        <v>157</v>
      </c>
      <c r="E11" s="166">
        <v>1</v>
      </c>
      <c r="F11" s="166"/>
      <c r="G11" s="168">
        <v>3700</v>
      </c>
      <c r="H11" s="168">
        <f>E11*G11</f>
        <v>3700</v>
      </c>
      <c r="I11" s="168">
        <f>H11*12</f>
        <v>44400</v>
      </c>
    </row>
    <row r="12" spans="2:9" ht="15" x14ac:dyDescent="0.2">
      <c r="B12" s="163" t="s">
        <v>120</v>
      </c>
      <c r="C12" s="163"/>
      <c r="D12" s="163" t="s">
        <v>201</v>
      </c>
      <c r="E12" s="163">
        <f>E13+E17</f>
        <v>18</v>
      </c>
      <c r="F12" s="163"/>
      <c r="G12" s="164"/>
      <c r="H12" s="164">
        <f>H13+H17</f>
        <v>24100</v>
      </c>
      <c r="I12" s="164">
        <f>I13+I17</f>
        <v>289200</v>
      </c>
    </row>
    <row r="13" spans="2:9" s="171" customFormat="1" ht="30" x14ac:dyDescent="0.2">
      <c r="B13" s="169"/>
      <c r="C13" s="169"/>
      <c r="D13" s="169" t="s">
        <v>202</v>
      </c>
      <c r="E13" s="169">
        <f>E14+E15+E16</f>
        <v>7</v>
      </c>
      <c r="F13" s="169"/>
      <c r="G13" s="170"/>
      <c r="H13" s="170">
        <f>H14+H15+H16</f>
        <v>9600</v>
      </c>
      <c r="I13" s="170">
        <f>I14+I15+I16</f>
        <v>115200</v>
      </c>
    </row>
    <row r="14" spans="2:9" ht="15" x14ac:dyDescent="0.2">
      <c r="B14" s="172"/>
      <c r="C14" s="173"/>
      <c r="D14" s="174" t="s">
        <v>160</v>
      </c>
      <c r="E14" s="175">
        <v>1</v>
      </c>
      <c r="F14" s="176">
        <v>2.2000000000000002</v>
      </c>
      <c r="G14" s="177">
        <v>2200</v>
      </c>
      <c r="H14" s="177">
        <f>E14*G14</f>
        <v>2200</v>
      </c>
      <c r="I14" s="177">
        <f>H14*12</f>
        <v>26400</v>
      </c>
    </row>
    <row r="15" spans="2:9" ht="30" x14ac:dyDescent="0.2">
      <c r="B15" s="172"/>
      <c r="C15" s="173" t="s">
        <v>203</v>
      </c>
      <c r="D15" s="174" t="s">
        <v>15</v>
      </c>
      <c r="E15" s="175">
        <v>2</v>
      </c>
      <c r="F15" s="176">
        <v>1.3</v>
      </c>
      <c r="G15" s="177">
        <v>1300</v>
      </c>
      <c r="H15" s="177">
        <f>E15*G15</f>
        <v>2600</v>
      </c>
      <c r="I15" s="177">
        <f>H15*12</f>
        <v>31200</v>
      </c>
    </row>
    <row r="16" spans="2:9" ht="15" x14ac:dyDescent="0.2">
      <c r="B16" s="172"/>
      <c r="C16" s="173" t="s">
        <v>204</v>
      </c>
      <c r="D16" s="174" t="s">
        <v>7</v>
      </c>
      <c r="E16" s="175">
        <v>4</v>
      </c>
      <c r="F16" s="176">
        <v>1.2</v>
      </c>
      <c r="G16" s="177">
        <v>1200</v>
      </c>
      <c r="H16" s="177">
        <f>E16*G16</f>
        <v>4800</v>
      </c>
      <c r="I16" s="177">
        <f>H16*12</f>
        <v>57600</v>
      </c>
    </row>
    <row r="17" spans="2:9" ht="33" customHeight="1" x14ac:dyDescent="0.2">
      <c r="B17" s="172"/>
      <c r="C17" s="173"/>
      <c r="D17" s="169" t="s">
        <v>205</v>
      </c>
      <c r="E17" s="169">
        <f>SUM(E18:E27)</f>
        <v>11</v>
      </c>
      <c r="F17" s="178"/>
      <c r="G17" s="170"/>
      <c r="H17" s="170">
        <f>SUM(H18:H27)</f>
        <v>14500</v>
      </c>
      <c r="I17" s="170">
        <f>SUM(I18:I27)</f>
        <v>174000</v>
      </c>
    </row>
    <row r="18" spans="2:9" ht="33" customHeight="1" x14ac:dyDescent="0.2">
      <c r="B18" s="172"/>
      <c r="C18" s="173"/>
      <c r="D18" s="179" t="s">
        <v>160</v>
      </c>
      <c r="E18" s="175">
        <v>1</v>
      </c>
      <c r="F18" s="176">
        <v>2.5</v>
      </c>
      <c r="G18" s="177">
        <v>2500</v>
      </c>
      <c r="H18" s="177">
        <f>E18*G18</f>
        <v>2500</v>
      </c>
      <c r="I18" s="177">
        <f>H18*12</f>
        <v>30000</v>
      </c>
    </row>
    <row r="19" spans="2:9" ht="33" customHeight="1" x14ac:dyDescent="0.2">
      <c r="B19" s="172"/>
      <c r="C19" s="180" t="s">
        <v>206</v>
      </c>
      <c r="D19" s="179" t="s">
        <v>15</v>
      </c>
      <c r="E19" s="175">
        <v>1</v>
      </c>
      <c r="F19" s="176">
        <v>1.3</v>
      </c>
      <c r="G19" s="177">
        <v>1300</v>
      </c>
      <c r="H19" s="177">
        <f t="shared" ref="H19:H27" si="0">E19*G19</f>
        <v>1300</v>
      </c>
      <c r="I19" s="177">
        <f t="shared" ref="I19:I27" si="1">H19*12</f>
        <v>15600</v>
      </c>
    </row>
    <row r="20" spans="2:9" ht="33" customHeight="1" x14ac:dyDescent="0.2">
      <c r="B20" s="172"/>
      <c r="C20" s="181" t="s">
        <v>207</v>
      </c>
      <c r="D20" s="179" t="s">
        <v>15</v>
      </c>
      <c r="E20" s="175">
        <v>1</v>
      </c>
      <c r="F20" s="176">
        <v>1.3</v>
      </c>
      <c r="G20" s="177">
        <v>1300</v>
      </c>
      <c r="H20" s="177">
        <f t="shared" si="0"/>
        <v>1300</v>
      </c>
      <c r="I20" s="177">
        <f t="shared" si="1"/>
        <v>15600</v>
      </c>
    </row>
    <row r="21" spans="2:9" ht="33" customHeight="1" x14ac:dyDescent="0.2">
      <c r="B21" s="172"/>
      <c r="C21" s="181" t="s">
        <v>208</v>
      </c>
      <c r="D21" s="179" t="s">
        <v>7</v>
      </c>
      <c r="E21" s="175">
        <v>1</v>
      </c>
      <c r="F21" s="176">
        <v>1.2</v>
      </c>
      <c r="G21" s="177">
        <v>1200</v>
      </c>
      <c r="H21" s="177">
        <f t="shared" si="0"/>
        <v>1200</v>
      </c>
      <c r="I21" s="177">
        <f t="shared" si="1"/>
        <v>14400</v>
      </c>
    </row>
    <row r="22" spans="2:9" ht="33" customHeight="1" x14ac:dyDescent="0.2">
      <c r="B22" s="172"/>
      <c r="C22" s="181" t="s">
        <v>27</v>
      </c>
      <c r="D22" s="179" t="s">
        <v>7</v>
      </c>
      <c r="E22" s="175">
        <v>1</v>
      </c>
      <c r="F22" s="176">
        <v>1.2</v>
      </c>
      <c r="G22" s="177">
        <v>1200</v>
      </c>
      <c r="H22" s="177">
        <f t="shared" si="0"/>
        <v>1200</v>
      </c>
      <c r="I22" s="177">
        <f t="shared" si="1"/>
        <v>14400</v>
      </c>
    </row>
    <row r="23" spans="2:9" ht="15" x14ac:dyDescent="0.2">
      <c r="B23" s="172"/>
      <c r="C23" s="181" t="s">
        <v>209</v>
      </c>
      <c r="D23" s="179" t="s">
        <v>15</v>
      </c>
      <c r="E23" s="175">
        <v>1</v>
      </c>
      <c r="F23" s="176">
        <v>1.3</v>
      </c>
      <c r="G23" s="177">
        <v>1300</v>
      </c>
      <c r="H23" s="177">
        <f t="shared" si="0"/>
        <v>1300</v>
      </c>
      <c r="I23" s="177">
        <f t="shared" si="1"/>
        <v>15600</v>
      </c>
    </row>
    <row r="24" spans="2:9" ht="15" x14ac:dyDescent="0.2">
      <c r="B24" s="172"/>
      <c r="C24" s="181" t="s">
        <v>210</v>
      </c>
      <c r="D24" s="179" t="s">
        <v>7</v>
      </c>
      <c r="E24" s="175">
        <v>1</v>
      </c>
      <c r="F24" s="176">
        <v>1.2</v>
      </c>
      <c r="G24" s="177">
        <v>1200</v>
      </c>
      <c r="H24" s="177">
        <f t="shared" si="0"/>
        <v>1200</v>
      </c>
      <c r="I24" s="177">
        <f t="shared" si="1"/>
        <v>14400</v>
      </c>
    </row>
    <row r="25" spans="2:9" ht="15" x14ac:dyDescent="0.2">
      <c r="B25" s="172"/>
      <c r="C25" s="181" t="s">
        <v>10</v>
      </c>
      <c r="D25" s="179" t="s">
        <v>15</v>
      </c>
      <c r="E25" s="175">
        <v>2</v>
      </c>
      <c r="F25" s="176">
        <v>1.3</v>
      </c>
      <c r="G25" s="177">
        <v>1300</v>
      </c>
      <c r="H25" s="177">
        <f t="shared" si="0"/>
        <v>2600</v>
      </c>
      <c r="I25" s="177">
        <f t="shared" si="1"/>
        <v>31200</v>
      </c>
    </row>
    <row r="26" spans="2:9" ht="30" x14ac:dyDescent="0.2">
      <c r="B26" s="172"/>
      <c r="C26" s="181" t="s">
        <v>211</v>
      </c>
      <c r="D26" s="179" t="s">
        <v>7</v>
      </c>
      <c r="E26" s="175">
        <v>1</v>
      </c>
      <c r="F26" s="176">
        <v>1.2</v>
      </c>
      <c r="G26" s="177">
        <v>1200</v>
      </c>
      <c r="H26" s="177">
        <f t="shared" si="0"/>
        <v>1200</v>
      </c>
      <c r="I26" s="177">
        <f t="shared" si="1"/>
        <v>14400</v>
      </c>
    </row>
    <row r="27" spans="2:9" ht="15" x14ac:dyDescent="0.2">
      <c r="B27" s="172"/>
      <c r="C27" s="181" t="s">
        <v>212</v>
      </c>
      <c r="D27" s="179" t="s">
        <v>7</v>
      </c>
      <c r="E27" s="175">
        <v>1</v>
      </c>
      <c r="F27" s="176">
        <v>0.7</v>
      </c>
      <c r="G27" s="177">
        <v>700</v>
      </c>
      <c r="H27" s="177">
        <f t="shared" si="0"/>
        <v>700</v>
      </c>
      <c r="I27" s="177">
        <f t="shared" si="1"/>
        <v>8400</v>
      </c>
    </row>
    <row r="28" spans="2:9" ht="30" x14ac:dyDescent="0.2">
      <c r="B28" s="163" t="s">
        <v>121</v>
      </c>
      <c r="C28" s="163"/>
      <c r="D28" s="163" t="s">
        <v>213</v>
      </c>
      <c r="E28" s="163">
        <f>E29+E30+E35</f>
        <v>17</v>
      </c>
      <c r="F28" s="182"/>
      <c r="G28" s="164"/>
      <c r="H28" s="164">
        <f>H29+H30+H35</f>
        <v>21000</v>
      </c>
      <c r="I28" s="164">
        <f>I29+I30+I35</f>
        <v>252000</v>
      </c>
    </row>
    <row r="29" spans="2:9" s="187" customFormat="1" ht="15" x14ac:dyDescent="0.2">
      <c r="B29" s="183"/>
      <c r="C29" s="184"/>
      <c r="D29" s="184" t="s">
        <v>166</v>
      </c>
      <c r="E29" s="184">
        <v>1</v>
      </c>
      <c r="F29" s="185">
        <v>3</v>
      </c>
      <c r="G29" s="186">
        <v>3000</v>
      </c>
      <c r="H29" s="186">
        <f>E29*G29</f>
        <v>3000</v>
      </c>
      <c r="I29" s="186">
        <f>H29*12</f>
        <v>36000</v>
      </c>
    </row>
    <row r="30" spans="2:9" s="187" customFormat="1" ht="30" x14ac:dyDescent="0.2">
      <c r="B30" s="183"/>
      <c r="C30" s="184"/>
      <c r="D30" s="183" t="s">
        <v>214</v>
      </c>
      <c r="E30" s="183">
        <f>SUM(E31:E34)</f>
        <v>7</v>
      </c>
      <c r="F30" s="185"/>
      <c r="G30" s="186"/>
      <c r="H30" s="188">
        <f>SUM(H31:H34)</f>
        <v>7800</v>
      </c>
      <c r="I30" s="188">
        <f>H30*12</f>
        <v>93600</v>
      </c>
    </row>
    <row r="31" spans="2:9" s="187" customFormat="1" ht="15" x14ac:dyDescent="0.2">
      <c r="B31" s="183"/>
      <c r="C31" s="184"/>
      <c r="D31" s="174" t="s">
        <v>14</v>
      </c>
      <c r="E31" s="184">
        <v>1</v>
      </c>
      <c r="F31" s="185">
        <v>2</v>
      </c>
      <c r="G31" s="186">
        <v>2000</v>
      </c>
      <c r="H31" s="186">
        <f t="shared" ref="H31:H39" si="2">E31*G31</f>
        <v>2000</v>
      </c>
      <c r="I31" s="186">
        <f t="shared" ref="I31:I39" si="3">H31*12</f>
        <v>24000</v>
      </c>
    </row>
    <row r="32" spans="2:9" s="187" customFormat="1" ht="15" x14ac:dyDescent="0.2">
      <c r="B32" s="183"/>
      <c r="C32" s="184"/>
      <c r="D32" s="189" t="s">
        <v>3</v>
      </c>
      <c r="E32" s="184">
        <v>2</v>
      </c>
      <c r="F32" s="185">
        <v>1.2</v>
      </c>
      <c r="G32" s="186">
        <v>1200</v>
      </c>
      <c r="H32" s="186">
        <f t="shared" si="2"/>
        <v>2400</v>
      </c>
      <c r="I32" s="186">
        <f t="shared" si="3"/>
        <v>28800</v>
      </c>
    </row>
    <row r="33" spans="2:9" s="187" customFormat="1" ht="15" x14ac:dyDescent="0.2">
      <c r="B33" s="183"/>
      <c r="C33" s="184"/>
      <c r="D33" s="189" t="s">
        <v>4</v>
      </c>
      <c r="E33" s="184">
        <v>3</v>
      </c>
      <c r="F33" s="185">
        <v>0.9</v>
      </c>
      <c r="G33" s="186">
        <v>900</v>
      </c>
      <c r="H33" s="186">
        <f t="shared" si="2"/>
        <v>2700</v>
      </c>
      <c r="I33" s="186">
        <f t="shared" si="3"/>
        <v>32400</v>
      </c>
    </row>
    <row r="34" spans="2:9" s="187" customFormat="1" ht="15" x14ac:dyDescent="0.2">
      <c r="B34" s="183"/>
      <c r="C34" s="184"/>
      <c r="D34" s="189" t="s">
        <v>8</v>
      </c>
      <c r="E34" s="184">
        <v>1</v>
      </c>
      <c r="F34" s="185">
        <v>0.7</v>
      </c>
      <c r="G34" s="186">
        <v>700</v>
      </c>
      <c r="H34" s="186">
        <f t="shared" si="2"/>
        <v>700</v>
      </c>
      <c r="I34" s="186">
        <f t="shared" si="3"/>
        <v>8400</v>
      </c>
    </row>
    <row r="35" spans="2:9" s="187" customFormat="1" ht="38.25" x14ac:dyDescent="0.2">
      <c r="B35" s="183"/>
      <c r="C35" s="184"/>
      <c r="D35" s="190" t="s">
        <v>215</v>
      </c>
      <c r="E35" s="183">
        <f>SUM(E36:E39)</f>
        <v>9</v>
      </c>
      <c r="F35" s="185"/>
      <c r="G35" s="186"/>
      <c r="H35" s="188">
        <f>SUM(H36:H39)</f>
        <v>10200</v>
      </c>
      <c r="I35" s="188">
        <f t="shared" si="3"/>
        <v>122400</v>
      </c>
    </row>
    <row r="36" spans="2:9" s="187" customFormat="1" ht="15" x14ac:dyDescent="0.2">
      <c r="B36" s="183"/>
      <c r="C36" s="184"/>
      <c r="D36" s="174" t="s">
        <v>14</v>
      </c>
      <c r="E36" s="184">
        <v>1</v>
      </c>
      <c r="F36" s="185">
        <v>2</v>
      </c>
      <c r="G36" s="186">
        <v>2000</v>
      </c>
      <c r="H36" s="186">
        <f t="shared" si="2"/>
        <v>2000</v>
      </c>
      <c r="I36" s="186">
        <f t="shared" si="3"/>
        <v>24000</v>
      </c>
    </row>
    <row r="37" spans="2:9" s="187" customFormat="1" ht="15" x14ac:dyDescent="0.2">
      <c r="B37" s="183"/>
      <c r="C37" s="184"/>
      <c r="D37" s="191" t="s">
        <v>15</v>
      </c>
      <c r="E37" s="184">
        <v>4</v>
      </c>
      <c r="F37" s="185">
        <v>1.2</v>
      </c>
      <c r="G37" s="186">
        <v>1200</v>
      </c>
      <c r="H37" s="186">
        <f t="shared" si="2"/>
        <v>4800</v>
      </c>
      <c r="I37" s="186">
        <f t="shared" si="3"/>
        <v>57600</v>
      </c>
    </row>
    <row r="38" spans="2:9" s="187" customFormat="1" ht="15" x14ac:dyDescent="0.2">
      <c r="B38" s="183"/>
      <c r="C38" s="184"/>
      <c r="D38" s="192" t="s">
        <v>7</v>
      </c>
      <c r="E38" s="184">
        <v>3</v>
      </c>
      <c r="F38" s="185">
        <v>0.9</v>
      </c>
      <c r="G38" s="186">
        <v>900</v>
      </c>
      <c r="H38" s="186">
        <f t="shared" si="2"/>
        <v>2700</v>
      </c>
      <c r="I38" s="186">
        <f t="shared" si="3"/>
        <v>32400</v>
      </c>
    </row>
    <row r="39" spans="2:9" s="187" customFormat="1" ht="15" x14ac:dyDescent="0.2">
      <c r="B39" s="183"/>
      <c r="C39" s="184"/>
      <c r="D39" s="193" t="s">
        <v>8</v>
      </c>
      <c r="E39" s="184">
        <v>1</v>
      </c>
      <c r="F39" s="185">
        <v>0.7</v>
      </c>
      <c r="G39" s="186">
        <v>700</v>
      </c>
      <c r="H39" s="186">
        <f t="shared" si="2"/>
        <v>700</v>
      </c>
      <c r="I39" s="186">
        <f t="shared" si="3"/>
        <v>8400</v>
      </c>
    </row>
    <row r="40" spans="2:9" s="187" customFormat="1" ht="15" x14ac:dyDescent="0.2">
      <c r="B40" s="163" t="s">
        <v>122</v>
      </c>
      <c r="C40" s="163"/>
      <c r="D40" s="163" t="s">
        <v>216</v>
      </c>
      <c r="E40" s="163">
        <f>E41+E42+E52</f>
        <v>14</v>
      </c>
      <c r="F40" s="182"/>
      <c r="G40" s="164"/>
      <c r="H40" s="164">
        <f>H41+H42+H52</f>
        <v>22400</v>
      </c>
      <c r="I40" s="164">
        <f>I41+I42+I52</f>
        <v>268800</v>
      </c>
    </row>
    <row r="41" spans="2:9" s="187" customFormat="1" ht="15" x14ac:dyDescent="0.2">
      <c r="B41" s="183"/>
      <c r="C41" s="183"/>
      <c r="D41" s="193" t="s">
        <v>166</v>
      </c>
      <c r="E41" s="184">
        <v>1</v>
      </c>
      <c r="F41" s="185">
        <v>3</v>
      </c>
      <c r="G41" s="186">
        <v>3000</v>
      </c>
      <c r="H41" s="186">
        <f>G41*E41</f>
        <v>3000</v>
      </c>
      <c r="I41" s="186">
        <f>H41*12</f>
        <v>36000</v>
      </c>
    </row>
    <row r="42" spans="2:9" s="187" customFormat="1" ht="15" x14ac:dyDescent="0.2">
      <c r="B42" s="183"/>
      <c r="C42" s="184"/>
      <c r="D42" s="183" t="s">
        <v>217</v>
      </c>
      <c r="E42" s="183">
        <f>SUM(E43:E51)</f>
        <v>10</v>
      </c>
      <c r="F42" s="194"/>
      <c r="G42" s="188"/>
      <c r="H42" s="188">
        <f>SUM(H43:H51)</f>
        <v>13900</v>
      </c>
      <c r="I42" s="188">
        <f>H42*12</f>
        <v>166800</v>
      </c>
    </row>
    <row r="43" spans="2:9" s="187" customFormat="1" ht="15" x14ac:dyDescent="0.2">
      <c r="B43" s="183"/>
      <c r="C43" s="184"/>
      <c r="D43" s="174" t="s">
        <v>14</v>
      </c>
      <c r="E43" s="184">
        <v>1</v>
      </c>
      <c r="F43" s="185">
        <v>2</v>
      </c>
      <c r="G43" s="186">
        <v>2500</v>
      </c>
      <c r="H43" s="186">
        <f>E43*G43</f>
        <v>2500</v>
      </c>
      <c r="I43" s="186">
        <f>H43*12</f>
        <v>30000</v>
      </c>
    </row>
    <row r="44" spans="2:9" s="187" customFormat="1" ht="15" x14ac:dyDescent="0.2">
      <c r="B44" s="183"/>
      <c r="C44" s="184"/>
      <c r="D44" s="193" t="s">
        <v>218</v>
      </c>
      <c r="E44" s="184">
        <v>2</v>
      </c>
      <c r="F44" s="185">
        <v>1.3</v>
      </c>
      <c r="G44" s="186">
        <v>1500</v>
      </c>
      <c r="H44" s="186">
        <f t="shared" ref="H44:H54" si="4">E44*G44</f>
        <v>3000</v>
      </c>
      <c r="I44" s="186">
        <f t="shared" ref="I44:I54" si="5">H44*12</f>
        <v>36000</v>
      </c>
    </row>
    <row r="45" spans="2:9" s="187" customFormat="1" ht="15" x14ac:dyDescent="0.2">
      <c r="B45" s="183"/>
      <c r="C45" s="180" t="s">
        <v>219</v>
      </c>
      <c r="D45" s="193" t="s">
        <v>7</v>
      </c>
      <c r="E45" s="184">
        <v>1</v>
      </c>
      <c r="F45" s="185">
        <v>1.2</v>
      </c>
      <c r="G45" s="186">
        <v>1200</v>
      </c>
      <c r="H45" s="186">
        <f t="shared" si="4"/>
        <v>1200</v>
      </c>
      <c r="I45" s="186">
        <f t="shared" si="5"/>
        <v>14400</v>
      </c>
    </row>
    <row r="46" spans="2:9" s="187" customFormat="1" ht="15" x14ac:dyDescent="0.2">
      <c r="B46" s="183"/>
      <c r="C46" s="180" t="s">
        <v>220</v>
      </c>
      <c r="D46" s="193" t="s">
        <v>7</v>
      </c>
      <c r="E46" s="184">
        <v>1</v>
      </c>
      <c r="F46" s="185">
        <v>1.2</v>
      </c>
      <c r="G46" s="186">
        <v>1200</v>
      </c>
      <c r="H46" s="186">
        <f t="shared" si="4"/>
        <v>1200</v>
      </c>
      <c r="I46" s="186">
        <f t="shared" si="5"/>
        <v>14400</v>
      </c>
    </row>
    <row r="47" spans="2:9" s="187" customFormat="1" ht="15" x14ac:dyDescent="0.2">
      <c r="B47" s="183"/>
      <c r="C47" s="180" t="s">
        <v>221</v>
      </c>
      <c r="D47" s="193" t="s">
        <v>7</v>
      </c>
      <c r="E47" s="184">
        <v>1</v>
      </c>
      <c r="F47" s="185">
        <v>1.2</v>
      </c>
      <c r="G47" s="186">
        <v>1200</v>
      </c>
      <c r="H47" s="186">
        <f t="shared" si="4"/>
        <v>1200</v>
      </c>
      <c r="I47" s="186">
        <f t="shared" si="5"/>
        <v>14400</v>
      </c>
    </row>
    <row r="48" spans="2:9" s="187" customFormat="1" ht="15" x14ac:dyDescent="0.2">
      <c r="B48" s="183"/>
      <c r="C48" s="180" t="s">
        <v>222</v>
      </c>
      <c r="D48" s="193" t="s">
        <v>7</v>
      </c>
      <c r="E48" s="184">
        <v>1</v>
      </c>
      <c r="F48" s="185">
        <v>1.2</v>
      </c>
      <c r="G48" s="186">
        <v>1200</v>
      </c>
      <c r="H48" s="186">
        <f t="shared" si="4"/>
        <v>1200</v>
      </c>
      <c r="I48" s="186">
        <f t="shared" si="5"/>
        <v>14400</v>
      </c>
    </row>
    <row r="49" spans="2:9" s="187" customFormat="1" ht="30" x14ac:dyDescent="0.2">
      <c r="B49" s="183"/>
      <c r="C49" s="181" t="s">
        <v>223</v>
      </c>
      <c r="D49" s="193" t="s">
        <v>7</v>
      </c>
      <c r="E49" s="184">
        <v>1</v>
      </c>
      <c r="F49" s="185">
        <v>1.2</v>
      </c>
      <c r="G49" s="186">
        <v>1200</v>
      </c>
      <c r="H49" s="186">
        <f t="shared" si="4"/>
        <v>1200</v>
      </c>
      <c r="I49" s="186">
        <f t="shared" si="5"/>
        <v>14400</v>
      </c>
    </row>
    <row r="50" spans="2:9" s="187" customFormat="1" ht="15" x14ac:dyDescent="0.2">
      <c r="B50" s="183"/>
      <c r="C50" s="180" t="s">
        <v>224</v>
      </c>
      <c r="D50" s="193" t="s">
        <v>7</v>
      </c>
      <c r="E50" s="184">
        <v>1</v>
      </c>
      <c r="F50" s="185">
        <v>1.2</v>
      </c>
      <c r="G50" s="186">
        <v>1200</v>
      </c>
      <c r="H50" s="186">
        <f t="shared" si="4"/>
        <v>1200</v>
      </c>
      <c r="I50" s="186">
        <f t="shared" si="5"/>
        <v>14400</v>
      </c>
    </row>
    <row r="51" spans="2:9" s="187" customFormat="1" ht="15" x14ac:dyDescent="0.2">
      <c r="B51" s="183"/>
      <c r="C51" s="180" t="s">
        <v>225</v>
      </c>
      <c r="D51" s="193" t="s">
        <v>7</v>
      </c>
      <c r="E51" s="184">
        <v>1</v>
      </c>
      <c r="F51" s="185">
        <v>1.2</v>
      </c>
      <c r="G51" s="186">
        <v>1200</v>
      </c>
      <c r="H51" s="186">
        <f t="shared" si="4"/>
        <v>1200</v>
      </c>
      <c r="I51" s="186">
        <f t="shared" si="5"/>
        <v>14400</v>
      </c>
    </row>
    <row r="52" spans="2:9" s="187" customFormat="1" ht="30" x14ac:dyDescent="0.2">
      <c r="B52" s="183"/>
      <c r="C52" s="184"/>
      <c r="D52" s="183" t="s">
        <v>226</v>
      </c>
      <c r="E52" s="183">
        <f>SUM(E53:E54)</f>
        <v>3</v>
      </c>
      <c r="F52" s="185"/>
      <c r="G52" s="186"/>
      <c r="H52" s="188">
        <f>SUM(H53:H54)</f>
        <v>5500</v>
      </c>
      <c r="I52" s="188">
        <f t="shared" si="5"/>
        <v>66000</v>
      </c>
    </row>
    <row r="53" spans="2:9" s="187" customFormat="1" ht="15" x14ac:dyDescent="0.2">
      <c r="B53" s="183"/>
      <c r="C53" s="184"/>
      <c r="D53" s="174" t="s">
        <v>14</v>
      </c>
      <c r="E53" s="184">
        <v>1</v>
      </c>
      <c r="F53" s="185">
        <v>2.5</v>
      </c>
      <c r="G53" s="186">
        <v>2500</v>
      </c>
      <c r="H53" s="186">
        <f t="shared" si="4"/>
        <v>2500</v>
      </c>
      <c r="I53" s="186">
        <f t="shared" si="5"/>
        <v>30000</v>
      </c>
    </row>
    <row r="54" spans="2:9" s="187" customFormat="1" ht="15" x14ac:dyDescent="0.2">
      <c r="B54" s="183"/>
      <c r="C54" s="184"/>
      <c r="D54" s="193" t="s">
        <v>218</v>
      </c>
      <c r="E54" s="184">
        <v>2</v>
      </c>
      <c r="F54" s="185">
        <v>1.5</v>
      </c>
      <c r="G54" s="186">
        <v>1500</v>
      </c>
      <c r="H54" s="186">
        <f t="shared" si="4"/>
        <v>3000</v>
      </c>
      <c r="I54" s="186">
        <f t="shared" si="5"/>
        <v>36000</v>
      </c>
    </row>
    <row r="55" spans="2:9" s="187" customFormat="1" ht="15" x14ac:dyDescent="0.2">
      <c r="B55" s="183"/>
      <c r="C55" s="184"/>
      <c r="D55" s="184"/>
      <c r="E55" s="183"/>
      <c r="F55" s="183"/>
      <c r="G55" s="188"/>
      <c r="H55" s="188"/>
      <c r="I55" s="188"/>
    </row>
  </sheetData>
  <mergeCells count="1">
    <mergeCell ref="B4:I4"/>
  </mergeCells>
  <pageMargins left="0.7" right="0.7" top="0.75" bottom="0.75" header="0.3" footer="0.3"/>
  <pageSetup paperSize="9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"/>
    </sheetView>
  </sheetViews>
  <sheetFormatPr defaultRowHeight="11.25" x14ac:dyDescent="0.25"/>
  <cols>
    <col min="1" max="1" width="14.42578125" style="202" customWidth="1"/>
    <col min="2" max="2" width="30.28515625" style="204" customWidth="1"/>
    <col min="3" max="12" width="14.42578125" style="202" customWidth="1"/>
    <col min="13" max="16384" width="9.140625" style="202"/>
  </cols>
  <sheetData>
    <row r="1" spans="1:12" ht="30" customHeight="1" x14ac:dyDescent="0.25"/>
    <row r="2" spans="1:12" ht="55.5" customHeight="1" x14ac:dyDescent="0.25">
      <c r="A2" s="203" t="s">
        <v>228</v>
      </c>
      <c r="B2" s="205" t="s">
        <v>229</v>
      </c>
      <c r="C2" s="195" t="s">
        <v>9</v>
      </c>
      <c r="D2" s="195" t="s">
        <v>230</v>
      </c>
      <c r="E2" s="195" t="s">
        <v>251</v>
      </c>
      <c r="F2" s="208" t="s">
        <v>250</v>
      </c>
      <c r="G2" s="196" t="s">
        <v>244</v>
      </c>
      <c r="H2" s="196" t="s">
        <v>245</v>
      </c>
      <c r="I2" s="195" t="s">
        <v>246</v>
      </c>
      <c r="J2" s="195" t="s">
        <v>247</v>
      </c>
      <c r="K2" s="196" t="s">
        <v>248</v>
      </c>
      <c r="L2" s="196" t="s">
        <v>249</v>
      </c>
    </row>
    <row r="3" spans="1:12" ht="38.25" customHeight="1" thickBot="1" x14ac:dyDescent="0.3">
      <c r="A3" s="197" t="s">
        <v>242</v>
      </c>
      <c r="B3" s="206" t="s">
        <v>243</v>
      </c>
      <c r="C3" s="198">
        <v>26100</v>
      </c>
      <c r="D3" s="198"/>
      <c r="E3" s="198">
        <v>17125.8</v>
      </c>
      <c r="F3" s="211">
        <v>18002.8</v>
      </c>
      <c r="G3" s="199"/>
      <c r="H3" s="211">
        <v>3747.2000000000003</v>
      </c>
      <c r="I3" s="198">
        <v>1100</v>
      </c>
      <c r="J3" s="211">
        <v>1100</v>
      </c>
      <c r="K3" s="199">
        <f>3250+150</f>
        <v>3400</v>
      </c>
      <c r="L3" s="211">
        <v>3250</v>
      </c>
    </row>
    <row r="4" spans="1:12" ht="26.25" customHeight="1" thickTop="1" thickBot="1" x14ac:dyDescent="0.3">
      <c r="A4" s="197" t="s">
        <v>227</v>
      </c>
      <c r="B4" s="207" t="s">
        <v>231</v>
      </c>
      <c r="C4" s="200">
        <v>1843</v>
      </c>
      <c r="D4" s="200"/>
      <c r="E4" s="200">
        <v>1052</v>
      </c>
      <c r="F4" s="209">
        <v>1353</v>
      </c>
      <c r="G4" s="201"/>
      <c r="H4" s="201">
        <v>334</v>
      </c>
      <c r="I4" s="200">
        <v>53</v>
      </c>
      <c r="J4" s="200">
        <v>26</v>
      </c>
      <c r="K4" s="201">
        <v>192</v>
      </c>
      <c r="L4" s="201">
        <v>130</v>
      </c>
    </row>
    <row r="5" spans="1:12" ht="26.25" customHeight="1" thickTop="1" thickBot="1" x14ac:dyDescent="0.3">
      <c r="A5" s="197" t="s">
        <v>227</v>
      </c>
      <c r="B5" s="207" t="s">
        <v>232</v>
      </c>
      <c r="C5" s="200">
        <v>25880</v>
      </c>
      <c r="D5" s="200"/>
      <c r="E5" s="200">
        <v>16905.8</v>
      </c>
      <c r="F5" s="209">
        <v>17782.8</v>
      </c>
      <c r="G5" s="201"/>
      <c r="H5" s="201">
        <v>3747.2000000000003</v>
      </c>
      <c r="I5" s="200">
        <v>1100</v>
      </c>
      <c r="J5" s="200">
        <v>1100</v>
      </c>
      <c r="K5" s="201">
        <v>3400</v>
      </c>
      <c r="L5" s="201">
        <v>3250</v>
      </c>
    </row>
    <row r="6" spans="1:12" ht="26.25" customHeight="1" thickTop="1" thickBot="1" x14ac:dyDescent="0.3">
      <c r="A6" s="197" t="s">
        <v>227</v>
      </c>
      <c r="B6" s="207" t="s">
        <v>233</v>
      </c>
      <c r="C6" s="200">
        <v>19000</v>
      </c>
      <c r="D6" s="210">
        <v>876.99999999999818</v>
      </c>
      <c r="E6" s="200">
        <v>10419.6</v>
      </c>
      <c r="F6" s="209">
        <v>11296.599999999999</v>
      </c>
      <c r="G6" s="201"/>
      <c r="H6" s="201">
        <f>3371.4+115.8</f>
        <v>3487.2000000000003</v>
      </c>
      <c r="I6" s="200">
        <v>972</v>
      </c>
      <c r="J6" s="200">
        <f>637.2+334.8</f>
        <v>972</v>
      </c>
      <c r="K6" s="201">
        <v>3349.2</v>
      </c>
      <c r="L6" s="201">
        <v>1977</v>
      </c>
    </row>
    <row r="7" spans="1:12" ht="26.25" customHeight="1" thickTop="1" thickBot="1" x14ac:dyDescent="0.3">
      <c r="A7" s="197" t="s">
        <v>227</v>
      </c>
      <c r="B7" s="207" t="s">
        <v>234</v>
      </c>
      <c r="C7" s="200">
        <v>6600</v>
      </c>
      <c r="D7" s="200"/>
      <c r="E7" s="200">
        <v>6206.2</v>
      </c>
      <c r="F7" s="209">
        <v>6206.2</v>
      </c>
      <c r="G7" s="201"/>
      <c r="H7" s="201">
        <v>260</v>
      </c>
      <c r="I7" s="200">
        <v>128</v>
      </c>
      <c r="J7" s="200">
        <v>128</v>
      </c>
      <c r="K7" s="201">
        <f>K5-K6</f>
        <v>50.800000000000182</v>
      </c>
      <c r="L7" s="201">
        <f>L5-L6</f>
        <v>1273</v>
      </c>
    </row>
    <row r="8" spans="1:12" ht="26.25" customHeight="1" thickTop="1" thickBot="1" x14ac:dyDescent="0.3">
      <c r="A8" s="197" t="s">
        <v>227</v>
      </c>
      <c r="B8" s="207" t="s">
        <v>235</v>
      </c>
      <c r="C8" s="200">
        <v>45</v>
      </c>
      <c r="D8" s="200"/>
      <c r="E8" s="200">
        <v>45</v>
      </c>
      <c r="F8" s="209">
        <v>45</v>
      </c>
      <c r="G8" s="201"/>
      <c r="H8" s="201"/>
      <c r="I8" s="200"/>
      <c r="J8" s="200"/>
      <c r="K8" s="201"/>
      <c r="L8" s="201"/>
    </row>
    <row r="9" spans="1:12" ht="26.25" customHeight="1" thickTop="1" thickBot="1" x14ac:dyDescent="0.3">
      <c r="A9" s="197" t="s">
        <v>227</v>
      </c>
      <c r="B9" s="207" t="s">
        <v>237</v>
      </c>
      <c r="C9" s="200">
        <v>45</v>
      </c>
      <c r="D9" s="200"/>
      <c r="E9" s="200">
        <v>45</v>
      </c>
      <c r="F9" s="209">
        <v>45</v>
      </c>
      <c r="G9" s="201"/>
      <c r="H9" s="201"/>
      <c r="I9" s="200"/>
      <c r="J9" s="200"/>
      <c r="K9" s="201"/>
      <c r="L9" s="201"/>
    </row>
    <row r="10" spans="1:12" ht="26.25" customHeight="1" thickTop="1" thickBot="1" x14ac:dyDescent="0.3">
      <c r="A10" s="197" t="s">
        <v>227</v>
      </c>
      <c r="B10" s="207" t="s">
        <v>236</v>
      </c>
      <c r="C10" s="200">
        <v>45</v>
      </c>
      <c r="D10" s="200"/>
      <c r="E10" s="200">
        <v>45</v>
      </c>
      <c r="F10" s="209">
        <v>45</v>
      </c>
      <c r="G10" s="201"/>
      <c r="H10" s="201"/>
      <c r="I10" s="200"/>
      <c r="J10" s="200"/>
      <c r="K10" s="201"/>
      <c r="L10" s="201"/>
    </row>
    <row r="11" spans="1:12" ht="26.25" customHeight="1" thickTop="1" thickBot="1" x14ac:dyDescent="0.3">
      <c r="A11" s="197" t="s">
        <v>227</v>
      </c>
      <c r="B11" s="207" t="s">
        <v>238</v>
      </c>
      <c r="C11" s="200">
        <v>170</v>
      </c>
      <c r="D11" s="200"/>
      <c r="E11" s="200">
        <v>170</v>
      </c>
      <c r="F11" s="209">
        <v>170</v>
      </c>
      <c r="G11" s="201"/>
      <c r="H11" s="201"/>
      <c r="I11" s="200"/>
      <c r="J11" s="200"/>
      <c r="K11" s="201"/>
      <c r="L11" s="201"/>
    </row>
    <row r="12" spans="1:12" ht="26.25" customHeight="1" thickTop="1" thickBot="1" x14ac:dyDescent="0.3">
      <c r="A12" s="197" t="s">
        <v>227</v>
      </c>
      <c r="B12" s="207" t="s">
        <v>239</v>
      </c>
      <c r="C12" s="200">
        <v>65</v>
      </c>
      <c r="D12" s="200"/>
      <c r="E12" s="200">
        <v>65</v>
      </c>
      <c r="F12" s="209">
        <v>65</v>
      </c>
      <c r="G12" s="201"/>
      <c r="H12" s="201"/>
      <c r="I12" s="200"/>
      <c r="J12" s="200"/>
      <c r="K12" s="201"/>
      <c r="L12" s="201"/>
    </row>
    <row r="13" spans="1:12" ht="26.25" customHeight="1" thickTop="1" thickBot="1" x14ac:dyDescent="0.3">
      <c r="A13" s="197" t="s">
        <v>227</v>
      </c>
      <c r="B13" s="207" t="s">
        <v>240</v>
      </c>
      <c r="C13" s="200">
        <v>65</v>
      </c>
      <c r="D13" s="200"/>
      <c r="E13" s="200">
        <v>65</v>
      </c>
      <c r="F13" s="209">
        <v>65</v>
      </c>
      <c r="G13" s="201"/>
      <c r="H13" s="201"/>
      <c r="I13" s="200"/>
      <c r="J13" s="200"/>
      <c r="K13" s="201"/>
      <c r="L13" s="201"/>
    </row>
    <row r="14" spans="1:12" ht="26.25" customHeight="1" thickTop="1" thickBot="1" x14ac:dyDescent="0.3">
      <c r="A14" s="197" t="s">
        <v>227</v>
      </c>
      <c r="B14" s="207" t="s">
        <v>241</v>
      </c>
      <c r="C14" s="200">
        <v>220</v>
      </c>
      <c r="D14" s="200"/>
      <c r="E14" s="200">
        <v>220</v>
      </c>
      <c r="F14" s="209">
        <v>220</v>
      </c>
      <c r="G14" s="201"/>
      <c r="H14" s="201"/>
      <c r="I14" s="200"/>
      <c r="J14" s="200"/>
      <c r="K14" s="201"/>
      <c r="L14" s="201"/>
    </row>
    <row r="15" spans="1:12" ht="12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დევნილები</vt:lpstr>
      <vt:lpstr>მომსახურების სააგენტო</vt:lpstr>
      <vt:lpstr>დასაქმება</vt:lpstr>
      <vt:lpstr>ბიუჯეტი</vt:lpstr>
      <vt:lpstr>დევნილები!Print_Area</vt:lpstr>
      <vt:lpstr>'მომსახურების სააგენტო'!Print_Area</vt:lpstr>
      <vt:lpstr>დევნილები!Print_Titles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lela mamulashvili</cp:lastModifiedBy>
  <cp:lastPrinted>2019-08-26T15:08:36Z</cp:lastPrinted>
  <dcterms:created xsi:type="dcterms:W3CDTF">2015-11-30T15:19:00Z</dcterms:created>
  <dcterms:modified xsi:type="dcterms:W3CDTF">2019-10-04T14:04:53Z</dcterms:modified>
</cp:coreProperties>
</file>