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D:\Georgien\SESA\Institutional Development\"/>
    </mc:Choice>
  </mc:AlternateContent>
  <xr:revisionPtr revIDLastSave="0" documentId="13_ncr:1_{A5E93B7C-0DB5-4242-871C-5DF81641F0B0}" xr6:coauthVersionLast="45" xr6:coauthVersionMax="45" xr10:uidLastSave="{00000000-0000-0000-0000-000000000000}"/>
  <bookViews>
    <workbookView xWindow="8130" yWindow="615" windowWidth="20625" windowHeight="14205" xr2:uid="{00000000-000D-0000-FFFF-FFFF00000000}"/>
  </bookViews>
  <sheets>
    <sheet name="Tabelle1" sheetId="1" r:id="rId1"/>
    <sheet name="Tabelle 2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C44" i="1" s="1"/>
  <c r="C34" i="1" l="1"/>
  <c r="C45" i="1" s="1"/>
  <c r="C46" i="1" s="1"/>
  <c r="L44" i="3"/>
  <c r="K44" i="3"/>
  <c r="J44" i="3"/>
  <c r="I44" i="3"/>
  <c r="D44" i="3"/>
  <c r="N43" i="3"/>
  <c r="N44" i="3" s="1"/>
  <c r="M43" i="3"/>
  <c r="M44" i="3" s="1"/>
  <c r="L43" i="3"/>
  <c r="K43" i="3"/>
  <c r="J43" i="3"/>
  <c r="I43" i="3"/>
  <c r="H43" i="3"/>
  <c r="H44" i="3" s="1"/>
  <c r="G43" i="3"/>
  <c r="G44" i="3" s="1"/>
  <c r="F43" i="3"/>
  <c r="F44" i="3" s="1"/>
  <c r="E43" i="3"/>
  <c r="E44" i="3" s="1"/>
  <c r="O44" i="3" s="1"/>
  <c r="D43" i="3"/>
  <c r="O42" i="3"/>
  <c r="O41" i="3"/>
  <c r="M36" i="3"/>
  <c r="L36" i="3"/>
  <c r="E36" i="3"/>
  <c r="D36" i="3"/>
  <c r="P36" i="3" s="1"/>
  <c r="N35" i="3"/>
  <c r="N36" i="3" s="1"/>
  <c r="M35" i="3"/>
  <c r="L35" i="3"/>
  <c r="K35" i="3"/>
  <c r="K36" i="3" s="1"/>
  <c r="J35" i="3"/>
  <c r="J36" i="3" s="1"/>
  <c r="I35" i="3"/>
  <c r="I36" i="3" s="1"/>
  <c r="H35" i="3"/>
  <c r="H36" i="3" s="1"/>
  <c r="G35" i="3"/>
  <c r="G36" i="3" s="1"/>
  <c r="F35" i="3"/>
  <c r="F36" i="3" s="1"/>
  <c r="E35" i="3"/>
  <c r="D35" i="3"/>
  <c r="P35" i="3" s="1"/>
  <c r="N34" i="3"/>
  <c r="M34" i="3"/>
  <c r="L34" i="3"/>
  <c r="K34" i="3"/>
  <c r="J34" i="3"/>
  <c r="I34" i="3"/>
  <c r="H34" i="3"/>
  <c r="G34" i="3"/>
  <c r="F34" i="3"/>
  <c r="E34" i="3"/>
  <c r="D34" i="3"/>
  <c r="N33" i="3"/>
  <c r="M33" i="3"/>
  <c r="L33" i="3"/>
  <c r="K33" i="3"/>
  <c r="J33" i="3"/>
  <c r="I33" i="3"/>
  <c r="H33" i="3"/>
  <c r="G33" i="3"/>
  <c r="F33" i="3"/>
  <c r="E33" i="3"/>
  <c r="D33" i="3"/>
  <c r="O32" i="3"/>
  <c r="O34" i="3" s="1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6" i="3"/>
  <c r="P15" i="3"/>
  <c r="P14" i="3"/>
  <c r="P13" i="3"/>
  <c r="P12" i="3"/>
  <c r="P11" i="3"/>
  <c r="P10" i="3"/>
  <c r="P9" i="3"/>
  <c r="P8" i="3"/>
  <c r="P7" i="3"/>
  <c r="P6" i="3"/>
  <c r="O33" i="3" l="1"/>
  <c r="O35" i="3"/>
  <c r="O36" i="3" s="1"/>
  <c r="O43" i="3"/>
  <c r="N42" i="1"/>
  <c r="N41" i="1"/>
  <c r="M43" i="1"/>
  <c r="M44" i="1" s="1"/>
  <c r="L43" i="1"/>
  <c r="L44" i="1" s="1"/>
  <c r="K43" i="1"/>
  <c r="K44" i="1" s="1"/>
  <c r="J43" i="1"/>
  <c r="J44" i="1" s="1"/>
  <c r="I43" i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N43" i="1" l="1"/>
  <c r="O16" i="1"/>
  <c r="O15" i="1"/>
  <c r="O14" i="1"/>
  <c r="O13" i="1"/>
  <c r="O12" i="1"/>
  <c r="O11" i="1"/>
  <c r="O10" i="1"/>
  <c r="O9" i="1"/>
  <c r="O8" i="1"/>
  <c r="O7" i="1"/>
  <c r="O6" i="1"/>
  <c r="M32" i="1"/>
  <c r="L32" i="1"/>
  <c r="K32" i="1"/>
  <c r="J32" i="1"/>
  <c r="I32" i="1"/>
  <c r="H32" i="1"/>
  <c r="G32" i="1"/>
  <c r="F32" i="1"/>
  <c r="E32" i="1"/>
  <c r="D32" i="1"/>
  <c r="C32" i="1"/>
  <c r="N18" i="1"/>
  <c r="M18" i="1"/>
  <c r="L18" i="1"/>
  <c r="K18" i="1"/>
  <c r="J18" i="1"/>
  <c r="I18" i="1"/>
  <c r="H18" i="1"/>
  <c r="G18" i="1"/>
  <c r="F18" i="1"/>
  <c r="E18" i="1"/>
  <c r="D18" i="1"/>
  <c r="C18" i="1"/>
  <c r="M33" i="1"/>
  <c r="L33" i="1"/>
  <c r="K33" i="1"/>
  <c r="J33" i="1"/>
  <c r="I33" i="1"/>
  <c r="H33" i="1"/>
  <c r="G33" i="1"/>
  <c r="F33" i="1"/>
  <c r="E33" i="1"/>
  <c r="D33" i="1"/>
  <c r="C33" i="1"/>
  <c r="M34" i="1"/>
  <c r="L34" i="1"/>
  <c r="K34" i="1"/>
  <c r="J34" i="1"/>
  <c r="I34" i="1"/>
  <c r="H34" i="1"/>
  <c r="G34" i="1"/>
  <c r="F34" i="1"/>
  <c r="E34" i="1"/>
  <c r="D34" i="1"/>
  <c r="C35" i="1"/>
  <c r="N31" i="1"/>
  <c r="D35" i="1" l="1"/>
  <c r="D45" i="1"/>
  <c r="D46" i="1" s="1"/>
  <c r="L35" i="1"/>
  <c r="L45" i="1"/>
  <c r="L46" i="1" s="1"/>
  <c r="M35" i="1"/>
  <c r="M45" i="1"/>
  <c r="M46" i="1" s="1"/>
  <c r="F35" i="1"/>
  <c r="F45" i="1"/>
  <c r="F46" i="1" s="1"/>
  <c r="J35" i="1"/>
  <c r="J45" i="1"/>
  <c r="J46" i="1" s="1"/>
  <c r="K35" i="1"/>
  <c r="K45" i="1"/>
  <c r="K46" i="1" s="1"/>
  <c r="G35" i="1"/>
  <c r="G45" i="1"/>
  <c r="G46" i="1" s="1"/>
  <c r="H35" i="1"/>
  <c r="H45" i="1"/>
  <c r="H46" i="1" s="1"/>
  <c r="E35" i="1"/>
  <c r="O35" i="1" s="1"/>
  <c r="E45" i="1"/>
  <c r="E46" i="1" s="1"/>
  <c r="I35" i="1"/>
  <c r="I45" i="1"/>
  <c r="I46" i="1" s="1"/>
  <c r="O18" i="1"/>
  <c r="O44" i="1"/>
  <c r="N44" i="1"/>
  <c r="O34" i="1"/>
  <c r="O45" i="1" s="1"/>
  <c r="O46" i="1" s="1"/>
  <c r="N33" i="1"/>
  <c r="N32" i="1"/>
  <c r="N34" i="1"/>
  <c r="N35" i="1" l="1"/>
  <c r="N45" i="1"/>
  <c r="N46" i="1" s="1"/>
</calcChain>
</file>

<file path=xl/sharedStrings.xml><?xml version="1.0" encoding="utf-8"?>
<sst xmlns="http://schemas.openxmlformats.org/spreadsheetml/2006/main" count="176" uniqueCount="67">
  <si>
    <t xml:space="preserve"> Thousand persons</t>
  </si>
  <si>
    <t>Kakheti</t>
  </si>
  <si>
    <t>Tbilisi</t>
  </si>
  <si>
    <t>Shida Kartli</t>
  </si>
  <si>
    <t>Kvemo Kartli</t>
  </si>
  <si>
    <t>Adjara A/R</t>
  </si>
  <si>
    <t>Samegrelo and Zemo Svaneti</t>
  </si>
  <si>
    <t>Imereti</t>
  </si>
  <si>
    <t>Samtskhe-Javakheti</t>
  </si>
  <si>
    <t>Guria</t>
  </si>
  <si>
    <t>Mtskheta-Mtianeti</t>
  </si>
  <si>
    <t>Racha-Lechkhumi and Kvemo-Svaneti</t>
  </si>
  <si>
    <t>Georgia</t>
  </si>
  <si>
    <t>Total 15 + population</t>
  </si>
  <si>
    <t>Active population (labour force), total</t>
  </si>
  <si>
    <t>Employed</t>
  </si>
  <si>
    <t>Hired</t>
  </si>
  <si>
    <t>Self-employed</t>
  </si>
  <si>
    <t>Not-identified worker</t>
  </si>
  <si>
    <t>Unemployed</t>
  </si>
  <si>
    <t>Population outside labour force</t>
  </si>
  <si>
    <t>Unemployment rate (percentage)</t>
  </si>
  <si>
    <t>Economic activity rate (percentage)</t>
  </si>
  <si>
    <t>Employment rate (percentage)</t>
  </si>
  <si>
    <t>LF/Staff</t>
  </si>
  <si>
    <t>SESA Staff</t>
  </si>
  <si>
    <t>Ratios (Persons/SESA Staff)</t>
  </si>
  <si>
    <t>Self-employed/Labour Force (%)</t>
  </si>
  <si>
    <t>Labour Force</t>
  </si>
  <si>
    <t>Total 15 + population/ Staff</t>
  </si>
  <si>
    <t>Telavi</t>
  </si>
  <si>
    <t>Regional Office</t>
  </si>
  <si>
    <t>Gori</t>
  </si>
  <si>
    <t>Rustavi</t>
  </si>
  <si>
    <t>Batumi</t>
  </si>
  <si>
    <t>Zugdidi</t>
  </si>
  <si>
    <t>Kutaisi</t>
  </si>
  <si>
    <t>Akhaltsikhe</t>
  </si>
  <si>
    <t>Ozurgeti</t>
  </si>
  <si>
    <t>Mtskheta</t>
  </si>
  <si>
    <t>Ambrolauri</t>
  </si>
  <si>
    <t>1000 persons</t>
  </si>
  <si>
    <t>Georgia without Tbilisi</t>
  </si>
  <si>
    <t>Unemployed/Staff</t>
  </si>
  <si>
    <t>Unemployed/Staff*0.35</t>
  </si>
  <si>
    <t>Population</t>
  </si>
  <si>
    <t>Remaining population</t>
  </si>
  <si>
    <t>Remaining / Total population (%)</t>
  </si>
  <si>
    <t>Location of Regional Office (1)</t>
  </si>
  <si>
    <t>(1) Wikipedia</t>
  </si>
  <si>
    <t xml:space="preserve"> Persons</t>
  </si>
  <si>
    <t>Unemployed/SESA Staff</t>
  </si>
  <si>
    <t>Unemployed/SESA Staff*0.35</t>
  </si>
  <si>
    <t>Labour Force/Staff</t>
  </si>
  <si>
    <t>Total 15 + population/Staff</t>
  </si>
  <si>
    <t>Table 1 (GeoStat)</t>
  </si>
  <si>
    <t>Table 2 - Ratios (Persons/SESA Staff)</t>
  </si>
  <si>
    <t>Table 3 - Regional Population Ratios</t>
  </si>
  <si>
    <t>Total Population</t>
  </si>
  <si>
    <t>(UE/Staff) x (% remaining population)</t>
  </si>
  <si>
    <t>(1)</t>
  </si>
  <si>
    <t>(2)</t>
  </si>
  <si>
    <t>(3)</t>
  </si>
  <si>
    <t>(4)</t>
  </si>
  <si>
    <t>Location of Regional Office *</t>
  </si>
  <si>
    <t>* Wikipedia</t>
  </si>
  <si>
    <t>35% of (UE/Staff) x (% remaining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</si>
</sst>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[Red]\-#,##0\ "/>
    <numFmt numFmtId="166" formatCode="#,##0.00_ ;[Red]\-#,##0.00\ "/>
    <numFmt numFmtId="167" formatCode="#,##0.0_ ;[Red]\-#,##0.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cadNusx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name val="AcadNusx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59">
    <xf numFmtId="0" fontId="0" fillId="0" borderId="0" xfId="0"/>
    <xf numFmtId="0" fontId="2" fillId="0" borderId="0" xfId="1"/>
    <xf numFmtId="164" fontId="5" fillId="0" borderId="0" xfId="3" applyNumberFormat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vertical="center"/>
    </xf>
    <xf numFmtId="0" fontId="10" fillId="0" borderId="0" xfId="1" applyFont="1"/>
    <xf numFmtId="0" fontId="6" fillId="0" borderId="1" xfId="1" applyFont="1" applyFill="1" applyBorder="1"/>
    <xf numFmtId="164" fontId="7" fillId="0" borderId="0" xfId="3" applyNumberFormat="1" applyFont="1" applyFill="1" applyBorder="1" applyAlignment="1">
      <alignment horizontal="right" wrapText="1"/>
    </xf>
    <xf numFmtId="164" fontId="5" fillId="0" borderId="0" xfId="2" applyNumberFormat="1" applyFont="1" applyFill="1" applyBorder="1" applyAlignment="1">
      <alignment horizontal="right" wrapText="1"/>
    </xf>
    <xf numFmtId="164" fontId="7" fillId="0" borderId="2" xfId="3" applyNumberFormat="1" applyFont="1" applyFill="1" applyBorder="1" applyAlignment="1">
      <alignment horizontal="right" wrapText="1"/>
    </xf>
    <xf numFmtId="0" fontId="8" fillId="0" borderId="0" xfId="1" applyFont="1" applyFill="1" applyAlignment="1">
      <alignment horizontal="left"/>
    </xf>
    <xf numFmtId="164" fontId="3" fillId="0" borderId="0" xfId="1" applyNumberFormat="1" applyFont="1" applyAlignment="1">
      <alignment horizontal="right"/>
    </xf>
    <xf numFmtId="164" fontId="8" fillId="0" borderId="2" xfId="4" applyNumberFormat="1" applyFont="1" applyBorder="1" applyAlignment="1">
      <alignment horizontal="right"/>
    </xf>
    <xf numFmtId="0" fontId="9" fillId="0" borderId="0" xfId="1" applyFont="1" applyAlignment="1">
      <alignment horizontal="right"/>
    </xf>
    <xf numFmtId="0" fontId="13" fillId="0" borderId="0" xfId="21" applyFont="1" applyBorder="1" applyAlignment="1">
      <alignment horizontal="left" vertical="center" wrapText="1"/>
    </xf>
    <xf numFmtId="0" fontId="13" fillId="0" borderId="0" xfId="21" applyFont="1" applyBorder="1" applyAlignment="1">
      <alignment horizontal="left" vertical="center" wrapText="1" indent="2"/>
    </xf>
    <xf numFmtId="0" fontId="13" fillId="0" borderId="0" xfId="21" applyFont="1" applyBorder="1" applyAlignment="1">
      <alignment horizontal="left" vertical="center" wrapText="1" indent="5"/>
    </xf>
    <xf numFmtId="0" fontId="12" fillId="0" borderId="0" xfId="21" applyFont="1" applyBorder="1" applyAlignment="1">
      <alignment horizontal="left" vertical="center" wrapText="1"/>
    </xf>
    <xf numFmtId="0" fontId="12" fillId="0" borderId="2" xfId="21" applyFont="1" applyBorder="1" applyAlignment="1">
      <alignment horizontal="left" vertical="center" wrapText="1"/>
    </xf>
    <xf numFmtId="164" fontId="0" fillId="0" borderId="0" xfId="0" applyNumberFormat="1"/>
    <xf numFmtId="0" fontId="12" fillId="0" borderId="0" xfId="21" applyFont="1" applyFill="1" applyBorder="1" applyAlignment="1">
      <alignment horizontal="left" vertical="center" wrapText="1"/>
    </xf>
    <xf numFmtId="0" fontId="0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5" fillId="0" borderId="0" xfId="21" applyFont="1" applyBorder="1" applyAlignment="1">
      <alignment horizontal="left" vertical="center" wrapText="1"/>
    </xf>
    <xf numFmtId="0" fontId="15" fillId="0" borderId="0" xfId="21" applyFont="1" applyBorder="1" applyAlignment="1">
      <alignment horizontal="left" vertical="center" wrapText="1" indent="2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5" fontId="5" fillId="3" borderId="5" xfId="3" applyNumberFormat="1" applyFont="1" applyFill="1" applyBorder="1" applyAlignment="1">
      <alignment horizontal="right" wrapText="1"/>
    </xf>
    <xf numFmtId="164" fontId="5" fillId="3" borderId="5" xfId="2" applyNumberFormat="1" applyFont="1" applyFill="1" applyBorder="1" applyAlignment="1">
      <alignment horizontal="right" wrapText="1"/>
    </xf>
    <xf numFmtId="164" fontId="5" fillId="3" borderId="5" xfId="3" applyNumberFormat="1" applyFont="1" applyFill="1" applyBorder="1" applyAlignment="1">
      <alignment horizontal="right" wrapText="1"/>
    </xf>
    <xf numFmtId="164" fontId="5" fillId="3" borderId="8" xfId="3" applyNumberFormat="1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3" fillId="0" borderId="12" xfId="21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14" fillId="0" borderId="14" xfId="0" applyFont="1" applyBorder="1"/>
    <xf numFmtId="0" fontId="14" fillId="0" borderId="15" xfId="0" applyFont="1" applyBorder="1"/>
    <xf numFmtId="164" fontId="3" fillId="0" borderId="16" xfId="1" applyNumberFormat="1" applyFont="1" applyBorder="1" applyAlignment="1">
      <alignment horizontal="right"/>
    </xf>
    <xf numFmtId="164" fontId="5" fillId="0" borderId="16" xfId="2" applyNumberFormat="1" applyFont="1" applyFill="1" applyBorder="1" applyAlignment="1">
      <alignment horizontal="right" wrapText="1"/>
    </xf>
    <xf numFmtId="164" fontId="5" fillId="0" borderId="16" xfId="3" applyNumberFormat="1" applyFont="1" applyFill="1" applyBorder="1" applyAlignment="1">
      <alignment horizontal="right" wrapText="1"/>
    </xf>
    <xf numFmtId="164" fontId="5" fillId="0" borderId="17" xfId="3" applyNumberFormat="1" applyFont="1" applyFill="1" applyBorder="1" applyAlignment="1">
      <alignment horizontal="right" wrapText="1"/>
    </xf>
    <xf numFmtId="165" fontId="5" fillId="0" borderId="16" xfId="3" applyNumberFormat="1" applyFont="1" applyFill="1" applyBorder="1" applyAlignment="1">
      <alignment horizontal="right" wrapText="1"/>
    </xf>
    <xf numFmtId="164" fontId="3" fillId="2" borderId="19" xfId="1" applyNumberFormat="1" applyFont="1" applyFill="1" applyBorder="1" applyAlignment="1">
      <alignment horizontal="right"/>
    </xf>
    <xf numFmtId="164" fontId="5" fillId="2" borderId="20" xfId="2" applyNumberFormat="1" applyFont="1" applyFill="1" applyBorder="1" applyAlignment="1">
      <alignment horizontal="right" wrapText="1"/>
    </xf>
    <xf numFmtId="164" fontId="5" fillId="2" borderId="20" xfId="3" applyNumberFormat="1" applyFont="1" applyFill="1" applyBorder="1" applyAlignment="1">
      <alignment horizontal="right" wrapText="1"/>
    </xf>
    <xf numFmtId="164" fontId="5" fillId="2" borderId="21" xfId="3" applyNumberFormat="1" applyFont="1" applyFill="1" applyBorder="1" applyAlignment="1">
      <alignment horizontal="right" wrapText="1"/>
    </xf>
    <xf numFmtId="0" fontId="15" fillId="0" borderId="12" xfId="21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65" fontId="5" fillId="2" borderId="20" xfId="3" applyNumberFormat="1" applyFont="1" applyFill="1" applyBorder="1" applyAlignment="1">
      <alignment horizontal="right" wrapText="1"/>
    </xf>
    <xf numFmtId="164" fontId="3" fillId="0" borderId="19" xfId="1" applyNumberFormat="1" applyFont="1" applyBorder="1" applyAlignment="1">
      <alignment horizontal="right"/>
    </xf>
    <xf numFmtId="164" fontId="5" fillId="0" borderId="20" xfId="2" applyNumberFormat="1" applyFont="1" applyFill="1" applyBorder="1" applyAlignment="1">
      <alignment horizontal="right" wrapText="1"/>
    </xf>
    <xf numFmtId="164" fontId="5" fillId="0" borderId="20" xfId="3" applyNumberFormat="1" applyFont="1" applyFill="1" applyBorder="1" applyAlignment="1">
      <alignment horizontal="right" wrapText="1"/>
    </xf>
    <xf numFmtId="164" fontId="5" fillId="0" borderId="21" xfId="3" applyNumberFormat="1" applyFont="1" applyFill="1" applyBorder="1" applyAlignment="1">
      <alignment horizontal="right" wrapText="1"/>
    </xf>
    <xf numFmtId="0" fontId="0" fillId="0" borderId="19" xfId="0" applyFont="1" applyBorder="1" applyAlignment="1">
      <alignment horizontal="center"/>
    </xf>
    <xf numFmtId="165" fontId="5" fillId="0" borderId="20" xfId="3" applyNumberFormat="1" applyFont="1" applyFill="1" applyBorder="1" applyAlignment="1">
      <alignment horizontal="right" wrapText="1"/>
    </xf>
    <xf numFmtId="164" fontId="3" fillId="0" borderId="23" xfId="1" applyNumberFormat="1" applyFont="1" applyBorder="1" applyAlignment="1">
      <alignment horizontal="right"/>
    </xf>
    <xf numFmtId="164" fontId="5" fillId="0" borderId="19" xfId="2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3" borderId="6" xfId="0" applyFont="1" applyFill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5" fontId="0" fillId="2" borderId="20" xfId="0" applyNumberFormat="1" applyFill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165" fontId="0" fillId="3" borderId="5" xfId="0" applyNumberFormat="1" applyFill="1" applyBorder="1" applyAlignment="1">
      <alignment horizontal="right"/>
    </xf>
    <xf numFmtId="165" fontId="14" fillId="0" borderId="4" xfId="0" applyNumberFormat="1" applyFont="1" applyBorder="1" applyAlignment="1">
      <alignment horizontal="right"/>
    </xf>
    <xf numFmtId="165" fontId="14" fillId="2" borderId="3" xfId="0" applyNumberFormat="1" applyFont="1" applyFill="1" applyBorder="1" applyAlignment="1">
      <alignment horizontal="right"/>
    </xf>
    <xf numFmtId="165" fontId="14" fillId="0" borderId="3" xfId="0" applyNumberFormat="1" applyFont="1" applyBorder="1" applyAlignment="1">
      <alignment horizontal="right"/>
    </xf>
    <xf numFmtId="165" fontId="14" fillId="3" borderId="6" xfId="0" applyNumberFormat="1" applyFont="1" applyFill="1" applyBorder="1" applyAlignment="1">
      <alignment horizontal="right"/>
    </xf>
    <xf numFmtId="165" fontId="14" fillId="0" borderId="18" xfId="0" applyNumberFormat="1" applyFont="1" applyBorder="1" applyAlignment="1">
      <alignment horizontal="right"/>
    </xf>
    <xf numFmtId="165" fontId="14" fillId="2" borderId="22" xfId="0" applyNumberFormat="1" applyFont="1" applyFill="1" applyBorder="1" applyAlignment="1">
      <alignment horizontal="right"/>
    </xf>
    <xf numFmtId="165" fontId="14" fillId="0" borderId="22" xfId="0" applyNumberFormat="1" applyFont="1" applyBorder="1" applyAlignment="1">
      <alignment horizontal="right"/>
    </xf>
    <xf numFmtId="165" fontId="14" fillId="3" borderId="7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center" vertical="center" wrapText="1"/>
    </xf>
    <xf numFmtId="167" fontId="0" fillId="2" borderId="0" xfId="0" applyNumberFormat="1" applyFill="1"/>
    <xf numFmtId="167" fontId="0" fillId="4" borderId="0" xfId="0" applyNumberFormat="1" applyFill="1"/>
    <xf numFmtId="165" fontId="14" fillId="4" borderId="22" xfId="0" applyNumberFormat="1" applyFont="1" applyFill="1" applyBorder="1" applyAlignment="1">
      <alignment horizontal="right"/>
    </xf>
    <xf numFmtId="165" fontId="14" fillId="4" borderId="18" xfId="0" applyNumberFormat="1" applyFont="1" applyFill="1" applyBorder="1" applyAlignment="1">
      <alignment horizontal="right"/>
    </xf>
    <xf numFmtId="0" fontId="9" fillId="0" borderId="10" xfId="1" applyFont="1" applyBorder="1" applyAlignment="1">
      <alignment horizontal="right"/>
    </xf>
    <xf numFmtId="167" fontId="0" fillId="0" borderId="26" xfId="0" applyNumberFormat="1" applyBorder="1"/>
    <xf numFmtId="166" fontId="0" fillId="0" borderId="5" xfId="0" applyNumberFormat="1" applyBorder="1"/>
    <xf numFmtId="0" fontId="14" fillId="0" borderId="0" xfId="0" applyFont="1"/>
    <xf numFmtId="0" fontId="0" fillId="0" borderId="29" xfId="0" applyBorder="1"/>
    <xf numFmtId="167" fontId="0" fillId="0" borderId="30" xfId="0" applyNumberFormat="1" applyBorder="1"/>
    <xf numFmtId="167" fontId="0" fillId="0" borderId="16" xfId="0" applyNumberFormat="1" applyBorder="1"/>
    <xf numFmtId="167" fontId="0" fillId="0" borderId="32" xfId="0" applyNumberFormat="1" applyBorder="1"/>
    <xf numFmtId="167" fontId="0" fillId="0" borderId="20" xfId="0" applyNumberFormat="1" applyBorder="1"/>
    <xf numFmtId="0" fontId="13" fillId="0" borderId="33" xfId="1" applyFont="1" applyFill="1" applyBorder="1" applyAlignment="1">
      <alignment horizontal="center" vertical="center" wrapText="1"/>
    </xf>
    <xf numFmtId="164" fontId="0" fillId="0" borderId="34" xfId="0" applyNumberFormat="1" applyBorder="1"/>
    <xf numFmtId="0" fontId="0" fillId="0" borderId="34" xfId="0" applyBorder="1"/>
    <xf numFmtId="167" fontId="0" fillId="0" borderId="35" xfId="0" applyNumberFormat="1" applyBorder="1"/>
    <xf numFmtId="166" fontId="0" fillId="0" borderId="26" xfId="0" applyNumberFormat="1" applyBorder="1"/>
    <xf numFmtId="166" fontId="0" fillId="0" borderId="0" xfId="0" applyNumberFormat="1" applyBorder="1"/>
    <xf numFmtId="166" fontId="0" fillId="0" borderId="34" xfId="0" applyNumberFormat="1" applyBorder="1"/>
    <xf numFmtId="164" fontId="5" fillId="0" borderId="5" xfId="3" applyNumberFormat="1" applyFont="1" applyFill="1" applyBorder="1" applyAlignment="1">
      <alignment horizontal="right" wrapText="1"/>
    </xf>
    <xf numFmtId="164" fontId="7" fillId="0" borderId="5" xfId="3" applyNumberFormat="1" applyFont="1" applyFill="1" applyBorder="1" applyAlignment="1">
      <alignment horizontal="right" wrapText="1"/>
    </xf>
    <xf numFmtId="164" fontId="8" fillId="0" borderId="8" xfId="4" applyNumberFormat="1" applyFont="1" applyBorder="1" applyAlignment="1">
      <alignment horizontal="right"/>
    </xf>
    <xf numFmtId="0" fontId="6" fillId="0" borderId="25" xfId="1" applyFont="1" applyFill="1" applyBorder="1"/>
    <xf numFmtId="0" fontId="13" fillId="0" borderId="26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right"/>
    </xf>
    <xf numFmtId="164" fontId="5" fillId="0" borderId="26" xfId="2" applyNumberFormat="1" applyFont="1" applyFill="1" applyBorder="1" applyAlignment="1">
      <alignment horizontal="right" wrapText="1"/>
    </xf>
    <xf numFmtId="164" fontId="5" fillId="0" borderId="27" xfId="2" applyNumberFormat="1" applyFont="1" applyFill="1" applyBorder="1" applyAlignment="1">
      <alignment horizontal="right" wrapText="1"/>
    </xf>
    <xf numFmtId="164" fontId="0" fillId="0" borderId="33" xfId="0" applyNumberFormat="1" applyBorder="1"/>
    <xf numFmtId="164" fontId="0" fillId="0" borderId="35" xfId="0" applyNumberFormat="1" applyBorder="1"/>
    <xf numFmtId="0" fontId="13" fillId="0" borderId="29" xfId="21" applyFont="1" applyBorder="1" applyAlignment="1">
      <alignment horizontal="left" vertical="center" wrapText="1"/>
    </xf>
    <xf numFmtId="0" fontId="15" fillId="0" borderId="12" xfId="21" applyFont="1" applyBorder="1" applyAlignment="1">
      <alignment horizontal="left" vertical="center" wrapText="1"/>
    </xf>
    <xf numFmtId="0" fontId="13" fillId="0" borderId="12" xfId="21" applyFont="1" applyBorder="1" applyAlignment="1">
      <alignment horizontal="left" vertical="center" wrapText="1" indent="2"/>
    </xf>
    <xf numFmtId="0" fontId="13" fillId="0" borderId="12" xfId="21" applyFont="1" applyBorder="1" applyAlignment="1">
      <alignment horizontal="left" vertical="center" wrapText="1" indent="5"/>
    </xf>
    <xf numFmtId="0" fontId="15" fillId="0" borderId="12" xfId="21" applyFont="1" applyBorder="1" applyAlignment="1">
      <alignment horizontal="left" vertical="center" wrapText="1" indent="2"/>
    </xf>
    <xf numFmtId="0" fontId="12" fillId="0" borderId="12" xfId="21" applyFont="1" applyBorder="1" applyAlignment="1">
      <alignment horizontal="left" vertical="center" wrapText="1"/>
    </xf>
    <xf numFmtId="0" fontId="12" fillId="0" borderId="13" xfId="21" applyFont="1" applyBorder="1" applyAlignment="1">
      <alignment horizontal="left" vertical="center" wrapText="1"/>
    </xf>
    <xf numFmtId="0" fontId="12" fillId="0" borderId="13" xfId="21" applyFont="1" applyFill="1" applyBorder="1" applyAlignment="1">
      <alignment horizontal="left" vertical="center" wrapText="1"/>
    </xf>
    <xf numFmtId="0" fontId="0" fillId="0" borderId="33" xfId="0" applyBorder="1"/>
    <xf numFmtId="167" fontId="0" fillId="0" borderId="33" xfId="0" applyNumberFormat="1" applyBorder="1"/>
    <xf numFmtId="49" fontId="14" fillId="0" borderId="0" xfId="0" applyNumberFormat="1" applyFont="1" applyAlignment="1">
      <alignment horizontal="center"/>
    </xf>
    <xf numFmtId="164" fontId="3" fillId="0" borderId="19" xfId="1" applyNumberFormat="1" applyFont="1" applyFill="1" applyBorder="1" applyAlignment="1">
      <alignment horizontal="right"/>
    </xf>
    <xf numFmtId="0" fontId="0" fillId="0" borderId="9" xfId="0" applyFill="1" applyBorder="1"/>
    <xf numFmtId="0" fontId="0" fillId="0" borderId="2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right"/>
    </xf>
    <xf numFmtId="165" fontId="0" fillId="0" borderId="20" xfId="0" applyNumberFormat="1" applyFill="1" applyBorder="1" applyAlignment="1">
      <alignment horizontal="right"/>
    </xf>
    <xf numFmtId="0" fontId="0" fillId="0" borderId="0" xfId="0" applyFill="1"/>
    <xf numFmtId="0" fontId="10" fillId="0" borderId="0" xfId="1" applyFont="1" applyFill="1"/>
    <xf numFmtId="0" fontId="2" fillId="0" borderId="0" xfId="1" applyFill="1"/>
    <xf numFmtId="167" fontId="0" fillId="0" borderId="32" xfId="0" applyNumberFormat="1" applyFill="1" applyBorder="1"/>
    <xf numFmtId="167" fontId="0" fillId="0" borderId="20" xfId="0" applyNumberFormat="1" applyFill="1" applyBorder="1"/>
    <xf numFmtId="167" fontId="0" fillId="0" borderId="26" xfId="0" applyNumberFormat="1" applyFill="1" applyBorder="1"/>
    <xf numFmtId="167" fontId="0" fillId="0" borderId="2" xfId="0" applyNumberFormat="1" applyFill="1" applyBorder="1"/>
    <xf numFmtId="167" fontId="0" fillId="0" borderId="8" xfId="0" applyNumberFormat="1" applyFill="1" applyBorder="1"/>
    <xf numFmtId="164" fontId="5" fillId="0" borderId="2" xfId="3" applyNumberFormat="1" applyFont="1" applyFill="1" applyBorder="1" applyAlignment="1">
      <alignment horizontal="right" wrapText="1"/>
    </xf>
    <xf numFmtId="0" fontId="9" fillId="0" borderId="9" xfId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 wrapText="1"/>
    </xf>
    <xf numFmtId="165" fontId="0" fillId="0" borderId="0" xfId="0" applyNumberFormat="1" applyFill="1" applyBorder="1" applyAlignment="1">
      <alignment horizontal="right"/>
    </xf>
    <xf numFmtId="0" fontId="16" fillId="0" borderId="0" xfId="0" applyFont="1"/>
    <xf numFmtId="0" fontId="0" fillId="5" borderId="13" xfId="0" applyFont="1" applyFill="1" applyBorder="1"/>
    <xf numFmtId="165" fontId="0" fillId="5" borderId="17" xfId="0" applyNumberFormat="1" applyFont="1" applyFill="1" applyBorder="1" applyAlignment="1">
      <alignment horizontal="right"/>
    </xf>
    <xf numFmtId="165" fontId="0" fillId="5" borderId="21" xfId="0" applyNumberFormat="1" applyFont="1" applyFill="1" applyBorder="1" applyAlignment="1">
      <alignment horizontal="right"/>
    </xf>
    <xf numFmtId="165" fontId="0" fillId="5" borderId="2" xfId="0" applyNumberFormat="1" applyFont="1" applyFill="1" applyBorder="1" applyAlignment="1">
      <alignment horizontal="right"/>
    </xf>
    <xf numFmtId="165" fontId="0" fillId="5" borderId="35" xfId="0" applyNumberFormat="1" applyFill="1" applyBorder="1"/>
    <xf numFmtId="0" fontId="0" fillId="7" borderId="28" xfId="0" applyFill="1" applyBorder="1"/>
    <xf numFmtId="167" fontId="0" fillId="7" borderId="38" xfId="0" applyNumberFormat="1" applyFill="1" applyBorder="1"/>
    <xf numFmtId="167" fontId="0" fillId="7" borderId="31" xfId="0" applyNumberFormat="1" applyFill="1" applyBorder="1"/>
    <xf numFmtId="166" fontId="0" fillId="7" borderId="37" xfId="0" applyNumberFormat="1" applyFill="1" applyBorder="1"/>
    <xf numFmtId="166" fontId="0" fillId="7" borderId="24" xfId="0" applyNumberFormat="1" applyFill="1" applyBorder="1"/>
    <xf numFmtId="0" fontId="0" fillId="6" borderId="28" xfId="0" applyFill="1" applyBorder="1"/>
    <xf numFmtId="167" fontId="0" fillId="6" borderId="37" xfId="0" applyNumberFormat="1" applyFill="1" applyBorder="1"/>
    <xf numFmtId="167" fontId="0" fillId="6" borderId="24" xfId="0" applyNumberFormat="1" applyFill="1" applyBorder="1"/>
    <xf numFmtId="0" fontId="14" fillId="7" borderId="28" xfId="0" applyFont="1" applyFill="1" applyBorder="1"/>
    <xf numFmtId="165" fontId="14" fillId="7" borderId="38" xfId="0" applyNumberFormat="1" applyFont="1" applyFill="1" applyBorder="1" applyAlignment="1">
      <alignment horizontal="right"/>
    </xf>
    <xf numFmtId="165" fontId="14" fillId="7" borderId="31" xfId="0" applyNumberFormat="1" applyFont="1" applyFill="1" applyBorder="1" applyAlignment="1">
      <alignment horizontal="right"/>
    </xf>
    <xf numFmtId="165" fontId="14" fillId="7" borderId="37" xfId="0" applyNumberFormat="1" applyFont="1" applyFill="1" applyBorder="1" applyAlignment="1">
      <alignment horizontal="right"/>
    </xf>
    <xf numFmtId="165" fontId="0" fillId="7" borderId="24" xfId="0" applyNumberFormat="1" applyFill="1" applyBorder="1"/>
  </cellXfs>
  <cellStyles count="22">
    <cellStyle name="Normal" xfId="0" builtinId="0"/>
    <cellStyle name="Normal 2" xfId="6" xr:uid="{70628C8D-114A-42FC-BC0E-E3799AAB57D2}"/>
    <cellStyle name="Normal 2 2" xfId="17" xr:uid="{5D55C15A-5F08-4005-9821-B96AAD6DD9A3}"/>
    <cellStyle name="Normal 3" xfId="8" xr:uid="{A13FAB49-DEB1-4A91-AEFC-E2B643B973DF}"/>
    <cellStyle name="Normal 3 2" xfId="12" xr:uid="{ED2A60E6-9052-49F2-801E-CD4CD22366ED}"/>
    <cellStyle name="Normal 3 2 2" xfId="20" xr:uid="{D6DB680A-1E05-4A1B-8903-274936D5ABCD}"/>
    <cellStyle name="Normal 3 3" xfId="18" xr:uid="{DAB55508-A215-4020-912D-E96AE8C998A1}"/>
    <cellStyle name="Normal 4" xfId="9" xr:uid="{DF388AFC-8550-4F01-840C-E34B877BB307}"/>
    <cellStyle name="Normal 4 2" xfId="19" xr:uid="{06ACE121-D073-4B6B-8564-6C44784BB9A0}"/>
    <cellStyle name="Normal 5" xfId="10" xr:uid="{71461660-19B7-4C25-A56A-CC365398A214}"/>
    <cellStyle name="Normal 6" xfId="13" xr:uid="{D3586431-A759-45C8-8F85-16684ED95734}"/>
    <cellStyle name="Normal 7" xfId="14" xr:uid="{2FEC7917-38F5-4066-8113-7419B26492B8}"/>
    <cellStyle name="Normal 8" xfId="1" xr:uid="{E8172151-8295-4D59-86E2-9A210A8024EF}"/>
    <cellStyle name="Normal_Sheet2" xfId="2" xr:uid="{D5CE6809-32B5-4E68-8CCA-D3933E687007}"/>
    <cellStyle name="Normal_Sheet5" xfId="3" xr:uid="{0635E22C-AD55-4A2E-B46C-1F4ECEF7AF43}"/>
    <cellStyle name="Normal_VEB_PAGE" xfId="21" xr:uid="{2086F79B-D4D0-48BF-9217-27A248F8B552}"/>
    <cellStyle name="Percent 2" xfId="7" xr:uid="{4C5165B7-A519-4DE1-AE78-4F870415B5A5}"/>
    <cellStyle name="Percent 3" xfId="15" xr:uid="{2AE48582-F9BC-4D25-8F54-22CDC428E02A}"/>
    <cellStyle name="Style 1" xfId="4" xr:uid="{E6A66305-3C30-4C3D-802C-8E5A83E6AFC4}"/>
    <cellStyle name="Style 1 2" xfId="5" xr:uid="{146B2C75-B13F-4F0F-B57E-4043A46A1B70}"/>
    <cellStyle name="Style 1 2 2" xfId="16" xr:uid="{E6859388-49DD-44FD-8CD2-B8333FCEFA0C}"/>
    <cellStyle name="Style 1 3" xfId="11" xr:uid="{E906B54F-482A-4804-8640-E3B1B65DF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4"/>
  <sheetViews>
    <sheetView tabSelected="1" topLeftCell="A25" workbookViewId="0">
      <selection activeCell="H54" sqref="H54"/>
    </sheetView>
  </sheetViews>
  <sheetFormatPr defaultRowHeight="15"/>
  <cols>
    <col min="1" max="1" width="9.140625" style="120"/>
    <col min="2" max="2" width="40.7109375" customWidth="1"/>
    <col min="3" max="14" width="10.7109375" customWidth="1"/>
  </cols>
  <sheetData>
    <row r="3" spans="2:15">
      <c r="B3" s="86" t="s">
        <v>55</v>
      </c>
    </row>
    <row r="4" spans="2:15" ht="15.75" thickBot="1">
      <c r="B4" s="9">
        <v>2019</v>
      </c>
      <c r="C4" s="4"/>
      <c r="D4" s="4"/>
      <c r="E4" s="4"/>
      <c r="F4" s="4"/>
      <c r="G4" s="4"/>
      <c r="H4" s="4"/>
      <c r="I4" s="4"/>
      <c r="J4" s="1"/>
      <c r="K4" s="3"/>
      <c r="L4" s="1"/>
      <c r="M4" s="1"/>
      <c r="N4" s="12" t="s">
        <v>0</v>
      </c>
    </row>
    <row r="5" spans="2:15" ht="58.5" customHeight="1" thickBot="1">
      <c r="B5" s="102"/>
      <c r="C5" s="103" t="s">
        <v>1</v>
      </c>
      <c r="D5" s="103" t="s">
        <v>2</v>
      </c>
      <c r="E5" s="103" t="s">
        <v>3</v>
      </c>
      <c r="F5" s="103" t="s">
        <v>4</v>
      </c>
      <c r="G5" s="103" t="s">
        <v>5</v>
      </c>
      <c r="H5" s="103" t="s">
        <v>6</v>
      </c>
      <c r="I5" s="103" t="s">
        <v>7</v>
      </c>
      <c r="J5" s="103" t="s">
        <v>8</v>
      </c>
      <c r="K5" s="103" t="s">
        <v>9</v>
      </c>
      <c r="L5" s="103" t="s">
        <v>10</v>
      </c>
      <c r="M5" s="103" t="s">
        <v>11</v>
      </c>
      <c r="N5" s="104" t="s">
        <v>12</v>
      </c>
      <c r="O5" s="92" t="s">
        <v>42</v>
      </c>
    </row>
    <row r="6" spans="2:15">
      <c r="B6" s="110" t="s">
        <v>13</v>
      </c>
      <c r="C6" s="105">
        <v>248.73360685098692</v>
      </c>
      <c r="D6" s="105">
        <v>933.01893813032348</v>
      </c>
      <c r="E6" s="105">
        <v>217.25316922330384</v>
      </c>
      <c r="F6" s="105">
        <v>337.46053931608992</v>
      </c>
      <c r="G6" s="106">
        <v>268.54852348640503</v>
      </c>
      <c r="H6" s="106">
        <v>265.33631145413767</v>
      </c>
      <c r="I6" s="106">
        <v>426.83844696392873</v>
      </c>
      <c r="J6" s="106">
        <v>136.37109479430777</v>
      </c>
      <c r="K6" s="106">
        <v>95.491020300531773</v>
      </c>
      <c r="L6" s="106">
        <v>80.942899127560409</v>
      </c>
      <c r="M6" s="106">
        <v>27.131074671545111</v>
      </c>
      <c r="N6" s="107">
        <v>3037.1256243191206</v>
      </c>
      <c r="O6" s="108">
        <f>N6-D6</f>
        <v>2104.1066861887971</v>
      </c>
    </row>
    <row r="7" spans="2:15">
      <c r="B7" s="111" t="s">
        <v>14</v>
      </c>
      <c r="C7" s="7">
        <v>174.23853606269287</v>
      </c>
      <c r="D7" s="7">
        <v>489.85742460611596</v>
      </c>
      <c r="E7" s="7">
        <v>134.47405116804609</v>
      </c>
      <c r="F7" s="7">
        <v>227.74191503614944</v>
      </c>
      <c r="G7" s="2">
        <v>179.06273542285172</v>
      </c>
      <c r="H7" s="2">
        <v>176.86806488754866</v>
      </c>
      <c r="I7" s="2">
        <v>284.87351177880669</v>
      </c>
      <c r="J7" s="2">
        <v>99.03259525283751</v>
      </c>
      <c r="K7" s="2">
        <v>67.867459385483585</v>
      </c>
      <c r="L7" s="2">
        <v>57.115370366330097</v>
      </c>
      <c r="M7" s="2">
        <v>20.073946142593311</v>
      </c>
      <c r="N7" s="99">
        <v>1911.2056101094561</v>
      </c>
      <c r="O7" s="93">
        <f t="shared" ref="O7:O16" si="0">N7-D7</f>
        <v>1421.3481855033401</v>
      </c>
    </row>
    <row r="8" spans="2:15">
      <c r="B8" s="112" t="s">
        <v>15</v>
      </c>
      <c r="C8" s="2">
        <v>167.27096784317993</v>
      </c>
      <c r="D8" s="2">
        <v>402.92340804415039</v>
      </c>
      <c r="E8" s="2">
        <v>119.05713815912053</v>
      </c>
      <c r="F8" s="2">
        <v>194.56959331091687</v>
      </c>
      <c r="G8" s="2">
        <v>163.37870229571979</v>
      </c>
      <c r="H8" s="2">
        <v>159.62048457602435</v>
      </c>
      <c r="I8" s="2">
        <v>251.77415974937415</v>
      </c>
      <c r="J8" s="2">
        <v>93.60130669531874</v>
      </c>
      <c r="K8" s="2">
        <v>66.138955089075182</v>
      </c>
      <c r="L8" s="2">
        <v>52.581439838226679</v>
      </c>
      <c r="M8" s="2">
        <v>19.253658706713633</v>
      </c>
      <c r="N8" s="99">
        <v>1690.1698143078202</v>
      </c>
      <c r="O8" s="93">
        <f t="shared" si="0"/>
        <v>1287.2464062636698</v>
      </c>
    </row>
    <row r="9" spans="2:15">
      <c r="B9" s="113" t="s">
        <v>16</v>
      </c>
      <c r="C9" s="2">
        <v>49.446839484013907</v>
      </c>
      <c r="D9" s="2">
        <v>339.39182595578347</v>
      </c>
      <c r="E9" s="2">
        <v>52.991480562387409</v>
      </c>
      <c r="F9" s="2">
        <v>76.770951441289867</v>
      </c>
      <c r="G9" s="2">
        <v>86.618905612195746</v>
      </c>
      <c r="H9" s="2">
        <v>57.724362258994795</v>
      </c>
      <c r="I9" s="2">
        <v>103.53089282090244</v>
      </c>
      <c r="J9" s="2">
        <v>30.588085251849296</v>
      </c>
      <c r="K9" s="2">
        <v>21.479769837974096</v>
      </c>
      <c r="L9" s="2">
        <v>23.470733506072669</v>
      </c>
      <c r="M9" s="2">
        <v>7.3041249115069204</v>
      </c>
      <c r="N9" s="99">
        <v>849.31797164297063</v>
      </c>
      <c r="O9" s="93">
        <f t="shared" si="0"/>
        <v>509.92614568718716</v>
      </c>
    </row>
    <row r="10" spans="2:15">
      <c r="B10" s="113" t="s">
        <v>17</v>
      </c>
      <c r="C10" s="2">
        <v>117.824128359166</v>
      </c>
      <c r="D10" s="2">
        <v>63.269089509310781</v>
      </c>
      <c r="E10" s="2">
        <v>66.006215475136756</v>
      </c>
      <c r="F10" s="2">
        <v>117.79864186962709</v>
      </c>
      <c r="G10" s="2">
        <v>76.759796683524058</v>
      </c>
      <c r="H10" s="2">
        <v>101.89612231702958</v>
      </c>
      <c r="I10" s="2">
        <v>148.19306088383908</v>
      </c>
      <c r="J10" s="2">
        <v>62.945933065867642</v>
      </c>
      <c r="K10" s="2">
        <v>44.613025223973729</v>
      </c>
      <c r="L10" s="2">
        <v>29.110706332154006</v>
      </c>
      <c r="M10" s="2">
        <v>11.949533795206712</v>
      </c>
      <c r="N10" s="99">
        <v>840.36625351483542</v>
      </c>
      <c r="O10" s="93">
        <f t="shared" si="0"/>
        <v>777.09716400552463</v>
      </c>
    </row>
    <row r="11" spans="2:15">
      <c r="B11" s="113" t="s">
        <v>18</v>
      </c>
      <c r="C11" s="2">
        <v>0</v>
      </c>
      <c r="D11" s="2">
        <v>0.26249257905612827</v>
      </c>
      <c r="E11" s="2">
        <v>5.9442121596336252E-2</v>
      </c>
      <c r="F11" s="2">
        <v>0</v>
      </c>
      <c r="G11" s="2">
        <v>0</v>
      </c>
      <c r="H11" s="2">
        <v>0</v>
      </c>
      <c r="I11" s="2">
        <v>5.0206044632627997E-2</v>
      </c>
      <c r="J11" s="2">
        <v>6.7288377601761512E-2</v>
      </c>
      <c r="K11" s="2">
        <v>4.6160027127372973E-2</v>
      </c>
      <c r="L11" s="2">
        <v>0</v>
      </c>
      <c r="M11" s="2">
        <v>0</v>
      </c>
      <c r="N11" s="99">
        <v>0.48558915001422709</v>
      </c>
      <c r="O11" s="93">
        <f t="shared" si="0"/>
        <v>0.22309657095809882</v>
      </c>
    </row>
    <row r="12" spans="2:15">
      <c r="B12" s="114" t="s">
        <v>19</v>
      </c>
      <c r="C12" s="2">
        <v>6.9675682195129705</v>
      </c>
      <c r="D12" s="2">
        <v>86.934016561965521</v>
      </c>
      <c r="E12" s="2">
        <v>15.416913008925581</v>
      </c>
      <c r="F12" s="2">
        <v>33.172321725232564</v>
      </c>
      <c r="G12" s="2">
        <v>15.684033127131954</v>
      </c>
      <c r="H12" s="2">
        <v>17.247580311524306</v>
      </c>
      <c r="I12" s="2">
        <v>33.099352029432474</v>
      </c>
      <c r="J12" s="2">
        <v>5.4312885575187755</v>
      </c>
      <c r="K12" s="2">
        <v>1.7285042964083899</v>
      </c>
      <c r="L12" s="2">
        <v>4.5339305281034195</v>
      </c>
      <c r="M12" s="2">
        <v>0.82028743587967312</v>
      </c>
      <c r="N12" s="99">
        <v>221.03579580163563</v>
      </c>
      <c r="O12" s="93">
        <f t="shared" si="0"/>
        <v>134.10177923967012</v>
      </c>
    </row>
    <row r="13" spans="2:15">
      <c r="B13" s="35" t="s">
        <v>20</v>
      </c>
      <c r="C13" s="2">
        <v>74.495070788293972</v>
      </c>
      <c r="D13" s="2">
        <v>443.16151352420752</v>
      </c>
      <c r="E13" s="2">
        <v>82.77911805525774</v>
      </c>
      <c r="F13" s="2">
        <v>109.71862427994049</v>
      </c>
      <c r="G13" s="2">
        <v>89.485788063553258</v>
      </c>
      <c r="H13" s="2">
        <v>88.468246566589045</v>
      </c>
      <c r="I13" s="2">
        <v>141.9649351851221</v>
      </c>
      <c r="J13" s="2">
        <v>37.338499541470256</v>
      </c>
      <c r="K13" s="2">
        <v>27.623560915048184</v>
      </c>
      <c r="L13" s="2">
        <v>23.827528761230333</v>
      </c>
      <c r="M13" s="2">
        <v>7.057128528951802</v>
      </c>
      <c r="N13" s="99">
        <v>1125.9200142096647</v>
      </c>
      <c r="O13" s="93">
        <f t="shared" si="0"/>
        <v>682.75850068545719</v>
      </c>
    </row>
    <row r="14" spans="2:15">
      <c r="B14" s="115" t="s">
        <v>21</v>
      </c>
      <c r="C14" s="6">
        <v>3.9988675163145109</v>
      </c>
      <c r="D14" s="6">
        <v>17.746799822798916</v>
      </c>
      <c r="E14" s="6">
        <v>11.46460069806313</v>
      </c>
      <c r="F14" s="6">
        <v>14.565751640389573</v>
      </c>
      <c r="G14" s="6">
        <v>8.7589598640356652</v>
      </c>
      <c r="H14" s="6">
        <v>9.7516645090735761</v>
      </c>
      <c r="I14" s="6">
        <v>11.618964438902571</v>
      </c>
      <c r="J14" s="6">
        <v>5.4843443652590302</v>
      </c>
      <c r="K14" s="6">
        <v>2.5468822791650072</v>
      </c>
      <c r="L14" s="6">
        <v>7.9381968444280675</v>
      </c>
      <c r="M14" s="6">
        <v>4.0863287669142965</v>
      </c>
      <c r="N14" s="100">
        <v>11.565254655619015</v>
      </c>
      <c r="O14" s="93">
        <f t="shared" si="0"/>
        <v>-6.1815451671799018</v>
      </c>
    </row>
    <row r="15" spans="2:15">
      <c r="B15" s="115" t="s">
        <v>22</v>
      </c>
      <c r="C15" s="6">
        <v>70.050259097909901</v>
      </c>
      <c r="D15" s="6">
        <v>52.502409606791176</v>
      </c>
      <c r="E15" s="6">
        <v>61.897394477052181</v>
      </c>
      <c r="F15" s="6">
        <v>67.486976550710096</v>
      </c>
      <c r="G15" s="6">
        <v>66.677981728660157</v>
      </c>
      <c r="H15" s="6">
        <v>66.658070249883465</v>
      </c>
      <c r="I15" s="6">
        <v>66.740358982442075</v>
      </c>
      <c r="J15" s="6">
        <v>72.619931226783123</v>
      </c>
      <c r="K15" s="6">
        <v>71.072085282877268</v>
      </c>
      <c r="L15" s="6">
        <v>70.562545920575701</v>
      </c>
      <c r="M15" s="6">
        <v>73.988761542301631</v>
      </c>
      <c r="N15" s="100">
        <v>62.928105271836451</v>
      </c>
      <c r="O15" s="93">
        <f t="shared" si="0"/>
        <v>10.425695665045275</v>
      </c>
    </row>
    <row r="16" spans="2:15" ht="15.75" thickBot="1">
      <c r="B16" s="116" t="s">
        <v>23</v>
      </c>
      <c r="C16" s="8">
        <v>67.249042041749448</v>
      </c>
      <c r="D16" s="8">
        <v>43.184912071727993</v>
      </c>
      <c r="E16" s="8">
        <v>54.80110535775318</v>
      </c>
      <c r="F16" s="8">
        <v>57.656991156725709</v>
      </c>
      <c r="G16" s="11">
        <v>60.83768407089778</v>
      </c>
      <c r="H16" s="11">
        <v>60.157798870892243</v>
      </c>
      <c r="I16" s="11">
        <v>58.985820405876197</v>
      </c>
      <c r="J16" s="11">
        <v>68.637204120492058</v>
      </c>
      <c r="K16" s="11">
        <v>69.261962937374605</v>
      </c>
      <c r="L16" s="11">
        <v>64.961152126960471</v>
      </c>
      <c r="M16" s="11">
        <v>70.965337495114923</v>
      </c>
      <c r="N16" s="101">
        <v>55.650309647192543</v>
      </c>
      <c r="O16" s="109">
        <f t="shared" si="0"/>
        <v>12.46539757546455</v>
      </c>
    </row>
    <row r="17" spans="1:15">
      <c r="B17" s="3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85"/>
      <c r="O17" s="94"/>
    </row>
    <row r="18" spans="1:15" ht="15.75" thickBot="1">
      <c r="B18" s="117" t="s">
        <v>27</v>
      </c>
      <c r="C18" s="132">
        <f>C10/C7*100</f>
        <v>67.622313078188185</v>
      </c>
      <c r="D18" s="132">
        <f t="shared" ref="D18:O18" si="1">D10/D7*100</f>
        <v>12.915817201338559</v>
      </c>
      <c r="E18" s="132">
        <f t="shared" si="1"/>
        <v>49.084722964619992</v>
      </c>
      <c r="F18" s="132">
        <f t="shared" si="1"/>
        <v>51.724620762466557</v>
      </c>
      <c r="G18" s="132">
        <f t="shared" si="1"/>
        <v>42.867543881901454</v>
      </c>
      <c r="H18" s="132">
        <f t="shared" si="1"/>
        <v>57.611373981964661</v>
      </c>
      <c r="I18" s="132">
        <f t="shared" si="1"/>
        <v>52.020652941192125</v>
      </c>
      <c r="J18" s="132">
        <f t="shared" si="1"/>
        <v>63.560823489642019</v>
      </c>
      <c r="K18" s="132">
        <f t="shared" si="1"/>
        <v>65.735516885307433</v>
      </c>
      <c r="L18" s="132">
        <f t="shared" si="1"/>
        <v>50.968252758306484</v>
      </c>
      <c r="M18" s="132">
        <f t="shared" si="1"/>
        <v>59.527577240291322</v>
      </c>
      <c r="N18" s="133">
        <f t="shared" si="1"/>
        <v>43.970478585331648</v>
      </c>
      <c r="O18" s="95">
        <f t="shared" si="1"/>
        <v>54.673244172773352</v>
      </c>
    </row>
    <row r="19" spans="1:15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5">
      <c r="B21" s="86" t="s">
        <v>56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5" s="20" customFormat="1" ht="15.75" thickBot="1">
      <c r="A22" s="120"/>
      <c r="B22" s="9">
        <v>2019</v>
      </c>
      <c r="C22" s="4"/>
      <c r="D22" s="4"/>
      <c r="E22" s="4"/>
      <c r="F22" s="4"/>
      <c r="G22" s="4"/>
      <c r="H22" s="4"/>
      <c r="I22" s="4"/>
      <c r="J22" s="1"/>
      <c r="K22" s="3"/>
      <c r="L22" s="1"/>
      <c r="M22" s="1"/>
      <c r="N22" s="12" t="s">
        <v>0</v>
      </c>
      <c r="O22"/>
    </row>
    <row r="23" spans="1:15" s="20" customFormat="1" ht="60" customHeight="1" thickBot="1">
      <c r="A23" s="120"/>
      <c r="B23" s="5"/>
      <c r="C23" s="26" t="s">
        <v>1</v>
      </c>
      <c r="D23" s="26" t="s">
        <v>2</v>
      </c>
      <c r="E23" s="26" t="s">
        <v>3</v>
      </c>
      <c r="F23" s="26" t="s">
        <v>4</v>
      </c>
      <c r="G23" s="26" t="s">
        <v>5</v>
      </c>
      <c r="H23" s="26" t="s">
        <v>6</v>
      </c>
      <c r="I23" s="26" t="s">
        <v>7</v>
      </c>
      <c r="J23" s="26" t="s">
        <v>8</v>
      </c>
      <c r="K23" s="26" t="s">
        <v>9</v>
      </c>
      <c r="L23" s="26" t="s">
        <v>10</v>
      </c>
      <c r="M23" s="26" t="s">
        <v>11</v>
      </c>
      <c r="N23" s="27" t="s">
        <v>12</v>
      </c>
      <c r="O23" s="92" t="s">
        <v>42</v>
      </c>
    </row>
    <row r="24" spans="1:15">
      <c r="B24" s="34" t="s">
        <v>41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18"/>
    </row>
    <row r="25" spans="1:15">
      <c r="B25" s="35" t="s">
        <v>13</v>
      </c>
      <c r="C25" s="40">
        <v>248.73360685098692</v>
      </c>
      <c r="D25" s="121">
        <v>933.01893813032348</v>
      </c>
      <c r="E25" s="54">
        <v>217.25316922330384</v>
      </c>
      <c r="F25" s="60">
        <v>337.46053931608992</v>
      </c>
      <c r="G25" s="61">
        <v>268.54852348640503</v>
      </c>
      <c r="H25" s="61">
        <v>265.33631145413767</v>
      </c>
      <c r="I25" s="61">
        <v>426.83844696392873</v>
      </c>
      <c r="J25" s="61">
        <v>136.37109479430777</v>
      </c>
      <c r="K25" s="61">
        <v>95.491020300531773</v>
      </c>
      <c r="L25" s="61">
        <v>80.942899127560409</v>
      </c>
      <c r="M25" s="61">
        <v>27.131074671545111</v>
      </c>
      <c r="N25" s="7">
        <v>3037.1256243191206</v>
      </c>
      <c r="O25" s="94"/>
    </row>
    <row r="26" spans="1:15">
      <c r="B26" s="36" t="s">
        <v>28</v>
      </c>
      <c r="C26" s="41">
        <v>174.23853606269287</v>
      </c>
      <c r="D26" s="55">
        <v>489.85742460611596</v>
      </c>
      <c r="E26" s="55">
        <v>134.47405116804609</v>
      </c>
      <c r="F26" s="41">
        <v>227.74191503614944</v>
      </c>
      <c r="G26" s="56">
        <v>179.06273542285172</v>
      </c>
      <c r="H26" s="56">
        <v>176.86806488754866</v>
      </c>
      <c r="I26" s="56">
        <v>284.87351177880669</v>
      </c>
      <c r="J26" s="56">
        <v>99.03259525283751</v>
      </c>
      <c r="K26" s="56">
        <v>67.867459385483585</v>
      </c>
      <c r="L26" s="56">
        <v>57.115370366330097</v>
      </c>
      <c r="M26" s="56">
        <v>20.073946142593311</v>
      </c>
      <c r="N26" s="2">
        <v>1911.2056101094561</v>
      </c>
      <c r="O26" s="94"/>
    </row>
    <row r="27" spans="1:15">
      <c r="B27" s="36" t="s">
        <v>16</v>
      </c>
      <c r="C27" s="42">
        <v>49.446839484013907</v>
      </c>
      <c r="D27" s="56">
        <v>339.39182595578347</v>
      </c>
      <c r="E27" s="56">
        <v>52.991480562387409</v>
      </c>
      <c r="F27" s="42">
        <v>76.770951441289867</v>
      </c>
      <c r="G27" s="56">
        <v>86.618905612195746</v>
      </c>
      <c r="H27" s="56">
        <v>57.724362258994795</v>
      </c>
      <c r="I27" s="56">
        <v>103.53089282090244</v>
      </c>
      <c r="J27" s="56">
        <v>30.588085251849296</v>
      </c>
      <c r="K27" s="56">
        <v>21.479769837974096</v>
      </c>
      <c r="L27" s="56">
        <v>23.470733506072669</v>
      </c>
      <c r="M27" s="56">
        <v>7.3041249115069204</v>
      </c>
      <c r="N27" s="2">
        <v>849.31797164297063</v>
      </c>
      <c r="O27" s="94"/>
    </row>
    <row r="28" spans="1:15" ht="15.75" thickBot="1">
      <c r="B28" s="37" t="s">
        <v>19</v>
      </c>
      <c r="C28" s="43">
        <v>6.9675682195129705</v>
      </c>
      <c r="D28" s="57">
        <v>86.934016561965521</v>
      </c>
      <c r="E28" s="57">
        <v>15.416913008925581</v>
      </c>
      <c r="F28" s="43">
        <v>33.172321725232564</v>
      </c>
      <c r="G28" s="57">
        <v>15.684033127131954</v>
      </c>
      <c r="H28" s="57">
        <v>17.247580311524306</v>
      </c>
      <c r="I28" s="57">
        <v>33.099352029432474</v>
      </c>
      <c r="J28" s="57">
        <v>5.4312885575187755</v>
      </c>
      <c r="K28" s="57">
        <v>1.7285042964083899</v>
      </c>
      <c r="L28" s="57">
        <v>4.5339305281034195</v>
      </c>
      <c r="M28" s="57">
        <v>0.82028743587967312</v>
      </c>
      <c r="N28" s="134">
        <v>221.03579580163563</v>
      </c>
      <c r="O28" s="94"/>
    </row>
    <row r="29" spans="1:15">
      <c r="B29" s="34" t="s">
        <v>26</v>
      </c>
      <c r="C29" s="32"/>
      <c r="D29" s="122"/>
      <c r="E29" s="32"/>
      <c r="F29" s="32"/>
      <c r="G29" s="32"/>
      <c r="H29" s="32"/>
      <c r="I29" s="32"/>
      <c r="J29" s="32"/>
      <c r="K29" s="32"/>
      <c r="L29" s="32"/>
      <c r="M29" s="32"/>
      <c r="N29" s="135" t="s">
        <v>50</v>
      </c>
      <c r="O29" s="94"/>
    </row>
    <row r="30" spans="1:15">
      <c r="B30" s="49" t="s">
        <v>31</v>
      </c>
      <c r="C30" s="50" t="s">
        <v>30</v>
      </c>
      <c r="D30" s="123" t="s">
        <v>2</v>
      </c>
      <c r="E30" s="58" t="s">
        <v>32</v>
      </c>
      <c r="F30" s="50" t="s">
        <v>33</v>
      </c>
      <c r="G30" s="51" t="s">
        <v>34</v>
      </c>
      <c r="H30" s="51" t="s">
        <v>35</v>
      </c>
      <c r="I30" s="51" t="s">
        <v>36</v>
      </c>
      <c r="J30" s="51" t="s">
        <v>37</v>
      </c>
      <c r="K30" s="51" t="s">
        <v>38</v>
      </c>
      <c r="L30" s="51" t="s">
        <v>39</v>
      </c>
      <c r="M30" s="51" t="s">
        <v>40</v>
      </c>
      <c r="N30" s="136" t="s">
        <v>12</v>
      </c>
      <c r="O30" s="94"/>
    </row>
    <row r="31" spans="1:15">
      <c r="B31" s="38" t="s">
        <v>25</v>
      </c>
      <c r="C31" s="62">
        <v>6</v>
      </c>
      <c r="D31" s="124">
        <v>15</v>
      </c>
      <c r="E31" s="64">
        <v>5</v>
      </c>
      <c r="F31" s="62">
        <v>5</v>
      </c>
      <c r="G31" s="64">
        <v>5</v>
      </c>
      <c r="H31" s="64">
        <v>6</v>
      </c>
      <c r="I31" s="64">
        <v>6</v>
      </c>
      <c r="J31" s="64">
        <v>2</v>
      </c>
      <c r="K31" s="64">
        <v>4</v>
      </c>
      <c r="L31" s="64">
        <v>2</v>
      </c>
      <c r="M31" s="64">
        <v>2</v>
      </c>
      <c r="N31" s="137">
        <f>SUM(C31:M31)</f>
        <v>58</v>
      </c>
      <c r="O31" s="94"/>
    </row>
    <row r="32" spans="1:15">
      <c r="B32" s="35" t="s">
        <v>54</v>
      </c>
      <c r="C32" s="44">
        <f t="shared" ref="C32:N32" si="2">C25/C31*1000</f>
        <v>41455.601141831154</v>
      </c>
      <c r="D32" s="59">
        <f t="shared" si="2"/>
        <v>62201.26254202157</v>
      </c>
      <c r="E32" s="59">
        <f t="shared" si="2"/>
        <v>43450.63384466077</v>
      </c>
      <c r="F32" s="44">
        <f t="shared" si="2"/>
        <v>67492.107863217985</v>
      </c>
      <c r="G32" s="59">
        <f t="shared" si="2"/>
        <v>53709.704697281006</v>
      </c>
      <c r="H32" s="59">
        <f t="shared" si="2"/>
        <v>44222.718575689614</v>
      </c>
      <c r="I32" s="59">
        <f t="shared" si="2"/>
        <v>71139.741160654798</v>
      </c>
      <c r="J32" s="59">
        <f t="shared" si="2"/>
        <v>68185.547397153889</v>
      </c>
      <c r="K32" s="59">
        <f t="shared" si="2"/>
        <v>23872.755075132944</v>
      </c>
      <c r="L32" s="59">
        <f t="shared" si="2"/>
        <v>40471.449563780203</v>
      </c>
      <c r="M32" s="59">
        <f t="shared" si="2"/>
        <v>13565.537335772555</v>
      </c>
      <c r="N32" s="138">
        <f t="shared" si="2"/>
        <v>52364.234902053802</v>
      </c>
      <c r="O32" s="94"/>
    </row>
    <row r="33" spans="1:15" ht="15.75" thickBot="1">
      <c r="B33" s="36" t="s">
        <v>53</v>
      </c>
      <c r="C33" s="66">
        <f t="shared" ref="C33:N33" si="3">C26/C31*1000</f>
        <v>29039.756010448811</v>
      </c>
      <c r="D33" s="125">
        <f t="shared" si="3"/>
        <v>32657.161640407729</v>
      </c>
      <c r="E33" s="68">
        <f t="shared" si="3"/>
        <v>26894.810233609216</v>
      </c>
      <c r="F33" s="66">
        <f t="shared" si="3"/>
        <v>45548.383007229888</v>
      </c>
      <c r="G33" s="68">
        <f t="shared" si="3"/>
        <v>35812.547084570338</v>
      </c>
      <c r="H33" s="68">
        <f t="shared" si="3"/>
        <v>29478.010814591442</v>
      </c>
      <c r="I33" s="68">
        <f t="shared" si="3"/>
        <v>47478.918629801112</v>
      </c>
      <c r="J33" s="68">
        <f t="shared" si="3"/>
        <v>49516.297626418753</v>
      </c>
      <c r="K33" s="68">
        <f t="shared" si="3"/>
        <v>16966.864846370896</v>
      </c>
      <c r="L33" s="68">
        <f t="shared" si="3"/>
        <v>28557.685183165049</v>
      </c>
      <c r="M33" s="68">
        <f t="shared" si="3"/>
        <v>10036.973071296656</v>
      </c>
      <c r="N33" s="139">
        <f t="shared" si="3"/>
        <v>32951.820863956134</v>
      </c>
      <c r="O33" s="94"/>
    </row>
    <row r="34" spans="1:15" ht="15.75" thickBot="1">
      <c r="A34" s="120" t="s">
        <v>60</v>
      </c>
      <c r="B34" s="154" t="s">
        <v>51</v>
      </c>
      <c r="C34" s="155">
        <f>C28/C31*1000</f>
        <v>1161.2613699188282</v>
      </c>
      <c r="D34" s="156">
        <f t="shared" ref="D34:N34" si="4">D28/D31*1000</f>
        <v>5795.6011041310348</v>
      </c>
      <c r="E34" s="156">
        <f t="shared" si="4"/>
        <v>3083.3826017851161</v>
      </c>
      <c r="F34" s="155">
        <f t="shared" si="4"/>
        <v>6634.4643450465128</v>
      </c>
      <c r="G34" s="156">
        <f t="shared" si="4"/>
        <v>3136.8066254263908</v>
      </c>
      <c r="H34" s="156">
        <f t="shared" si="4"/>
        <v>2874.5967185873842</v>
      </c>
      <c r="I34" s="156">
        <f t="shared" si="4"/>
        <v>5516.5586715720783</v>
      </c>
      <c r="J34" s="156">
        <f t="shared" si="4"/>
        <v>2715.6442787593878</v>
      </c>
      <c r="K34" s="156">
        <f t="shared" si="4"/>
        <v>432.12607410209745</v>
      </c>
      <c r="L34" s="156">
        <f t="shared" si="4"/>
        <v>2266.9652640517097</v>
      </c>
      <c r="M34" s="156">
        <f t="shared" si="4"/>
        <v>410.14371793983656</v>
      </c>
      <c r="N34" s="157">
        <f t="shared" si="4"/>
        <v>3810.9619965799247</v>
      </c>
      <c r="O34" s="158">
        <f>C34+SUM(E34:M34)/10</f>
        <v>3868.3301996458795</v>
      </c>
    </row>
    <row r="35" spans="1:15" ht="15.75" thickBot="1">
      <c r="A35" s="120" t="s">
        <v>62</v>
      </c>
      <c r="B35" s="141" t="s">
        <v>52</v>
      </c>
      <c r="C35" s="142">
        <f>C34*0.35</f>
        <v>406.44147947158984</v>
      </c>
      <c r="D35" s="143">
        <f t="shared" ref="D35:N35" si="5">D34*0.35</f>
        <v>2028.460386445862</v>
      </c>
      <c r="E35" s="143">
        <f t="shared" si="5"/>
        <v>1079.1839106247905</v>
      </c>
      <c r="F35" s="142">
        <f t="shared" si="5"/>
        <v>2322.0625207662792</v>
      </c>
      <c r="G35" s="143">
        <f t="shared" si="5"/>
        <v>1097.8823188992367</v>
      </c>
      <c r="H35" s="143">
        <f t="shared" si="5"/>
        <v>1006.1088515055844</v>
      </c>
      <c r="I35" s="143">
        <f t="shared" si="5"/>
        <v>1930.7955350502273</v>
      </c>
      <c r="J35" s="143">
        <f t="shared" si="5"/>
        <v>950.47549756578564</v>
      </c>
      <c r="K35" s="143">
        <f t="shared" si="5"/>
        <v>151.2441259357341</v>
      </c>
      <c r="L35" s="143">
        <f t="shared" si="5"/>
        <v>793.4378424180984</v>
      </c>
      <c r="M35" s="143">
        <f t="shared" si="5"/>
        <v>143.55030127894278</v>
      </c>
      <c r="N35" s="144">
        <f t="shared" si="5"/>
        <v>1333.8366988029736</v>
      </c>
      <c r="O35" s="145">
        <f>C35+SUM(E35:M35)/10</f>
        <v>1353.9155698760576</v>
      </c>
    </row>
    <row r="36" spans="1:15">
      <c r="F36" s="126"/>
      <c r="G36" s="126"/>
      <c r="H36" s="126"/>
      <c r="I36" s="126"/>
      <c r="J36" s="126"/>
    </row>
    <row r="37" spans="1:15">
      <c r="F37" s="126"/>
      <c r="G37" s="126"/>
      <c r="H37" s="126"/>
      <c r="I37" s="126"/>
      <c r="J37" s="126"/>
    </row>
    <row r="38" spans="1:15">
      <c r="B38" s="86" t="s">
        <v>57</v>
      </c>
      <c r="F38" s="126"/>
      <c r="G38" s="126"/>
      <c r="H38" s="126"/>
      <c r="I38" s="126"/>
      <c r="J38" s="126"/>
    </row>
    <row r="39" spans="1:15" ht="15.75" thickBot="1">
      <c r="B39" s="9">
        <v>2019</v>
      </c>
      <c r="C39" s="4"/>
      <c r="D39" s="4"/>
      <c r="E39" s="4"/>
      <c r="F39" s="127"/>
      <c r="G39" s="127"/>
      <c r="H39" s="127"/>
      <c r="I39" s="127"/>
      <c r="J39" s="128"/>
      <c r="K39" s="3"/>
      <c r="L39" s="1"/>
      <c r="M39" s="1"/>
      <c r="N39" s="12" t="s">
        <v>0</v>
      </c>
    </row>
    <row r="40" spans="1:15" ht="63" customHeight="1" thickBot="1">
      <c r="B40" s="5"/>
      <c r="C40" s="26" t="s">
        <v>1</v>
      </c>
      <c r="D40" s="26" t="s">
        <v>2</v>
      </c>
      <c r="E40" s="26" t="s">
        <v>3</v>
      </c>
      <c r="F40" s="26" t="s">
        <v>4</v>
      </c>
      <c r="G40" s="26" t="s">
        <v>5</v>
      </c>
      <c r="H40" s="26" t="s">
        <v>6</v>
      </c>
      <c r="I40" s="26" t="s">
        <v>7</v>
      </c>
      <c r="J40" s="26" t="s">
        <v>8</v>
      </c>
      <c r="K40" s="26" t="s">
        <v>9</v>
      </c>
      <c r="L40" s="26" t="s">
        <v>10</v>
      </c>
      <c r="M40" s="26" t="s">
        <v>11</v>
      </c>
      <c r="N40" s="27" t="s">
        <v>12</v>
      </c>
      <c r="O40" s="92" t="s">
        <v>42</v>
      </c>
    </row>
    <row r="41" spans="1:15">
      <c r="B41" s="87" t="s">
        <v>58</v>
      </c>
      <c r="C41" s="88">
        <v>310.10000000000002</v>
      </c>
      <c r="D41" s="90">
        <v>1184.8</v>
      </c>
      <c r="E41" s="90">
        <v>255.1</v>
      </c>
      <c r="F41" s="129">
        <v>432.2</v>
      </c>
      <c r="G41" s="129">
        <v>351.9</v>
      </c>
      <c r="H41" s="129">
        <v>311.10000000000002</v>
      </c>
      <c r="I41" s="129">
        <v>487</v>
      </c>
      <c r="J41" s="129">
        <v>152.1</v>
      </c>
      <c r="K41" s="90">
        <v>108.1</v>
      </c>
      <c r="L41" s="90">
        <v>93.3</v>
      </c>
      <c r="M41" s="90">
        <v>29.1</v>
      </c>
      <c r="N41" s="96">
        <f>SUM(C41:M41)</f>
        <v>3714.7999999999997</v>
      </c>
      <c r="O41" s="98"/>
    </row>
    <row r="42" spans="1:15">
      <c r="B42" s="36" t="s">
        <v>64</v>
      </c>
      <c r="C42" s="89">
        <v>19.600000000000001</v>
      </c>
      <c r="D42" s="91">
        <v>1184.8</v>
      </c>
      <c r="E42" s="91">
        <v>48.1</v>
      </c>
      <c r="F42" s="130">
        <v>127.8</v>
      </c>
      <c r="G42" s="130">
        <v>166</v>
      </c>
      <c r="H42" s="130">
        <v>43</v>
      </c>
      <c r="I42" s="130">
        <v>147.6</v>
      </c>
      <c r="J42" s="130">
        <v>17.899999999999999</v>
      </c>
      <c r="K42" s="91">
        <v>14.8</v>
      </c>
      <c r="L42" s="91">
        <v>7.9</v>
      </c>
      <c r="M42" s="91">
        <v>2</v>
      </c>
      <c r="N42" s="97">
        <f t="shared" ref="N42:N43" si="6">SUM(C42:M42)</f>
        <v>1779.4999999999998</v>
      </c>
      <c r="O42" s="98"/>
    </row>
    <row r="43" spans="1:15" ht="15.75" thickBot="1">
      <c r="B43" s="36" t="s">
        <v>46</v>
      </c>
      <c r="C43" s="89">
        <f>C41-C42</f>
        <v>290.5</v>
      </c>
      <c r="D43" s="91">
        <f t="shared" ref="D43:M43" si="7">D41-D42</f>
        <v>0</v>
      </c>
      <c r="E43" s="91">
        <f t="shared" si="7"/>
        <v>207</v>
      </c>
      <c r="F43" s="130">
        <f t="shared" si="7"/>
        <v>304.39999999999998</v>
      </c>
      <c r="G43" s="130">
        <f t="shared" si="7"/>
        <v>185.89999999999998</v>
      </c>
      <c r="H43" s="130">
        <f t="shared" si="7"/>
        <v>268.10000000000002</v>
      </c>
      <c r="I43" s="130">
        <f t="shared" si="7"/>
        <v>339.4</v>
      </c>
      <c r="J43" s="130">
        <f t="shared" si="7"/>
        <v>134.19999999999999</v>
      </c>
      <c r="K43" s="91">
        <f t="shared" si="7"/>
        <v>93.3</v>
      </c>
      <c r="L43" s="91">
        <f t="shared" si="7"/>
        <v>85.399999999999991</v>
      </c>
      <c r="M43" s="91">
        <f t="shared" si="7"/>
        <v>27.1</v>
      </c>
      <c r="N43" s="97">
        <f t="shared" si="6"/>
        <v>1935.3000000000002</v>
      </c>
      <c r="O43" s="98"/>
    </row>
    <row r="44" spans="1:15" ht="15.75" thickBot="1">
      <c r="A44" s="120" t="s">
        <v>61</v>
      </c>
      <c r="B44" s="146" t="s">
        <v>47</v>
      </c>
      <c r="C44" s="147">
        <f>C43/C41*100</f>
        <v>93.67945823927765</v>
      </c>
      <c r="D44" s="148">
        <f t="shared" ref="D44:M44" si="8">D43/D41*100</f>
        <v>0</v>
      </c>
      <c r="E44" s="148">
        <f t="shared" si="8"/>
        <v>81.144649157193257</v>
      </c>
      <c r="F44" s="148">
        <f t="shared" si="8"/>
        <v>70.430356316520133</v>
      </c>
      <c r="G44" s="148">
        <f t="shared" si="8"/>
        <v>52.827507814720086</v>
      </c>
      <c r="H44" s="148">
        <f t="shared" si="8"/>
        <v>86.178077788492445</v>
      </c>
      <c r="I44" s="148">
        <f t="shared" si="8"/>
        <v>69.691991786447645</v>
      </c>
      <c r="J44" s="148">
        <f t="shared" si="8"/>
        <v>88.231426692965158</v>
      </c>
      <c r="K44" s="148">
        <f t="shared" si="8"/>
        <v>86.308973172987976</v>
      </c>
      <c r="L44" s="148">
        <f t="shared" si="8"/>
        <v>91.532690246516609</v>
      </c>
      <c r="M44" s="148">
        <f t="shared" si="8"/>
        <v>93.12714776632302</v>
      </c>
      <c r="N44" s="149">
        <f>SUM(C44:M44)/11</f>
        <v>73.922934452858541</v>
      </c>
      <c r="O44" s="150">
        <f>SUM(C44:M44)/10</f>
        <v>81.3152278981444</v>
      </c>
    </row>
    <row r="45" spans="1:15" ht="15.75" thickBot="1">
      <c r="B45" s="87" t="s">
        <v>59</v>
      </c>
      <c r="C45" s="84">
        <f>C34*C44/100</f>
        <v>1087.8633600819721</v>
      </c>
      <c r="D45" s="84">
        <f>D34*D44/100</f>
        <v>0</v>
      </c>
      <c r="E45" s="84">
        <f>E34*E44/100</f>
        <v>2501.9999943924699</v>
      </c>
      <c r="F45" s="131">
        <f>F34*F44/100</f>
        <v>4672.6768779087424</v>
      </c>
      <c r="G45" s="131">
        <f>G34*G44/100</f>
        <v>1657.0967651797839</v>
      </c>
      <c r="H45" s="131">
        <f>H34*H44/100</f>
        <v>2477.2721962496871</v>
      </c>
      <c r="I45" s="131">
        <f>I34*I44/100</f>
        <v>3844.5996162865781</v>
      </c>
      <c r="J45" s="131">
        <f>J34*J44/100</f>
        <v>2396.0516910552919</v>
      </c>
      <c r="K45" s="84">
        <f>K34*K44/100</f>
        <v>372.9635773702654</v>
      </c>
      <c r="L45" s="84">
        <f>L34*L44/100</f>
        <v>2075.0142931405785</v>
      </c>
      <c r="M45" s="84">
        <f>M34*M44/100</f>
        <v>381.95514626012272</v>
      </c>
      <c r="N45" s="84">
        <f>N34*N44/100</f>
        <v>2817.1749387551267</v>
      </c>
      <c r="O45" s="119">
        <f>O34*O44/100</f>
        <v>3145.5415176947909</v>
      </c>
    </row>
    <row r="46" spans="1:15" ht="15.75" thickBot="1">
      <c r="A46" s="120" t="s">
        <v>63</v>
      </c>
      <c r="B46" s="151" t="s">
        <v>66</v>
      </c>
      <c r="C46" s="152">
        <f>C45*0.35</f>
        <v>380.7521760286902</v>
      </c>
      <c r="D46" s="152">
        <f t="shared" ref="D46:O46" si="9">D45*0.35</f>
        <v>0</v>
      </c>
      <c r="E46" s="152">
        <f t="shared" si="9"/>
        <v>875.69999803736448</v>
      </c>
      <c r="F46" s="152">
        <f t="shared" si="9"/>
        <v>1635.4369072680597</v>
      </c>
      <c r="G46" s="152">
        <f t="shared" si="9"/>
        <v>579.98386781292436</v>
      </c>
      <c r="H46" s="152">
        <f t="shared" si="9"/>
        <v>867.04526868739049</v>
      </c>
      <c r="I46" s="152">
        <f t="shared" si="9"/>
        <v>1345.6098657003022</v>
      </c>
      <c r="J46" s="152">
        <f t="shared" si="9"/>
        <v>838.61809186935216</v>
      </c>
      <c r="K46" s="152">
        <f t="shared" si="9"/>
        <v>130.53725207959289</v>
      </c>
      <c r="L46" s="152">
        <f t="shared" si="9"/>
        <v>726.25500259920238</v>
      </c>
      <c r="M46" s="152">
        <f t="shared" si="9"/>
        <v>133.68430119104295</v>
      </c>
      <c r="N46" s="152">
        <f t="shared" si="9"/>
        <v>986.01122856429424</v>
      </c>
      <c r="O46" s="153">
        <f t="shared" si="9"/>
        <v>1100.9395311931767</v>
      </c>
    </row>
    <row r="47" spans="1:15">
      <c r="B47" s="140" t="s">
        <v>65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2"/>
      <c r="O47" s="22"/>
    </row>
    <row r="48" spans="1:15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2"/>
      <c r="O48" s="22"/>
    </row>
    <row r="49" spans="3: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2"/>
      <c r="O49" s="22"/>
    </row>
    <row r="50" spans="3:1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2"/>
      <c r="O50" s="22"/>
    </row>
    <row r="51" spans="3:1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2"/>
      <c r="O51" s="22"/>
    </row>
    <row r="52" spans="3:15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2"/>
      <c r="O52" s="22"/>
    </row>
    <row r="53" spans="3:1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2"/>
      <c r="O53" s="22"/>
    </row>
    <row r="54" spans="3:1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3:1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3:1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3:1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3:1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3:1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3:15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3:1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3:1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3:1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3:1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502D-25B1-41F2-8A99-EBDBB316B280}">
  <dimension ref="C4:P63"/>
  <sheetViews>
    <sheetView workbookViewId="0">
      <selection activeCell="S27" sqref="S27"/>
    </sheetView>
  </sheetViews>
  <sheetFormatPr defaultRowHeight="15"/>
  <cols>
    <col min="3" max="3" width="35.85546875" customWidth="1"/>
    <col min="4" max="15" width="10.7109375" customWidth="1"/>
  </cols>
  <sheetData>
    <row r="4" spans="3:16">
      <c r="C4" s="9">
        <v>2019</v>
      </c>
      <c r="D4" s="4"/>
      <c r="E4" s="4"/>
      <c r="F4" s="4"/>
      <c r="G4" s="4"/>
      <c r="H4" s="4"/>
      <c r="I4" s="4"/>
      <c r="J4" s="4"/>
      <c r="K4" s="1"/>
      <c r="L4" s="3"/>
      <c r="M4" s="1"/>
      <c r="N4" s="1"/>
      <c r="O4" s="12" t="s">
        <v>0</v>
      </c>
    </row>
    <row r="5" spans="3:16" ht="58.5" customHeight="1" thickBot="1">
      <c r="C5" s="5"/>
      <c r="D5" s="26" t="s">
        <v>1</v>
      </c>
      <c r="E5" s="26" t="s">
        <v>2</v>
      </c>
      <c r="F5" s="26" t="s">
        <v>3</v>
      </c>
      <c r="G5" s="26" t="s">
        <v>4</v>
      </c>
      <c r="H5" s="26" t="s">
        <v>5</v>
      </c>
      <c r="I5" s="26" t="s">
        <v>6</v>
      </c>
      <c r="J5" s="26" t="s">
        <v>7</v>
      </c>
      <c r="K5" s="26" t="s">
        <v>8</v>
      </c>
      <c r="L5" s="26" t="s">
        <v>9</v>
      </c>
      <c r="M5" s="26" t="s">
        <v>10</v>
      </c>
      <c r="N5" s="26" t="s">
        <v>11</v>
      </c>
      <c r="O5" s="27" t="s">
        <v>12</v>
      </c>
      <c r="P5" s="78" t="s">
        <v>42</v>
      </c>
    </row>
    <row r="6" spans="3:16">
      <c r="C6" s="13" t="s">
        <v>13</v>
      </c>
      <c r="D6" s="10">
        <v>248.73360685098692</v>
      </c>
      <c r="E6" s="10">
        <v>933.01893813032348</v>
      </c>
      <c r="F6" s="10">
        <v>217.25316922330384</v>
      </c>
      <c r="G6" s="10">
        <v>337.46053931608992</v>
      </c>
      <c r="H6" s="7">
        <v>268.54852348640503</v>
      </c>
      <c r="I6" s="7">
        <v>265.33631145413767</v>
      </c>
      <c r="J6" s="7">
        <v>426.83844696392873</v>
      </c>
      <c r="K6" s="7">
        <v>136.37109479430777</v>
      </c>
      <c r="L6" s="7">
        <v>95.491020300531773</v>
      </c>
      <c r="M6" s="7">
        <v>80.942899127560409</v>
      </c>
      <c r="N6" s="7">
        <v>27.131074671545111</v>
      </c>
      <c r="O6" s="7">
        <v>3037.1256243191206</v>
      </c>
      <c r="P6" s="18">
        <f>O6-E6</f>
        <v>2104.1066861887971</v>
      </c>
    </row>
    <row r="7" spans="3:16">
      <c r="C7" s="24" t="s">
        <v>14</v>
      </c>
      <c r="D7" s="7">
        <v>174.23853606269287</v>
      </c>
      <c r="E7" s="7">
        <v>489.85742460611596</v>
      </c>
      <c r="F7" s="7">
        <v>134.47405116804609</v>
      </c>
      <c r="G7" s="7">
        <v>227.74191503614944</v>
      </c>
      <c r="H7" s="2">
        <v>179.06273542285172</v>
      </c>
      <c r="I7" s="2">
        <v>176.86806488754866</v>
      </c>
      <c r="J7" s="2">
        <v>284.87351177880669</v>
      </c>
      <c r="K7" s="2">
        <v>99.03259525283751</v>
      </c>
      <c r="L7" s="2">
        <v>67.867459385483585</v>
      </c>
      <c r="M7" s="2">
        <v>57.115370366330097</v>
      </c>
      <c r="N7" s="2">
        <v>20.073946142593311</v>
      </c>
      <c r="O7" s="2">
        <v>1911.2056101094561</v>
      </c>
      <c r="P7" s="18">
        <f t="shared" ref="P7:P16" si="0">O7-E7</f>
        <v>1421.3481855033401</v>
      </c>
    </row>
    <row r="8" spans="3:16">
      <c r="C8" s="14" t="s">
        <v>15</v>
      </c>
      <c r="D8" s="2">
        <v>167.27096784317993</v>
      </c>
      <c r="E8" s="2">
        <v>402.92340804415039</v>
      </c>
      <c r="F8" s="2">
        <v>119.05713815912053</v>
      </c>
      <c r="G8" s="2">
        <v>194.56959331091687</v>
      </c>
      <c r="H8" s="2">
        <v>163.37870229571979</v>
      </c>
      <c r="I8" s="2">
        <v>159.62048457602435</v>
      </c>
      <c r="J8" s="2">
        <v>251.77415974937415</v>
      </c>
      <c r="K8" s="2">
        <v>93.60130669531874</v>
      </c>
      <c r="L8" s="2">
        <v>66.138955089075182</v>
      </c>
      <c r="M8" s="2">
        <v>52.581439838226679</v>
      </c>
      <c r="N8" s="2">
        <v>19.253658706713633</v>
      </c>
      <c r="O8" s="2">
        <v>1690.1698143078202</v>
      </c>
      <c r="P8" s="18">
        <f t="shared" si="0"/>
        <v>1287.2464062636698</v>
      </c>
    </row>
    <row r="9" spans="3:16">
      <c r="C9" s="15" t="s">
        <v>16</v>
      </c>
      <c r="D9" s="2">
        <v>49.446839484013907</v>
      </c>
      <c r="E9" s="2">
        <v>339.39182595578347</v>
      </c>
      <c r="F9" s="2">
        <v>52.991480562387409</v>
      </c>
      <c r="G9" s="2">
        <v>76.770951441289867</v>
      </c>
      <c r="H9" s="2">
        <v>86.618905612195746</v>
      </c>
      <c r="I9" s="2">
        <v>57.724362258994795</v>
      </c>
      <c r="J9" s="2">
        <v>103.53089282090244</v>
      </c>
      <c r="K9" s="2">
        <v>30.588085251849296</v>
      </c>
      <c r="L9" s="2">
        <v>21.479769837974096</v>
      </c>
      <c r="M9" s="2">
        <v>23.470733506072669</v>
      </c>
      <c r="N9" s="2">
        <v>7.3041249115069204</v>
      </c>
      <c r="O9" s="2">
        <v>849.31797164297063</v>
      </c>
      <c r="P9" s="18">
        <f t="shared" si="0"/>
        <v>509.92614568718716</v>
      </c>
    </row>
    <row r="10" spans="3:16">
      <c r="C10" s="15" t="s">
        <v>17</v>
      </c>
      <c r="D10" s="2">
        <v>117.824128359166</v>
      </c>
      <c r="E10" s="2">
        <v>63.269089509310781</v>
      </c>
      <c r="F10" s="2">
        <v>66.006215475136756</v>
      </c>
      <c r="G10" s="2">
        <v>117.79864186962709</v>
      </c>
      <c r="H10" s="2">
        <v>76.759796683524058</v>
      </c>
      <c r="I10" s="2">
        <v>101.89612231702958</v>
      </c>
      <c r="J10" s="2">
        <v>148.19306088383908</v>
      </c>
      <c r="K10" s="2">
        <v>62.945933065867642</v>
      </c>
      <c r="L10" s="2">
        <v>44.613025223973729</v>
      </c>
      <c r="M10" s="2">
        <v>29.110706332154006</v>
      </c>
      <c r="N10" s="2">
        <v>11.949533795206712</v>
      </c>
      <c r="O10" s="2">
        <v>840.36625351483542</v>
      </c>
      <c r="P10" s="18">
        <f t="shared" si="0"/>
        <v>777.09716400552463</v>
      </c>
    </row>
    <row r="11" spans="3:16">
      <c r="C11" s="15" t="s">
        <v>18</v>
      </c>
      <c r="D11" s="2">
        <v>0</v>
      </c>
      <c r="E11" s="2">
        <v>0.26249257905612827</v>
      </c>
      <c r="F11" s="2">
        <v>5.9442121596336252E-2</v>
      </c>
      <c r="G11" s="2">
        <v>0</v>
      </c>
      <c r="H11" s="2">
        <v>0</v>
      </c>
      <c r="I11" s="2">
        <v>0</v>
      </c>
      <c r="J11" s="2">
        <v>5.0206044632627997E-2</v>
      </c>
      <c r="K11" s="2">
        <v>6.7288377601761512E-2</v>
      </c>
      <c r="L11" s="2">
        <v>4.6160027127372973E-2</v>
      </c>
      <c r="M11" s="2">
        <v>0</v>
      </c>
      <c r="N11" s="2">
        <v>0</v>
      </c>
      <c r="O11" s="2">
        <v>0.48558915001422709</v>
      </c>
      <c r="P11" s="18">
        <f t="shared" si="0"/>
        <v>0.22309657095809882</v>
      </c>
    </row>
    <row r="12" spans="3:16">
      <c r="C12" s="25" t="s">
        <v>19</v>
      </c>
      <c r="D12" s="2">
        <v>6.9675682195129705</v>
      </c>
      <c r="E12" s="2">
        <v>86.934016561965521</v>
      </c>
      <c r="F12" s="2">
        <v>15.416913008925581</v>
      </c>
      <c r="G12" s="2">
        <v>33.172321725232564</v>
      </c>
      <c r="H12" s="2">
        <v>15.684033127131954</v>
      </c>
      <c r="I12" s="2">
        <v>17.247580311524306</v>
      </c>
      <c r="J12" s="2">
        <v>33.099352029432474</v>
      </c>
      <c r="K12" s="2">
        <v>5.4312885575187755</v>
      </c>
      <c r="L12" s="2">
        <v>1.7285042964083899</v>
      </c>
      <c r="M12" s="2">
        <v>4.5339305281034195</v>
      </c>
      <c r="N12" s="2">
        <v>0.82028743587967312</v>
      </c>
      <c r="O12" s="2">
        <v>221.03579580163563</v>
      </c>
      <c r="P12" s="18">
        <f t="shared" si="0"/>
        <v>134.10177923967012</v>
      </c>
    </row>
    <row r="13" spans="3:16">
      <c r="C13" s="13" t="s">
        <v>20</v>
      </c>
      <c r="D13" s="2">
        <v>74.495070788293972</v>
      </c>
      <c r="E13" s="2">
        <v>443.16151352420752</v>
      </c>
      <c r="F13" s="2">
        <v>82.77911805525774</v>
      </c>
      <c r="G13" s="2">
        <v>109.71862427994049</v>
      </c>
      <c r="H13" s="2">
        <v>89.485788063553258</v>
      </c>
      <c r="I13" s="2">
        <v>88.468246566589045</v>
      </c>
      <c r="J13" s="2">
        <v>141.9649351851221</v>
      </c>
      <c r="K13" s="2">
        <v>37.338499541470256</v>
      </c>
      <c r="L13" s="2">
        <v>27.623560915048184</v>
      </c>
      <c r="M13" s="2">
        <v>23.827528761230333</v>
      </c>
      <c r="N13" s="2">
        <v>7.057128528951802</v>
      </c>
      <c r="O13" s="2">
        <v>1125.9200142096647</v>
      </c>
      <c r="P13" s="18">
        <f t="shared" si="0"/>
        <v>682.75850068545719</v>
      </c>
    </row>
    <row r="14" spans="3:16">
      <c r="C14" s="16" t="s">
        <v>21</v>
      </c>
      <c r="D14" s="6">
        <v>3.9988675163145109</v>
      </c>
      <c r="E14" s="6">
        <v>17.746799822798916</v>
      </c>
      <c r="F14" s="6">
        <v>11.46460069806313</v>
      </c>
      <c r="G14" s="6">
        <v>14.565751640389573</v>
      </c>
      <c r="H14" s="6">
        <v>8.7589598640356652</v>
      </c>
      <c r="I14" s="6">
        <v>9.7516645090735761</v>
      </c>
      <c r="J14" s="6">
        <v>11.618964438902571</v>
      </c>
      <c r="K14" s="6">
        <v>5.4843443652590302</v>
      </c>
      <c r="L14" s="6">
        <v>2.5468822791650072</v>
      </c>
      <c r="M14" s="6">
        <v>7.9381968444280675</v>
      </c>
      <c r="N14" s="6">
        <v>4.0863287669142965</v>
      </c>
      <c r="O14" s="6">
        <v>11.565254655619015</v>
      </c>
      <c r="P14" s="18">
        <f t="shared" si="0"/>
        <v>-6.1815451671799018</v>
      </c>
    </row>
    <row r="15" spans="3:16">
      <c r="C15" s="16" t="s">
        <v>22</v>
      </c>
      <c r="D15" s="6">
        <v>70.050259097909901</v>
      </c>
      <c r="E15" s="6">
        <v>52.502409606791176</v>
      </c>
      <c r="F15" s="6">
        <v>61.897394477052181</v>
      </c>
      <c r="G15" s="6">
        <v>67.486976550710096</v>
      </c>
      <c r="H15" s="6">
        <v>66.677981728660157</v>
      </c>
      <c r="I15" s="6">
        <v>66.658070249883465</v>
      </c>
      <c r="J15" s="6">
        <v>66.740358982442075</v>
      </c>
      <c r="K15" s="6">
        <v>72.619931226783123</v>
      </c>
      <c r="L15" s="6">
        <v>71.072085282877268</v>
      </c>
      <c r="M15" s="6">
        <v>70.562545920575701</v>
      </c>
      <c r="N15" s="6">
        <v>73.988761542301631</v>
      </c>
      <c r="O15" s="6">
        <v>62.928105271836451</v>
      </c>
      <c r="P15" s="18">
        <f t="shared" si="0"/>
        <v>10.425695665045275</v>
      </c>
    </row>
    <row r="16" spans="3:16" ht="15.75" thickBot="1">
      <c r="C16" s="17" t="s">
        <v>23</v>
      </c>
      <c r="D16" s="8">
        <v>67.249042041749448</v>
      </c>
      <c r="E16" s="8">
        <v>43.184912071727993</v>
      </c>
      <c r="F16" s="8">
        <v>54.80110535775318</v>
      </c>
      <c r="G16" s="8">
        <v>57.656991156725709</v>
      </c>
      <c r="H16" s="11">
        <v>60.83768407089778</v>
      </c>
      <c r="I16" s="11">
        <v>60.157798870892243</v>
      </c>
      <c r="J16" s="11">
        <v>58.985820405876197</v>
      </c>
      <c r="K16" s="11">
        <v>68.637204120492058</v>
      </c>
      <c r="L16" s="11">
        <v>69.261962937374605</v>
      </c>
      <c r="M16" s="11">
        <v>64.961152126960471</v>
      </c>
      <c r="N16" s="11">
        <v>70.965337495114923</v>
      </c>
      <c r="O16" s="11">
        <v>55.650309647192543</v>
      </c>
      <c r="P16" s="18">
        <f t="shared" si="0"/>
        <v>12.46539757546455</v>
      </c>
    </row>
    <row r="17" spans="3:16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3:16">
      <c r="C18" s="19" t="s">
        <v>27</v>
      </c>
      <c r="D18" s="80">
        <f>D10/D7*100</f>
        <v>67.622313078188185</v>
      </c>
      <c r="E18" s="79">
        <f t="shared" ref="E18:P18" si="1">E10/E7*100</f>
        <v>12.915817201338559</v>
      </c>
      <c r="F18" s="23">
        <f t="shared" si="1"/>
        <v>49.084722964619992</v>
      </c>
      <c r="G18" s="23">
        <f t="shared" si="1"/>
        <v>51.724620762466557</v>
      </c>
      <c r="H18" s="23">
        <f t="shared" si="1"/>
        <v>42.867543881901454</v>
      </c>
      <c r="I18" s="80">
        <f t="shared" si="1"/>
        <v>57.611373981964661</v>
      </c>
      <c r="J18" s="23">
        <f t="shared" si="1"/>
        <v>52.020652941192125</v>
      </c>
      <c r="K18" s="80">
        <f t="shared" si="1"/>
        <v>63.560823489642019</v>
      </c>
      <c r="L18" s="80">
        <f t="shared" si="1"/>
        <v>65.735516885307433</v>
      </c>
      <c r="M18" s="23">
        <f t="shared" si="1"/>
        <v>50.968252758306484</v>
      </c>
      <c r="N18" s="80">
        <f t="shared" si="1"/>
        <v>59.527577240291322</v>
      </c>
      <c r="O18" s="23">
        <f t="shared" si="1"/>
        <v>43.970478585331648</v>
      </c>
      <c r="P18" s="23">
        <f t="shared" si="1"/>
        <v>54.673244172773352</v>
      </c>
    </row>
    <row r="19" spans="3:16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3:16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3:16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3:16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3:16" s="20" customFormat="1">
      <c r="C23" s="9">
        <v>2019</v>
      </c>
      <c r="D23" s="4"/>
      <c r="E23" s="4"/>
      <c r="F23" s="4"/>
      <c r="G23" s="4"/>
      <c r="H23" s="4"/>
      <c r="I23" s="4"/>
      <c r="J23" s="4"/>
      <c r="K23" s="1"/>
      <c r="L23" s="3"/>
      <c r="M23" s="1"/>
      <c r="N23" s="1"/>
      <c r="O23" s="12" t="s">
        <v>0</v>
      </c>
      <c r="P23"/>
    </row>
    <row r="24" spans="3:16" s="20" customFormat="1" ht="60" customHeight="1" thickBot="1">
      <c r="C24" s="5"/>
      <c r="D24" s="26" t="s">
        <v>1</v>
      </c>
      <c r="E24" s="26" t="s">
        <v>2</v>
      </c>
      <c r="F24" s="26" t="s">
        <v>3</v>
      </c>
      <c r="G24" s="26" t="s">
        <v>4</v>
      </c>
      <c r="H24" s="26" t="s">
        <v>5</v>
      </c>
      <c r="I24" s="26" t="s">
        <v>6</v>
      </c>
      <c r="J24" s="26" t="s">
        <v>7</v>
      </c>
      <c r="K24" s="26" t="s">
        <v>8</v>
      </c>
      <c r="L24" s="26" t="s">
        <v>9</v>
      </c>
      <c r="M24" s="26" t="s">
        <v>10</v>
      </c>
      <c r="N24" s="26" t="s">
        <v>11</v>
      </c>
      <c r="O24" s="27" t="s">
        <v>12</v>
      </c>
      <c r="P24" s="78" t="s">
        <v>42</v>
      </c>
    </row>
    <row r="25" spans="3:16">
      <c r="C25" s="34" t="s">
        <v>41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</row>
    <row r="26" spans="3:16">
      <c r="C26" s="35" t="s">
        <v>13</v>
      </c>
      <c r="D26" s="40">
        <v>248.73360685098692</v>
      </c>
      <c r="E26" s="45">
        <v>933.01893813032348</v>
      </c>
      <c r="F26" s="54">
        <v>217.25316922330384</v>
      </c>
      <c r="G26" s="60">
        <v>337.46053931608992</v>
      </c>
      <c r="H26" s="61">
        <v>268.54852348640503</v>
      </c>
      <c r="I26" s="61">
        <v>265.33631145413767</v>
      </c>
      <c r="J26" s="61">
        <v>426.83844696392873</v>
      </c>
      <c r="K26" s="61">
        <v>136.37109479430777</v>
      </c>
      <c r="L26" s="61">
        <v>95.491020300531773</v>
      </c>
      <c r="M26" s="61">
        <v>80.942899127560409</v>
      </c>
      <c r="N26" s="61">
        <v>27.131074671545111</v>
      </c>
      <c r="O26" s="29">
        <v>3037.1256243191206</v>
      </c>
    </row>
    <row r="27" spans="3:16">
      <c r="C27" s="36" t="s">
        <v>28</v>
      </c>
      <c r="D27" s="41">
        <v>174.23853606269287</v>
      </c>
      <c r="E27" s="46">
        <v>489.85742460611596</v>
      </c>
      <c r="F27" s="55">
        <v>134.47405116804609</v>
      </c>
      <c r="G27" s="41">
        <v>227.74191503614944</v>
      </c>
      <c r="H27" s="56">
        <v>179.06273542285172</v>
      </c>
      <c r="I27" s="56">
        <v>176.86806488754866</v>
      </c>
      <c r="J27" s="56">
        <v>284.87351177880669</v>
      </c>
      <c r="K27" s="56">
        <v>99.03259525283751</v>
      </c>
      <c r="L27" s="56">
        <v>67.867459385483585</v>
      </c>
      <c r="M27" s="56">
        <v>57.115370366330097</v>
      </c>
      <c r="N27" s="56">
        <v>20.073946142593311</v>
      </c>
      <c r="O27" s="30">
        <v>1911.2056101094561</v>
      </c>
    </row>
    <row r="28" spans="3:16">
      <c r="C28" s="36" t="s">
        <v>16</v>
      </c>
      <c r="D28" s="42">
        <v>49.446839484013907</v>
      </c>
      <c r="E28" s="47">
        <v>339.39182595578347</v>
      </c>
      <c r="F28" s="56">
        <v>52.991480562387409</v>
      </c>
      <c r="G28" s="42">
        <v>76.770951441289867</v>
      </c>
      <c r="H28" s="56">
        <v>86.618905612195746</v>
      </c>
      <c r="I28" s="56">
        <v>57.724362258994795</v>
      </c>
      <c r="J28" s="56">
        <v>103.53089282090244</v>
      </c>
      <c r="K28" s="56">
        <v>30.588085251849296</v>
      </c>
      <c r="L28" s="56">
        <v>21.479769837974096</v>
      </c>
      <c r="M28" s="56">
        <v>23.470733506072669</v>
      </c>
      <c r="N28" s="56">
        <v>7.3041249115069204</v>
      </c>
      <c r="O28" s="30">
        <v>849.31797164297063</v>
      </c>
    </row>
    <row r="29" spans="3:16" ht="15.75" thickBot="1">
      <c r="C29" s="37" t="s">
        <v>19</v>
      </c>
      <c r="D29" s="43">
        <v>6.9675682195129705</v>
      </c>
      <c r="E29" s="48">
        <v>86.934016561965521</v>
      </c>
      <c r="F29" s="57">
        <v>15.416913008925581</v>
      </c>
      <c r="G29" s="43">
        <v>33.172321725232564</v>
      </c>
      <c r="H29" s="57">
        <v>15.684033127131954</v>
      </c>
      <c r="I29" s="57">
        <v>17.247580311524306</v>
      </c>
      <c r="J29" s="57">
        <v>33.099352029432474</v>
      </c>
      <c r="K29" s="57">
        <v>5.4312885575187755</v>
      </c>
      <c r="L29" s="57">
        <v>1.7285042964083899</v>
      </c>
      <c r="M29" s="57">
        <v>4.5339305281034195</v>
      </c>
      <c r="N29" s="57">
        <v>0.82028743587967312</v>
      </c>
      <c r="O29" s="31">
        <v>221.03579580163563</v>
      </c>
    </row>
    <row r="30" spans="3:16">
      <c r="C30" s="34" t="s">
        <v>26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3" t="s">
        <v>50</v>
      </c>
    </row>
    <row r="31" spans="3:16">
      <c r="C31" s="49" t="s">
        <v>31</v>
      </c>
      <c r="D31" s="50" t="s">
        <v>30</v>
      </c>
      <c r="E31" s="51" t="s">
        <v>2</v>
      </c>
      <c r="F31" s="58" t="s">
        <v>32</v>
      </c>
      <c r="G31" s="50" t="s">
        <v>33</v>
      </c>
      <c r="H31" s="51" t="s">
        <v>34</v>
      </c>
      <c r="I31" s="51" t="s">
        <v>35</v>
      </c>
      <c r="J31" s="51" t="s">
        <v>36</v>
      </c>
      <c r="K31" s="51" t="s">
        <v>37</v>
      </c>
      <c r="L31" s="51" t="s">
        <v>38</v>
      </c>
      <c r="M31" s="51" t="s">
        <v>39</v>
      </c>
      <c r="N31" s="51" t="s">
        <v>40</v>
      </c>
      <c r="O31" s="52" t="s">
        <v>12</v>
      </c>
    </row>
    <row r="32" spans="3:16">
      <c r="C32" s="38" t="s">
        <v>25</v>
      </c>
      <c r="D32" s="62">
        <v>6</v>
      </c>
      <c r="E32" s="63">
        <v>15</v>
      </c>
      <c r="F32" s="64">
        <v>5</v>
      </c>
      <c r="G32" s="62">
        <v>5</v>
      </c>
      <c r="H32" s="64">
        <v>5</v>
      </c>
      <c r="I32" s="64">
        <v>6</v>
      </c>
      <c r="J32" s="64">
        <v>6</v>
      </c>
      <c r="K32" s="64">
        <v>2</v>
      </c>
      <c r="L32" s="64">
        <v>4</v>
      </c>
      <c r="M32" s="64">
        <v>2</v>
      </c>
      <c r="N32" s="64">
        <v>2</v>
      </c>
      <c r="O32" s="65">
        <f>SUM(D32:N32)</f>
        <v>58</v>
      </c>
    </row>
    <row r="33" spans="3:16">
      <c r="C33" s="35" t="s">
        <v>29</v>
      </c>
      <c r="D33" s="44">
        <f t="shared" ref="D33:O33" si="2">D26/D32*1000</f>
        <v>41455.601141831154</v>
      </c>
      <c r="E33" s="53">
        <f t="shared" si="2"/>
        <v>62201.26254202157</v>
      </c>
      <c r="F33" s="59">
        <f t="shared" si="2"/>
        <v>43450.63384466077</v>
      </c>
      <c r="G33" s="44">
        <f t="shared" si="2"/>
        <v>67492.107863217985</v>
      </c>
      <c r="H33" s="59">
        <f t="shared" si="2"/>
        <v>53709.704697281006</v>
      </c>
      <c r="I33" s="59">
        <f t="shared" si="2"/>
        <v>44222.718575689614</v>
      </c>
      <c r="J33" s="59">
        <f t="shared" si="2"/>
        <v>71139.741160654798</v>
      </c>
      <c r="K33" s="59">
        <f t="shared" si="2"/>
        <v>68185.547397153889</v>
      </c>
      <c r="L33" s="59">
        <f t="shared" si="2"/>
        <v>23872.755075132944</v>
      </c>
      <c r="M33" s="59">
        <f t="shared" si="2"/>
        <v>40471.449563780203</v>
      </c>
      <c r="N33" s="59">
        <f t="shared" si="2"/>
        <v>13565.537335772555</v>
      </c>
      <c r="O33" s="28">
        <f t="shared" si="2"/>
        <v>52364.234902053802</v>
      </c>
    </row>
    <row r="34" spans="3:16">
      <c r="C34" s="36" t="s">
        <v>24</v>
      </c>
      <c r="D34" s="66">
        <f t="shared" ref="D34:O34" si="3">D27/D32*1000</f>
        <v>29039.756010448811</v>
      </c>
      <c r="E34" s="67">
        <f t="shared" si="3"/>
        <v>32657.161640407729</v>
      </c>
      <c r="F34" s="68">
        <f t="shared" si="3"/>
        <v>26894.810233609216</v>
      </c>
      <c r="G34" s="66">
        <f t="shared" si="3"/>
        <v>45548.383007229888</v>
      </c>
      <c r="H34" s="68">
        <f t="shared" si="3"/>
        <v>35812.547084570338</v>
      </c>
      <c r="I34" s="68">
        <f t="shared" si="3"/>
        <v>29478.010814591442</v>
      </c>
      <c r="J34" s="68">
        <f t="shared" si="3"/>
        <v>47478.918629801112</v>
      </c>
      <c r="K34" s="68">
        <f t="shared" si="3"/>
        <v>49516.297626418753</v>
      </c>
      <c r="L34" s="68">
        <f t="shared" si="3"/>
        <v>16966.864846370896</v>
      </c>
      <c r="M34" s="68">
        <f t="shared" si="3"/>
        <v>28557.685183165049</v>
      </c>
      <c r="N34" s="68">
        <f t="shared" si="3"/>
        <v>10036.973071296656</v>
      </c>
      <c r="O34" s="69">
        <f t="shared" si="3"/>
        <v>32951.820863956134</v>
      </c>
    </row>
    <row r="35" spans="3:16">
      <c r="C35" s="38" t="s">
        <v>43</v>
      </c>
      <c r="D35" s="70">
        <f t="shared" ref="D35:O35" si="4">D29/D32*1000</f>
        <v>1161.2613699188282</v>
      </c>
      <c r="E35" s="71">
        <f t="shared" si="4"/>
        <v>5795.6011041310348</v>
      </c>
      <c r="F35" s="72">
        <f t="shared" si="4"/>
        <v>3083.3826017851161</v>
      </c>
      <c r="G35" s="70">
        <f t="shared" si="4"/>
        <v>6634.4643450465128</v>
      </c>
      <c r="H35" s="72">
        <f t="shared" si="4"/>
        <v>3136.8066254263908</v>
      </c>
      <c r="I35" s="72">
        <f t="shared" si="4"/>
        <v>2874.5967185873842</v>
      </c>
      <c r="J35" s="72">
        <f t="shared" si="4"/>
        <v>5516.5586715720783</v>
      </c>
      <c r="K35" s="72">
        <f t="shared" si="4"/>
        <v>2715.6442787593878</v>
      </c>
      <c r="L35" s="72">
        <f t="shared" si="4"/>
        <v>432.12607410209745</v>
      </c>
      <c r="M35" s="72">
        <f t="shared" si="4"/>
        <v>2266.9652640517097</v>
      </c>
      <c r="N35" s="72">
        <f t="shared" si="4"/>
        <v>410.14371793983656</v>
      </c>
      <c r="O35" s="73">
        <f t="shared" si="4"/>
        <v>3810.9619965799247</v>
      </c>
      <c r="P35" s="21">
        <f>D35+SUM(F35:N35)/10</f>
        <v>3868.3301996458795</v>
      </c>
    </row>
    <row r="36" spans="3:16" ht="15.75" thickBot="1">
      <c r="C36" s="39" t="s">
        <v>44</v>
      </c>
      <c r="D36" s="74">
        <f>D35*0.35</f>
        <v>406.44147947158984</v>
      </c>
      <c r="E36" s="75">
        <f t="shared" ref="E36:O36" si="5">E35*0.35</f>
        <v>2028.460386445862</v>
      </c>
      <c r="F36" s="76">
        <f t="shared" si="5"/>
        <v>1079.1839106247905</v>
      </c>
      <c r="G36" s="82">
        <f t="shared" si="5"/>
        <v>2322.0625207662792</v>
      </c>
      <c r="H36" s="76">
        <f t="shared" si="5"/>
        <v>1097.8823188992367</v>
      </c>
      <c r="I36" s="76">
        <f t="shared" si="5"/>
        <v>1006.1088515055844</v>
      </c>
      <c r="J36" s="81">
        <f t="shared" si="5"/>
        <v>1930.7955350502273</v>
      </c>
      <c r="K36" s="76">
        <f t="shared" si="5"/>
        <v>950.47549756578564</v>
      </c>
      <c r="L36" s="76">
        <f t="shared" si="5"/>
        <v>151.2441259357341</v>
      </c>
      <c r="M36" s="76">
        <f t="shared" si="5"/>
        <v>793.4378424180984</v>
      </c>
      <c r="N36" s="76">
        <f t="shared" si="5"/>
        <v>143.55030127894278</v>
      </c>
      <c r="O36" s="77">
        <f t="shared" si="5"/>
        <v>1333.8366988029736</v>
      </c>
      <c r="P36" s="21">
        <f>D36+SUM(F36:N36)/10</f>
        <v>1353.9155698760576</v>
      </c>
    </row>
    <row r="40" spans="3:16" ht="63" customHeight="1" thickBot="1">
      <c r="C40" s="5"/>
      <c r="D40" s="26" t="s">
        <v>1</v>
      </c>
      <c r="E40" s="26" t="s">
        <v>2</v>
      </c>
      <c r="F40" s="26" t="s">
        <v>3</v>
      </c>
      <c r="G40" s="26" t="s">
        <v>4</v>
      </c>
      <c r="H40" s="26" t="s">
        <v>5</v>
      </c>
      <c r="I40" s="26" t="s">
        <v>6</v>
      </c>
      <c r="J40" s="26" t="s">
        <v>7</v>
      </c>
      <c r="K40" s="26" t="s">
        <v>8</v>
      </c>
      <c r="L40" s="26" t="s">
        <v>9</v>
      </c>
      <c r="M40" s="26" t="s">
        <v>10</v>
      </c>
      <c r="N40" s="26" t="s">
        <v>11</v>
      </c>
      <c r="O40" s="27" t="s">
        <v>12</v>
      </c>
      <c r="P40" s="78" t="s">
        <v>42</v>
      </c>
    </row>
    <row r="41" spans="3:16">
      <c r="C41" t="s">
        <v>45</v>
      </c>
      <c r="D41" s="23">
        <v>310.10000000000002</v>
      </c>
      <c r="E41" s="23">
        <v>1184.8</v>
      </c>
      <c r="F41" s="23">
        <v>255.1</v>
      </c>
      <c r="G41" s="23">
        <v>432.2</v>
      </c>
      <c r="H41" s="23">
        <v>351.9</v>
      </c>
      <c r="I41" s="23">
        <v>311.10000000000002</v>
      </c>
      <c r="J41" s="23">
        <v>487</v>
      </c>
      <c r="K41" s="23">
        <v>152.1</v>
      </c>
      <c r="L41" s="23">
        <v>108.1</v>
      </c>
      <c r="M41" s="23">
        <v>93.3</v>
      </c>
      <c r="N41" s="23">
        <v>29.1</v>
      </c>
      <c r="O41" s="22">
        <f>SUM(D41:N41)</f>
        <v>3714.7999999999997</v>
      </c>
      <c r="P41" s="22"/>
    </row>
    <row r="42" spans="3:16">
      <c r="C42" t="s">
        <v>48</v>
      </c>
      <c r="D42" s="23">
        <v>19.600000000000001</v>
      </c>
      <c r="E42" s="23">
        <v>1184.8</v>
      </c>
      <c r="F42" s="23">
        <v>48.1</v>
      </c>
      <c r="G42" s="23">
        <v>127.8</v>
      </c>
      <c r="H42" s="23">
        <v>166</v>
      </c>
      <c r="I42" s="23">
        <v>43</v>
      </c>
      <c r="J42" s="23">
        <v>147.6</v>
      </c>
      <c r="K42" s="23">
        <v>17.899999999999999</v>
      </c>
      <c r="L42" s="23">
        <v>14.8</v>
      </c>
      <c r="M42" s="23">
        <v>7.9</v>
      </c>
      <c r="N42" s="23">
        <v>2</v>
      </c>
      <c r="O42" s="22">
        <f t="shared" ref="O42:O43" si="6">SUM(D42:N42)</f>
        <v>1779.4999999999998</v>
      </c>
      <c r="P42" s="22"/>
    </row>
    <row r="43" spans="3:16">
      <c r="C43" t="s">
        <v>46</v>
      </c>
      <c r="D43" s="23">
        <f>D41-D42</f>
        <v>290.5</v>
      </c>
      <c r="E43" s="23">
        <f t="shared" ref="E43:N43" si="7">E41-E42</f>
        <v>0</v>
      </c>
      <c r="F43" s="23">
        <f t="shared" si="7"/>
        <v>207</v>
      </c>
      <c r="G43" s="23">
        <f t="shared" si="7"/>
        <v>304.39999999999998</v>
      </c>
      <c r="H43" s="23">
        <f t="shared" si="7"/>
        <v>185.89999999999998</v>
      </c>
      <c r="I43" s="23">
        <f t="shared" si="7"/>
        <v>268.10000000000002</v>
      </c>
      <c r="J43" s="23">
        <f t="shared" si="7"/>
        <v>339.4</v>
      </c>
      <c r="K43" s="23">
        <f t="shared" si="7"/>
        <v>134.19999999999999</v>
      </c>
      <c r="L43" s="23">
        <f t="shared" si="7"/>
        <v>93.3</v>
      </c>
      <c r="M43" s="23">
        <f t="shared" si="7"/>
        <v>85.399999999999991</v>
      </c>
      <c r="N43" s="23">
        <f t="shared" si="7"/>
        <v>27.1</v>
      </c>
      <c r="O43" s="22">
        <f t="shared" si="6"/>
        <v>1935.3000000000002</v>
      </c>
      <c r="P43" s="22"/>
    </row>
    <row r="44" spans="3:16">
      <c r="C44" t="s">
        <v>47</v>
      </c>
      <c r="D44" s="23">
        <f>D43/D41*100</f>
        <v>93.67945823927765</v>
      </c>
      <c r="E44" s="23">
        <f t="shared" ref="E44:N44" si="8">E43/E41*100</f>
        <v>0</v>
      </c>
      <c r="F44" s="23">
        <f t="shared" si="8"/>
        <v>81.144649157193257</v>
      </c>
      <c r="G44" s="23">
        <f t="shared" si="8"/>
        <v>70.430356316520133</v>
      </c>
      <c r="H44" s="23">
        <f t="shared" si="8"/>
        <v>52.827507814720086</v>
      </c>
      <c r="I44" s="23">
        <f t="shared" si="8"/>
        <v>86.178077788492445</v>
      </c>
      <c r="J44" s="23">
        <f t="shared" si="8"/>
        <v>69.691991786447645</v>
      </c>
      <c r="K44" s="23">
        <f t="shared" si="8"/>
        <v>88.231426692965158</v>
      </c>
      <c r="L44" s="23">
        <f t="shared" si="8"/>
        <v>86.308973172987976</v>
      </c>
      <c r="M44" s="23">
        <f t="shared" si="8"/>
        <v>91.532690246516609</v>
      </c>
      <c r="N44" s="23">
        <f t="shared" si="8"/>
        <v>93.12714776632302</v>
      </c>
      <c r="O44" s="22">
        <f>SUM(D44:N44)/10</f>
        <v>81.3152278981444</v>
      </c>
      <c r="P44" s="22"/>
    </row>
    <row r="45" spans="3:16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2"/>
      <c r="P45" s="22"/>
    </row>
    <row r="46" spans="3:16">
      <c r="C46" t="s">
        <v>49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2"/>
      <c r="P46" s="22"/>
    </row>
    <row r="47" spans="3:16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2"/>
      <c r="P47" s="22"/>
    </row>
    <row r="48" spans="3:16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2"/>
      <c r="P48" s="22"/>
    </row>
    <row r="49" spans="4:16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2"/>
      <c r="P49" s="22"/>
    </row>
    <row r="50" spans="4:16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2"/>
      <c r="P50" s="22"/>
    </row>
    <row r="51" spans="4:16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2"/>
      <c r="P51" s="22"/>
    </row>
    <row r="52" spans="4:16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2"/>
      <c r="P52" s="22"/>
    </row>
    <row r="53" spans="4:16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4:16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4:16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4:16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4:16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4:16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4:16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4:16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4:16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4:16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4:16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C44A-1513-4C1D-AC9A-27183061B6A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 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Duffner</dc:creator>
  <cp:lastModifiedBy>Heinrich Duffner</cp:lastModifiedBy>
  <dcterms:created xsi:type="dcterms:W3CDTF">2015-06-05T18:19:34Z</dcterms:created>
  <dcterms:modified xsi:type="dcterms:W3CDTF">2020-06-19T10:17:07Z</dcterms:modified>
</cp:coreProperties>
</file>