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no Moroshkina\Desktop\Nino\WB\Nino\COVID Georgia\PIU and POM\"/>
    </mc:Choice>
  </mc:AlternateContent>
  <bookViews>
    <workbookView xWindow="0" yWindow="0" windowWidth="19200" windowHeight="6863"/>
  </bookViews>
  <sheets>
    <sheet name="Sheet1" sheetId="1" r:id="rId1"/>
  </sheets>
  <definedNames>
    <definedName name="ENV">Sheet1!$C$15</definedName>
    <definedName name="ES">Sheet1!$C$15</definedName>
    <definedName name="FIN">Sheet1!$C$13</definedName>
    <definedName name="FS">Sheet1!$C$13</definedName>
    <definedName name="PM">Sheet1!$C$11</definedName>
    <definedName name="PRO">Sheet1!$C$14</definedName>
    <definedName name="PS">Sheet1!$C$14</definedName>
    <definedName name="SME">Sheet1!$C$12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4" i="1"/>
  <c r="F5" i="1"/>
  <c r="F6" i="1"/>
  <c r="F7" i="1"/>
  <c r="F3" i="1"/>
  <c r="E8" i="1"/>
  <c r="E7" i="1"/>
  <c r="E6" i="1"/>
  <c r="E5" i="1"/>
  <c r="E4" i="1"/>
  <c r="E3" i="1"/>
  <c r="D8" i="1"/>
  <c r="D7" i="1"/>
  <c r="D6" i="1"/>
  <c r="D5" i="1"/>
  <c r="D4" i="1"/>
  <c r="D3" i="1"/>
  <c r="C8" i="1"/>
  <c r="C7" i="1"/>
  <c r="C6" i="1"/>
  <c r="C5" i="1"/>
  <c r="C4" i="1"/>
  <c r="C3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<sst xmlns="http://schemas.openxmlformats.org/spreadsheetml/2006/main" count="19" uniqueCount="14">
  <si>
    <t>Project Manager</t>
  </si>
  <si>
    <t>Technical Specialist (Subject Matter Expert SME)</t>
  </si>
  <si>
    <t>Financial Specialist</t>
  </si>
  <si>
    <t>Procurement Specialist</t>
  </si>
  <si>
    <t>2020
Jun - Dec</t>
  </si>
  <si>
    <t>2021
Jan - Dec</t>
  </si>
  <si>
    <t xml:space="preserve">2022
Jan - Jun </t>
  </si>
  <si>
    <t xml:space="preserve">Project Manager </t>
  </si>
  <si>
    <t>Project Implementation Units (PIU)
Staff costs in USD</t>
  </si>
  <si>
    <t xml:space="preserve">Full time equivalent (FTE) </t>
  </si>
  <si>
    <t>(*) based on MDF, Ministery of Education, GITA, 
Road Department (multiple projects)</t>
  </si>
  <si>
    <t>Total</t>
  </si>
  <si>
    <t>Environmental Specialist</t>
  </si>
  <si>
    <t>Average annual (NET) salary in USD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</si>
</sst>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indent="1"/>
    </xf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workbookViewId="0">
      <selection activeCell="B10" sqref="B10:C10"/>
    </sheetView>
  </sheetViews>
  <sheetFormatPr defaultRowHeight="14.25" x14ac:dyDescent="0.45"/>
  <cols>
    <col min="2" max="2" width="46.6640625" bestFit="1" customWidth="1"/>
    <col min="3" max="3" width="15.19921875" customWidth="1"/>
    <col min="4" max="4" width="15.33203125" customWidth="1"/>
    <col min="5" max="6" width="15.1328125" customWidth="1"/>
  </cols>
  <sheetData>
    <row r="1" spans="2:6" ht="44.45" customHeight="1" x14ac:dyDescent="0.45">
      <c r="B1" s="13" t="s">
        <v>8</v>
      </c>
      <c r="C1" s="14"/>
      <c r="D1" s="14"/>
      <c r="E1" s="14"/>
      <c r="F1" s="15"/>
    </row>
    <row r="2" spans="2:6" ht="31.5" x14ac:dyDescent="0.5">
      <c r="B2" s="7" t="s">
        <v>9</v>
      </c>
      <c r="C2" s="8" t="s">
        <v>4</v>
      </c>
      <c r="D2" s="8" t="s">
        <v>5</v>
      </c>
      <c r="E2" s="8" t="s">
        <v>6</v>
      </c>
      <c r="F2" s="9" t="s">
        <v>11</v>
      </c>
    </row>
    <row r="3" spans="2:6" ht="15.75" x14ac:dyDescent="0.5">
      <c r="B3" s="1" t="s">
        <v>0</v>
      </c>
      <c r="C3" s="2">
        <f>PM/2</f>
        <v>22250</v>
      </c>
      <c r="D3" s="2">
        <f>PM</f>
        <v>44500</v>
      </c>
      <c r="E3" s="2">
        <f>PM/2</f>
        <v>22250</v>
      </c>
      <c r="F3" s="2">
        <f>SUM(C3:E3)</f>
        <v>89000</v>
      </c>
    </row>
    <row r="4" spans="2:6" ht="15.75" x14ac:dyDescent="0.5">
      <c r="B4" s="1" t="s">
        <v>1</v>
      </c>
      <c r="C4" s="2">
        <f>SME/2</f>
        <v>21125</v>
      </c>
      <c r="D4" s="2">
        <f>SME</f>
        <v>42250</v>
      </c>
      <c r="E4" s="2">
        <f>SME/2</f>
        <v>21125</v>
      </c>
      <c r="F4" s="2">
        <f t="shared" ref="F4:F7" si="0">SUM(C4:E4)</f>
        <v>84500</v>
      </c>
    </row>
    <row r="5" spans="2:6" ht="15.75" x14ac:dyDescent="0.5">
      <c r="B5" s="1" t="s">
        <v>2</v>
      </c>
      <c r="C5" s="2">
        <f>FIN/2</f>
        <v>19250</v>
      </c>
      <c r="D5" s="2">
        <f>FIN</f>
        <v>38500</v>
      </c>
      <c r="E5" s="2">
        <f>FIN/2</f>
        <v>19250</v>
      </c>
      <c r="F5" s="2">
        <f t="shared" si="0"/>
        <v>77000</v>
      </c>
    </row>
    <row r="6" spans="2:6" ht="15.75" x14ac:dyDescent="0.5">
      <c r="B6" s="1" t="s">
        <v>3</v>
      </c>
      <c r="C6" s="2">
        <f>PRO/2</f>
        <v>19500</v>
      </c>
      <c r="D6" s="2">
        <f>PRO</f>
        <v>39000</v>
      </c>
      <c r="E6" s="2">
        <f>PRO/2</f>
        <v>19500</v>
      </c>
      <c r="F6" s="2">
        <f t="shared" si="0"/>
        <v>78000</v>
      </c>
    </row>
    <row r="7" spans="2:6" ht="15.75" x14ac:dyDescent="0.5">
      <c r="B7" s="1" t="s">
        <v>12</v>
      </c>
      <c r="C7" s="2">
        <f>ENV/2</f>
        <v>12833.333333333334</v>
      </c>
      <c r="D7" s="2">
        <f>ENV</f>
        <v>25666.666666666668</v>
      </c>
      <c r="E7" s="2">
        <f>ENV/2</f>
        <v>12833.333333333334</v>
      </c>
      <c r="F7" s="2">
        <f t="shared" si="0"/>
        <v>51333.333333333336</v>
      </c>
    </row>
    <row r="8" spans="2:6" ht="15.75" x14ac:dyDescent="0.5">
      <c r="B8" s="10" t="s">
        <v>11</v>
      </c>
      <c r="C8" s="2">
        <f>SUM(C3:C7)</f>
        <v>94958.333333333328</v>
      </c>
      <c r="D8" s="2">
        <f>SUM(D3:D7)</f>
        <v>189916.66666666666</v>
      </c>
      <c r="E8" s="2">
        <f>SUM(E3:E7)</f>
        <v>94958.333333333328</v>
      </c>
      <c r="F8" s="3">
        <f>SUM(F3:F7)</f>
        <v>379833.33333333331</v>
      </c>
    </row>
    <row r="9" spans="2:6" ht="15.75" x14ac:dyDescent="0.5">
      <c r="B9" s="4"/>
      <c r="C9" s="5"/>
      <c r="D9" s="5"/>
      <c r="E9" s="5"/>
      <c r="F9" s="5"/>
    </row>
    <row r="10" spans="2:6" ht="15.75" x14ac:dyDescent="0.5">
      <c r="B10" s="11" t="s">
        <v>13</v>
      </c>
      <c r="C10" s="12"/>
      <c r="D10" s="5"/>
      <c r="E10" s="4"/>
      <c r="F10" s="5"/>
    </row>
    <row r="11" spans="2:6" ht="15.75" x14ac:dyDescent="0.5">
      <c r="B11" s="1" t="s">
        <v>7</v>
      </c>
      <c r="C11" s="2">
        <f>AVERAGE(40000,60000,40000,38000)</f>
        <v>44500</v>
      </c>
      <c r="D11" s="5"/>
      <c r="E11" s="5"/>
      <c r="F11" s="5"/>
    </row>
    <row r="12" spans="2:6" ht="15.75" x14ac:dyDescent="0.5">
      <c r="B12" s="1" t="s">
        <v>1</v>
      </c>
      <c r="C12" s="2">
        <f>AVERAGE(47000,50000,36000,36000)</f>
        <v>42250</v>
      </c>
      <c r="D12" s="5"/>
      <c r="E12" s="5"/>
      <c r="F12" s="5"/>
    </row>
    <row r="13" spans="2:6" ht="15.75" x14ac:dyDescent="0.5">
      <c r="B13" s="1" t="s">
        <v>2</v>
      </c>
      <c r="C13" s="2">
        <f>AVERAGE(40000,42000,37000,35000)</f>
        <v>38500</v>
      </c>
      <c r="D13" s="5"/>
      <c r="E13" s="5"/>
      <c r="F13" s="5"/>
    </row>
    <row r="14" spans="2:6" ht="15.75" x14ac:dyDescent="0.5">
      <c r="B14" s="1" t="s">
        <v>3</v>
      </c>
      <c r="C14" s="2">
        <f>AVERAGE(40000,42000,37000,37000)</f>
        <v>39000</v>
      </c>
      <c r="D14" s="5"/>
      <c r="E14" s="5"/>
      <c r="F14" s="5"/>
    </row>
    <row r="15" spans="2:6" ht="15.75" x14ac:dyDescent="0.5">
      <c r="B15" s="1" t="s">
        <v>12</v>
      </c>
      <c r="C15" s="2">
        <f>AVERAGE(22000,27000,28000)</f>
        <v>25666.666666666668</v>
      </c>
      <c r="D15" s="5"/>
      <c r="E15" s="5"/>
      <c r="F15" s="5"/>
    </row>
    <row r="16" spans="2:6" ht="31.5" x14ac:dyDescent="0.5">
      <c r="B16" s="6" t="s">
        <v>10</v>
      </c>
      <c r="C16" s="5"/>
      <c r="D16" s="5"/>
      <c r="E16" s="5"/>
      <c r="F16" s="5"/>
    </row>
  </sheetData>
  <mergeCells count="2">
    <mergeCell ref="B10:C10"/>
    <mergeCell ref="B1:F1"/>
  </mergeCells>
  <pageMargins left="0.7" right="0.7" top="0.75" bottom="0.75" header="0.3" footer="0.3"/>
  <pageSetup paperSize="9" orientation="portrait" r:id="rId1"/>
  <ignoredErrors>
    <ignoredError sqref="C12 D3 D4:D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ENV</vt:lpstr>
      <vt:lpstr>ES</vt:lpstr>
      <vt:lpstr>FIN</vt:lpstr>
      <vt:lpstr>FS</vt:lpstr>
      <vt:lpstr>PM</vt:lpstr>
      <vt:lpstr>PRO</vt:lpstr>
      <vt:lpstr>PS</vt:lpstr>
      <vt:lpstr>SME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Nino Moroshkina</cp:lastModifiedBy>
  <dcterms:created xsi:type="dcterms:W3CDTF">2020-04-22T08:17:04Z</dcterms:created>
  <dcterms:modified xsi:type="dcterms:W3CDTF">2020-04-22T08:56:31Z</dcterms:modified>
</cp:coreProperties>
</file>