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200" yWindow="3060" windowWidth="11415" windowHeight="5070"/>
  </bookViews>
  <sheets>
    <sheet name="Twinning_Budget" sheetId="5" r:id="rId1"/>
    <sheet name="Hárok1" sheetId="1" r:id="rId2"/>
    <sheet name="Hárok2" sheetId="2" r:id="rId3"/>
    <sheet name="Hárok3" sheetId="3" r:id="rId4"/>
  </sheets>
  <definedNames>
    <definedName name="_xlnm._FilterDatabase" localSheetId="0" hidden="1">Twinning_Budget!$A$3:$H$183</definedName>
    <definedName name="_xlnm.Print_Area" localSheetId="0">Twinning_Budget!$A$3:$H$176</definedName>
    <definedName name="Z_046A5FC5_9E54_47DB_B9F4_44292659ADD3_.wvu.FilterData" localSheetId="0" hidden="1">Twinning_Budget!$A$3:$H$183</definedName>
    <definedName name="Z_1682E015_2CFE_4DE0_81B0_E1B07773FA08_.wvu.FilterData" localSheetId="0" hidden="1">Twinning_Budget!$A$3:$H$183</definedName>
    <definedName name="Z_6A1BB9ED_D00F_48A1_BDAA_F54487C56DE4_.wvu.FilterData" localSheetId="0" hidden="1">Twinning_Budget!$A$3:$H$183</definedName>
  </definedNames>
  <calcPr calcId="125725"/>
</workbook>
</file>

<file path=xl/calcChain.xml><?xml version="1.0" encoding="utf-8"?>
<calcChain xmlns="http://schemas.openxmlformats.org/spreadsheetml/2006/main">
  <c r="H152" i="5"/>
  <c r="H131"/>
  <c r="H158"/>
  <c r="H157"/>
  <c r="H159"/>
  <c r="H150"/>
  <c r="H153"/>
  <c r="H151"/>
  <c r="H149"/>
  <c r="H147"/>
  <c r="H148" s="1"/>
  <c r="H143"/>
  <c r="H142"/>
  <c r="H141"/>
  <c r="H140"/>
  <c r="H139"/>
  <c r="H137"/>
  <c r="H138" s="1"/>
  <c r="H129"/>
  <c r="H130"/>
  <c r="H128"/>
  <c r="H133"/>
  <c r="H132"/>
  <c r="H127"/>
  <c r="H125"/>
  <c r="H126" s="1"/>
  <c r="H119"/>
  <c r="H121"/>
  <c r="H120"/>
  <c r="H118"/>
  <c r="H117"/>
  <c r="H115"/>
  <c r="H111"/>
  <c r="H110"/>
  <c r="H109"/>
  <c r="H107"/>
  <c r="H106"/>
  <c r="H108"/>
  <c r="H105"/>
  <c r="H103"/>
  <c r="H104" s="1"/>
  <c r="H95"/>
  <c r="H94"/>
  <c r="H99"/>
  <c r="H98"/>
  <c r="H97"/>
  <c r="H96"/>
  <c r="H93"/>
  <c r="H91"/>
  <c r="H92" s="1"/>
  <c r="H85"/>
  <c r="H84"/>
  <c r="H83"/>
  <c r="H82"/>
  <c r="H81"/>
  <c r="H79"/>
  <c r="H80" s="1"/>
  <c r="H75"/>
  <c r="H74"/>
  <c r="H73"/>
  <c r="H72"/>
  <c r="H70"/>
  <c r="H71" s="1"/>
  <c r="H64"/>
  <c r="H61"/>
  <c r="H60"/>
  <c r="H63"/>
  <c r="H65"/>
  <c r="H66"/>
  <c r="H62"/>
  <c r="H59"/>
  <c r="H57"/>
  <c r="H58" s="1"/>
  <c r="H51"/>
  <c r="H50"/>
  <c r="H49"/>
  <c r="H47"/>
  <c r="H48" s="1"/>
  <c r="H32"/>
  <c r="H31"/>
  <c r="H39"/>
  <c r="H14"/>
  <c r="H15"/>
  <c r="H13"/>
  <c r="H27"/>
  <c r="H28"/>
  <c r="H36"/>
  <c r="H35"/>
  <c r="H160" l="1"/>
  <c r="H154"/>
  <c r="H144"/>
  <c r="H134"/>
  <c r="H116"/>
  <c r="H122" s="1"/>
  <c r="H112"/>
  <c r="H100"/>
  <c r="H86"/>
  <c r="H76"/>
  <c r="H67"/>
  <c r="H52"/>
  <c r="H53" s="1"/>
  <c r="H40"/>
  <c r="H38"/>
  <c r="H33"/>
  <c r="H30"/>
  <c r="H26"/>
  <c r="H29" s="1"/>
  <c r="H21"/>
  <c r="H20"/>
  <c r="H18"/>
  <c r="H17"/>
  <c r="H12"/>
  <c r="H11"/>
  <c r="H10"/>
  <c r="H8"/>
  <c r="H6"/>
  <c r="H7"/>
  <c r="H161" l="1"/>
  <c r="H87"/>
  <c r="H22"/>
  <c r="H41"/>
  <c r="H162" l="1"/>
  <c r="H165" s="1"/>
  <c r="H171" s="1"/>
  <c r="H168" l="1"/>
  <c r="H174" s="1"/>
</calcChain>
</file>

<file path=xl/sharedStrings.xml><?xml version="1.0" encoding="utf-8"?>
<sst xmlns="http://schemas.openxmlformats.org/spreadsheetml/2006/main" count="172" uniqueCount="108">
  <si>
    <t>Unit cost</t>
  </si>
  <si>
    <t>Total MS costs</t>
  </si>
  <si>
    <t>General provision</t>
  </si>
  <si>
    <t>I. Total Resident Twinning Advisor Related Cost</t>
  </si>
  <si>
    <t>II. BUDGET HEADING: Horizontal activities related Costs</t>
  </si>
  <si>
    <t>II. Total Horizontal Related Costs</t>
  </si>
  <si>
    <t>III. BUDGET HEADING: Components Mandatory Results</t>
  </si>
  <si>
    <t>Expenditure Verification / Audit costs</t>
  </si>
  <si>
    <t>Communication/Visibility programme</t>
  </si>
  <si>
    <t>Travel Costs</t>
  </si>
  <si>
    <t>III. Total Components</t>
  </si>
  <si>
    <t>IV. Direct Costs Overall Amount Reserve Funds</t>
  </si>
  <si>
    <t>Total Direct Costs (I-III)</t>
  </si>
  <si>
    <t>V. Reserves</t>
  </si>
  <si>
    <t>Total Reserve Funds [2,5% x IV]</t>
  </si>
  <si>
    <t>VI. Provision for Indirect Costs</t>
  </si>
  <si>
    <t>Total Provision for Indirect Costs (6% x IV)</t>
  </si>
  <si>
    <t>VII.Overall Cost of Twinning</t>
  </si>
  <si>
    <t>Total Overall Cost (IV-VI)</t>
  </si>
  <si>
    <t>Short term staff: MS PL and other Support staff / Component Leaders</t>
  </si>
  <si>
    <t>Compensation wage and non wage</t>
  </si>
  <si>
    <t>Removal</t>
  </si>
  <si>
    <t>Travel</t>
  </si>
  <si>
    <t>Taking up duty</t>
  </si>
  <si>
    <t>Accompanying Family</t>
  </si>
  <si>
    <t>Annual Return Trip</t>
  </si>
  <si>
    <t>Annual Return Trip spouse and family</t>
  </si>
  <si>
    <t>Monthly Travel</t>
  </si>
  <si>
    <t>School Fees</t>
  </si>
  <si>
    <t>RTA Training Brussels</t>
  </si>
  <si>
    <t>Daily Subsistence Allowance</t>
  </si>
  <si>
    <t>RTA Assistants contracts</t>
  </si>
  <si>
    <t>Compensation for Daily Subsistence</t>
  </si>
  <si>
    <t>PC PL and/or RTA Counterpart Training Brussels</t>
  </si>
  <si>
    <t>Up to</t>
  </si>
  <si>
    <t>Maximum amount for all components</t>
  </si>
  <si>
    <t>Purchase of Goods</t>
  </si>
  <si>
    <t>Flat Daily Allowance</t>
  </si>
  <si>
    <t>Other Costs (interpretation, translation, venue costs)</t>
  </si>
  <si>
    <t>I. BUDGET HEADING: Resident Twinning Advisor and related cost</t>
  </si>
  <si>
    <t>Note</t>
  </si>
  <si>
    <t>Number of Units</t>
  </si>
  <si>
    <t>Component 1</t>
  </si>
  <si>
    <t>Component 2</t>
  </si>
  <si>
    <t>Compensation Daily Subsistence</t>
  </si>
  <si>
    <t xml:space="preserve">Assistant(s)                            </t>
  </si>
  <si>
    <t>Interpreter/translator salary</t>
  </si>
  <si>
    <t>Work Plan preparation*</t>
  </si>
  <si>
    <t>Steering Committees*</t>
  </si>
  <si>
    <t>Communication/Visibility programme*</t>
  </si>
  <si>
    <t>Twinning Project Support Cost</t>
  </si>
  <si>
    <t>Component 0</t>
  </si>
  <si>
    <t>Action to be undertaken under the Twinning project "Improving the standards of employment conditions/relations as well as health and safety at work in Georgia"
Twinning Number: GE 17 ENI OT 02 19 (GE)</t>
  </si>
  <si>
    <t>Component 0: Kick-off meeting and Closing event</t>
  </si>
  <si>
    <t>Component 1: Approximation of primary and secondary legislation related to Labour Law, Gender Equality, and Occupational Safety and Health in accordance with the Union acquis</t>
  </si>
  <si>
    <t>Component 2: Capacity building, inter-institutional cooperation, and awareness raising of relevant state authorities and private sector for full implementation of amended legislation in labour law, gender equality and OSH</t>
  </si>
  <si>
    <t>Annex A3 - WorkPlan 1 (incl. SL1)</t>
  </si>
  <si>
    <t>Travel Costs Bratislava</t>
  </si>
  <si>
    <t>Travel Costs Madrid</t>
  </si>
  <si>
    <t>Travel Costs Bratislava (PL 7xSCM)</t>
  </si>
  <si>
    <t>Travel Costs Tallinn (JPL 1xWP, 7xSCM)</t>
  </si>
  <si>
    <t>Travel Costs Madrid (JPL 1xWP, 7xSCM, CL2 1xWP)</t>
  </si>
  <si>
    <t>Activity 0.1</t>
  </si>
  <si>
    <t>Activity 0.1 Kick-off meeting</t>
  </si>
  <si>
    <t>JPL Jose Ignacio Martin Fernandez x 2WDs/1mission</t>
  </si>
  <si>
    <t>Activity 1.1.1</t>
  </si>
  <si>
    <t>Activity 1.1.1 Aligning Georgian legal framework on labour law, including aspects of labour inspection system, amended in compliance with the Union acquis</t>
  </si>
  <si>
    <t>Travel Costs Zagreb (will be based on real costs)</t>
  </si>
  <si>
    <t>Travel Costs Valencia</t>
  </si>
  <si>
    <t>Travel Costs Tallin</t>
  </si>
  <si>
    <t>Translation</t>
  </si>
  <si>
    <t>Activity 1.2.1 Analysis / Assessment of current legal framework on non-discrimination and gender equality including aspects of Labour Inspection System, in order to amend it in compliance with the EU aquis</t>
  </si>
  <si>
    <t>Activity 1.2.1</t>
  </si>
  <si>
    <t>Activity 1.3.1</t>
  </si>
  <si>
    <t>Activity 1.3.1 Aligning Georgian legal framework on Occupational Health and Safety, including aspects of Labour Inspection System, amended in compliance with the Union acquis</t>
  </si>
  <si>
    <t>4 MS experts, 60WDs / 12 missions   
- Zagreb: Zdravko Muratti 15WD/3 missions, 
- Tallin: Seili Sudder 15WD/3 missions, Eva Poldis 15WD/3 missions,
- Madrid: Tomas Criado Navamuniel 15WD/3 missions,</t>
  </si>
  <si>
    <t>Activity 2.1.1 Assessment of the administrative structures and institutional capacities of the beneficiary and relevant stakeholders and improvement of their inter-institutional operation</t>
  </si>
  <si>
    <t>Activity 2.1.1</t>
  </si>
  <si>
    <t>Travel Costs Barcelona</t>
  </si>
  <si>
    <t>Travel Costs Budapest (will be based on real costs)</t>
  </si>
  <si>
    <t>Activity 2.1.2</t>
  </si>
  <si>
    <t>Activity 2.1.2 Training needs analysis and strengthening the institutional capacity of the beneficiary and relevant stakeholders</t>
  </si>
  <si>
    <t>Activity 2.1.3</t>
  </si>
  <si>
    <t>Activity 2.1.3 Delivery of Training of Trainers of the labour inspectors</t>
  </si>
  <si>
    <t>3 MS experts, 45 WD/ 9 missions
- Bratislava: Luba Pavlovova 15WD/3 missions,
- Kosice: Lubica Turner 15WD/3 missions,
- Vienna: Manuela Hargassner 15WD/3 missions,</t>
  </si>
  <si>
    <t>Travel Costs Kosice (will be based on real costs)</t>
  </si>
  <si>
    <t>Activity 2.1.4</t>
  </si>
  <si>
    <t>Activity 2.1.4 Delivery of comprehensive training programmes to improve the institutional capacities of the beneficiary and relevant</t>
  </si>
  <si>
    <t>Activity 2.2.1</t>
  </si>
  <si>
    <t>4 MS experts, 40 WD / 8 missions
- Zagreb: Zdravko Muratti 10WD/2 missions, 
- Tallin: Seili Sudder  10 WD/2 missions, Eva Poldis 10WD/2 missions,
- Madrid: Tomas Criado Navamuniel 10WD /2 missions,</t>
  </si>
  <si>
    <t>Activity 2.2.1 Development of the relevant guidelines, labour inspection manuals, checklists and other tools to improve the institutional operations and procedures focused on  precise implementation of  newly adopted legislation</t>
  </si>
  <si>
    <t>Activity 2.2.2</t>
  </si>
  <si>
    <t>Activity 2.2.2 Preparing and implementing public information campaign aiming to raise awareness among the project among key stakeholders, public, private sector and civil society</t>
  </si>
  <si>
    <t>3 MS experts, 60 WD/12 missions
- Bratislava: Ms. Luba Pavlovova 20 WD/4 missions,
- Madrid: Ms. Maria Mercedes Tejedor Aibar 20 WD/4 missions, Ms. Marta Zimmerman Verdejo 20 WD/4 missions,</t>
  </si>
  <si>
    <t>Activity 2.2.3</t>
  </si>
  <si>
    <t>Activity 2.2.3 Conducting study visits to Member states, focused for transfer of good practices on organisation and management of labour inspection</t>
  </si>
  <si>
    <t>Compensation for Daily Subsistence Estonia</t>
  </si>
  <si>
    <t>Travel Costs within Member States</t>
  </si>
  <si>
    <t>Travel Costs Vienna (will be based on real costs)</t>
  </si>
  <si>
    <t>Study visit for 5 participants + Interpreter to Estonia for 5days/6nights</t>
  </si>
  <si>
    <t>8 MS experts, 75WDs / 15 missions  
- Zagreb: Kristina Balenovic 15 WD/3 missions,
- Bratislava: Jozef Toman 15 WD/3 missions, Maros Palik 5WD/1 mission,
- Tallin: Saili Suder 10WD/2 missions, Marilis Proos 10WD/2 missions,
- Madrid: Jose Ignacio Martin Fernandez 10 WD/2 missions,
- Donostia / San Sebastian: Gabriela Beltran Fernández 5WD/1 missions,
- Valencia: Juan Martin Garcia Alloza 5WD/1 missions,</t>
  </si>
  <si>
    <t>3  MS experts, 25WDs / 5missions   
- Valencia: Mr. Juan Martín GARCÍA ALLOZA 10WD/2 missions,
- Madrid: Jose Ignacio Martin Fernandez 10 WD/2 missions, Gabriela Beltran Fernández  5WD/1 mission,</t>
  </si>
  <si>
    <t>5 MS experts, 55WD/11 missions
- Tallin: Ms. Slija Soon 10WD/2 missions,
- Albacete: Ms. Consuelo Manchón García 15WD/3 missions,
- Valencia: Mr. Juan Martín Garcia Alloza 10WD/2 missions,
- Budapest: Mr Tamas Berky 15WD/3 missions,
- Barcelona: Concepción PASCUAL LIZANA 5WD/1 mission,</t>
  </si>
  <si>
    <t>Travel Costs Albacete (will be based on real costs)</t>
  </si>
  <si>
    <t>Travel Costs Donostia / San Sebastian (will be based on real costs)</t>
  </si>
  <si>
    <t>5 MS experts, 35 WD / 7 missions
- Tallin: Ms. Silia Soon 5WD/1 mission,
- Albacete: Ms. Consuelo Manchón García 10WD/2 missions,
- Valencia: Mr. Juan Martín GARCIA ALLOZA 5WD/1 mission,
- Budapest: Mr Tamas Berky 10WD/2 missions,
- Barcelona: Raquel CALVERAS AUGÉ 5WD/1 mission,</t>
  </si>
  <si>
    <t>5 MS experts, 65 WD / 13 missions
- Albacete: Ms. Consuelo Manchón García 15 WD/3 missions,
- Madrid: Mr. José Ignacio Martín Fernández 15 WD/3 missions,
- Donostia / San Sebastian: Gabriela Beltran Fernández 15WD/3 missions,
- Kosice: Ms. Laurencia Jancurova 15 WD/3 missions,
- Barcelona: Jaume ADMETLLA 5WD/1 mission,</t>
  </si>
  <si>
    <t>TV, radio broadcasting</t>
  </si>
</sst>
</file>

<file path=xl/styles.xml><?xml version="1.0" encoding="utf-8"?>
<styleSheet xmlns="http://schemas.openxmlformats.org/spreadsheetml/2006/main">
  <numFmts count="2">
    <numFmt numFmtId="164" formatCode="#,##0_ ;[Red]\-#,##0\ "/>
    <numFmt numFmtId="165" formatCode="#,##0.00_ ;[Red]\-#,##0.00\ "/>
  </numFmts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1" fillId="0" borderId="0" xfId="1" applyNumberFormat="1" applyFont="1"/>
    <xf numFmtId="0" fontId="2" fillId="0" borderId="0" xfId="1" applyNumberFormat="1" applyFont="1"/>
    <xf numFmtId="0" fontId="3" fillId="0" borderId="0" xfId="1" applyNumberFormat="1" applyFont="1"/>
    <xf numFmtId="0" fontId="1" fillId="0" borderId="0" xfId="1" applyNumberFormat="1" applyFont="1" applyFill="1"/>
    <xf numFmtId="0" fontId="5" fillId="0" borderId="0" xfId="1" applyNumberFormat="1" applyFont="1"/>
    <xf numFmtId="0" fontId="4" fillId="2" borderId="1" xfId="1" applyFont="1" applyFill="1" applyBorder="1" applyAlignment="1">
      <alignment horizontal="center" wrapText="1"/>
    </xf>
    <xf numFmtId="0" fontId="4" fillId="2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1" xfId="1" applyNumberFormat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/>
    </xf>
    <xf numFmtId="165" fontId="5" fillId="0" borderId="1" xfId="1" applyNumberFormat="1" applyFont="1" applyFill="1" applyBorder="1"/>
    <xf numFmtId="164" fontId="5" fillId="0" borderId="1" xfId="1" applyNumberFormat="1" applyFont="1" applyFill="1" applyBorder="1"/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/>
    <xf numFmtId="164" fontId="5" fillId="0" borderId="1" xfId="1" applyNumberFormat="1" applyFont="1" applyBorder="1"/>
    <xf numFmtId="165" fontId="4" fillId="5" borderId="1" xfId="1" applyNumberFormat="1" applyFont="1" applyFill="1" applyBorder="1"/>
    <xf numFmtId="0" fontId="5" fillId="2" borderId="6" xfId="1" applyFont="1" applyFill="1" applyBorder="1"/>
    <xf numFmtId="0" fontId="5" fillId="2" borderId="0" xfId="1" applyFont="1" applyFill="1" applyBorder="1"/>
    <xf numFmtId="0" fontId="5" fillId="2" borderId="0" xfId="1" applyFont="1" applyFill="1" applyBorder="1" applyAlignment="1">
      <alignment horizontal="center"/>
    </xf>
    <xf numFmtId="165" fontId="5" fillId="2" borderId="0" xfId="1" applyNumberFormat="1" applyFont="1" applyFill="1" applyBorder="1"/>
    <xf numFmtId="164" fontId="5" fillId="2" borderId="0" xfId="1" applyNumberFormat="1" applyFont="1" applyFill="1" applyBorder="1"/>
    <xf numFmtId="165" fontId="5" fillId="2" borderId="5" xfId="1" applyNumberFormat="1" applyFont="1" applyFill="1" applyBorder="1"/>
    <xf numFmtId="9" fontId="5" fillId="0" borderId="1" xfId="1" applyNumberFormat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 applyAlignment="1">
      <alignment horizontal="center"/>
    </xf>
    <xf numFmtId="0" fontId="4" fillId="0" borderId="4" xfId="1" applyFont="1" applyBorder="1" applyAlignment="1">
      <alignment horizontal="left"/>
    </xf>
    <xf numFmtId="165" fontId="4" fillId="0" borderId="1" xfId="1" applyNumberFormat="1" applyFont="1" applyFill="1" applyBorder="1"/>
    <xf numFmtId="0" fontId="5" fillId="0" borderId="7" xfId="1" applyFont="1" applyBorder="1" applyAlignment="1">
      <alignment horizontal="center"/>
    </xf>
    <xf numFmtId="165" fontId="5" fillId="0" borderId="7" xfId="1" applyNumberFormat="1" applyFont="1" applyBorder="1"/>
    <xf numFmtId="164" fontId="5" fillId="0" borderId="7" xfId="1" applyNumberFormat="1" applyFont="1" applyFill="1" applyBorder="1"/>
    <xf numFmtId="0" fontId="5" fillId="0" borderId="8" xfId="1" applyFont="1" applyFill="1" applyBorder="1" applyAlignment="1">
      <alignment horizontal="center"/>
    </xf>
    <xf numFmtId="165" fontId="5" fillId="0" borderId="8" xfId="1" applyNumberFormat="1" applyFont="1" applyFill="1" applyBorder="1"/>
    <xf numFmtId="164" fontId="5" fillId="0" borderId="8" xfId="1" applyNumberFormat="1" applyFont="1" applyFill="1" applyBorder="1"/>
    <xf numFmtId="0" fontId="4" fillId="5" borderId="3" xfId="1" applyNumberFormat="1" applyFont="1" applyFill="1" applyBorder="1" applyAlignment="1">
      <alignment horizontal="center"/>
    </xf>
    <xf numFmtId="0" fontId="4" fillId="5" borderId="2" xfId="1" applyNumberFormat="1" applyFont="1" applyFill="1" applyBorder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4" fillId="0" borderId="3" xfId="1" applyFont="1" applyFill="1" applyBorder="1" applyAlignment="1"/>
    <xf numFmtId="0" fontId="4" fillId="0" borderId="2" xfId="1" applyFont="1" applyFill="1" applyBorder="1" applyAlignment="1"/>
    <xf numFmtId="0" fontId="4" fillId="0" borderId="4" xfId="1" applyFont="1" applyFill="1" applyBorder="1" applyAlignment="1"/>
    <xf numFmtId="0" fontId="4" fillId="3" borderId="3" xfId="1" applyFont="1" applyFill="1" applyBorder="1" applyAlignment="1">
      <alignment horizontal="right"/>
    </xf>
    <xf numFmtId="0" fontId="4" fillId="3" borderId="2" xfId="1" applyFont="1" applyFill="1" applyBorder="1" applyAlignment="1">
      <alignment horizontal="right"/>
    </xf>
    <xf numFmtId="0" fontId="4" fillId="3" borderId="4" xfId="1" applyFont="1" applyFill="1" applyBorder="1" applyAlignment="1">
      <alignment horizontal="right"/>
    </xf>
    <xf numFmtId="0" fontId="5" fillId="0" borderId="1" xfId="1" applyFont="1" applyFill="1" applyBorder="1" applyAlignment="1"/>
    <xf numFmtId="0" fontId="5" fillId="0" borderId="3" xfId="1" applyFont="1" applyFill="1" applyBorder="1" applyAlignment="1"/>
    <xf numFmtId="0" fontId="5" fillId="0" borderId="2" xfId="1" applyFont="1" applyFill="1" applyBorder="1" applyAlignment="1"/>
    <xf numFmtId="0" fontId="5" fillId="0" borderId="4" xfId="1" applyFont="1" applyFill="1" applyBorder="1" applyAlignment="1"/>
    <xf numFmtId="0" fontId="5" fillId="0" borderId="1" xfId="1" applyFont="1" applyBorder="1" applyAlignment="1">
      <alignment wrapText="1"/>
    </xf>
    <xf numFmtId="0" fontId="5" fillId="0" borderId="1" xfId="1" applyFont="1" applyBorder="1" applyAlignment="1"/>
    <xf numFmtId="0" fontId="4" fillId="0" borderId="3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4" fillId="2" borderId="1" xfId="1" applyFont="1" applyFill="1" applyBorder="1" applyAlignment="1">
      <alignment horizontal="center" wrapText="1"/>
    </xf>
    <xf numFmtId="0" fontId="4" fillId="0" borderId="1" xfId="1" applyFont="1" applyFill="1" applyBorder="1" applyAlignment="1"/>
    <xf numFmtId="0" fontId="4" fillId="0" borderId="8" xfId="1" applyFont="1" applyFill="1" applyBorder="1" applyAlignment="1"/>
    <xf numFmtId="0" fontId="4" fillId="0" borderId="3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4" fillId="6" borderId="3" xfId="1" applyFont="1" applyFill="1" applyBorder="1" applyAlignment="1">
      <alignment horizontal="left"/>
    </xf>
    <xf numFmtId="0" fontId="4" fillId="6" borderId="2" xfId="1" applyFont="1" applyFill="1" applyBorder="1" applyAlignment="1">
      <alignment horizontal="left"/>
    </xf>
    <xf numFmtId="0" fontId="4" fillId="6" borderId="4" xfId="1" applyFont="1" applyFill="1" applyBorder="1" applyAlignment="1">
      <alignment horizontal="left"/>
    </xf>
    <xf numFmtId="0" fontId="4" fillId="0" borderId="7" xfId="1" applyFont="1" applyBorder="1" applyAlignment="1"/>
    <xf numFmtId="0" fontId="5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wrapText="1"/>
    </xf>
    <xf numFmtId="0" fontId="4" fillId="5" borderId="1" xfId="1" applyFont="1" applyFill="1" applyBorder="1" applyAlignment="1">
      <alignment horizontal="right"/>
    </xf>
    <xf numFmtId="0" fontId="4" fillId="0" borderId="3" xfId="1" applyFont="1" applyBorder="1" applyAlignment="1">
      <alignment horizontal="right"/>
    </xf>
    <xf numFmtId="0" fontId="5" fillId="0" borderId="2" xfId="1" applyFont="1" applyBorder="1" applyAlignment="1"/>
    <xf numFmtId="0" fontId="5" fillId="0" borderId="4" xfId="1" applyFont="1" applyBorder="1" applyAlignment="1"/>
    <xf numFmtId="0" fontId="5" fillId="0" borderId="3" xfId="1" applyFont="1" applyBorder="1" applyAlignment="1">
      <alignment wrapText="1"/>
    </xf>
    <xf numFmtId="0" fontId="5" fillId="0" borderId="2" xfId="1" applyFont="1" applyBorder="1" applyAlignment="1">
      <alignment wrapText="1"/>
    </xf>
    <xf numFmtId="0" fontId="5" fillId="0" borderId="4" xfId="1" applyFont="1" applyBorder="1" applyAlignment="1">
      <alignment wrapText="1"/>
    </xf>
    <xf numFmtId="0" fontId="4" fillId="4" borderId="3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horizontal="left" vertical="center" wrapText="1"/>
    </xf>
    <xf numFmtId="0" fontId="4" fillId="4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right"/>
    </xf>
    <xf numFmtId="0" fontId="4" fillId="7" borderId="3" xfId="1" applyFont="1" applyFill="1" applyBorder="1" applyAlignment="1">
      <alignment wrapText="1"/>
    </xf>
    <xf numFmtId="0" fontId="4" fillId="7" borderId="2" xfId="1" applyFont="1" applyFill="1" applyBorder="1" applyAlignment="1">
      <alignment wrapText="1"/>
    </xf>
    <xf numFmtId="0" fontId="4" fillId="7" borderId="4" xfId="1" applyFont="1" applyFill="1" applyBorder="1" applyAlignment="1">
      <alignment wrapText="1"/>
    </xf>
    <xf numFmtId="0" fontId="4" fillId="0" borderId="3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4" fillId="0" borderId="4" xfId="1" applyFont="1" applyBorder="1" applyAlignment="1">
      <alignment wrapText="1"/>
    </xf>
    <xf numFmtId="0" fontId="5" fillId="0" borderId="3" xfId="1" applyFont="1" applyFill="1" applyBorder="1" applyAlignment="1">
      <alignment wrapText="1"/>
    </xf>
    <xf numFmtId="0" fontId="5" fillId="0" borderId="2" xfId="1" applyFont="1" applyFill="1" applyBorder="1" applyAlignment="1">
      <alignment wrapText="1"/>
    </xf>
    <xf numFmtId="0" fontId="5" fillId="0" borderId="4" xfId="1" applyFont="1" applyFill="1" applyBorder="1" applyAlignment="1">
      <alignment wrapText="1"/>
    </xf>
  </cellXfs>
  <cellStyles count="2">
    <cellStyle name="normálne" xfId="0" builtinId="0"/>
    <cellStyle name="normálne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78"/>
  <sheetViews>
    <sheetView tabSelected="1" zoomScale="120" zoomScaleNormal="120" workbookViewId="0">
      <pane ySplit="3" topLeftCell="A154" activePane="bottomLeft" state="frozen"/>
      <selection pane="bottomLeft" activeCell="H176" sqref="H176"/>
    </sheetView>
  </sheetViews>
  <sheetFormatPr defaultColWidth="11.42578125" defaultRowHeight="12.75"/>
  <cols>
    <col min="1" max="3" width="11.42578125" style="1" customWidth="1"/>
    <col min="4" max="4" width="13.7109375" style="1" customWidth="1"/>
    <col min="5" max="5" width="9.140625" style="1" customWidth="1"/>
    <col min="6" max="6" width="11.5703125" style="1" bestFit="1" customWidth="1"/>
    <col min="7" max="7" width="15.5703125" style="1" bestFit="1" customWidth="1"/>
    <col min="8" max="8" width="14.140625" style="1" bestFit="1" customWidth="1"/>
    <col min="9" max="9" width="14.5703125" style="1" customWidth="1"/>
    <col min="10" max="10" width="11.7109375" style="1" customWidth="1"/>
    <col min="11" max="11" width="13" style="1" bestFit="1" customWidth="1"/>
    <col min="12" max="12" width="12.7109375" style="1" bestFit="1" customWidth="1"/>
    <col min="13" max="13" width="11.5703125" style="1" bestFit="1" customWidth="1"/>
    <col min="14" max="16384" width="11.42578125" style="1"/>
  </cols>
  <sheetData>
    <row r="1" spans="1:17">
      <c r="A1" s="34" t="s">
        <v>56</v>
      </c>
      <c r="B1" s="35"/>
      <c r="C1" s="35"/>
      <c r="D1" s="35"/>
      <c r="E1" s="35"/>
      <c r="F1" s="35"/>
      <c r="G1" s="35"/>
      <c r="H1" s="36"/>
    </row>
    <row r="2" spans="1:17">
      <c r="A2" s="5"/>
      <c r="B2" s="5"/>
      <c r="C2" s="5"/>
      <c r="D2" s="5"/>
      <c r="E2" s="5"/>
      <c r="F2" s="5"/>
      <c r="G2" s="5"/>
      <c r="H2" s="5"/>
    </row>
    <row r="3" spans="1:17" ht="65.25" customHeight="1">
      <c r="A3" s="52" t="s">
        <v>52</v>
      </c>
      <c r="B3" s="52"/>
      <c r="C3" s="52"/>
      <c r="D3" s="52"/>
      <c r="E3" s="6" t="s">
        <v>40</v>
      </c>
      <c r="F3" s="7" t="s">
        <v>0</v>
      </c>
      <c r="G3" s="7" t="s">
        <v>41</v>
      </c>
      <c r="H3" s="7" t="s">
        <v>1</v>
      </c>
    </row>
    <row r="4" spans="1:17">
      <c r="A4" s="55" t="s">
        <v>2</v>
      </c>
      <c r="B4" s="56"/>
      <c r="C4" s="56"/>
      <c r="D4" s="57"/>
      <c r="E4" s="8"/>
      <c r="F4" s="9"/>
      <c r="G4" s="9"/>
      <c r="H4" s="9"/>
    </row>
    <row r="5" spans="1:17">
      <c r="A5" s="58" t="s">
        <v>39</v>
      </c>
      <c r="B5" s="59"/>
      <c r="C5" s="59"/>
      <c r="D5" s="59"/>
      <c r="E5" s="59"/>
      <c r="F5" s="59"/>
      <c r="G5" s="59"/>
      <c r="H5" s="60"/>
    </row>
    <row r="6" spans="1:17">
      <c r="A6" s="53" t="s">
        <v>20</v>
      </c>
      <c r="B6" s="53"/>
      <c r="C6" s="53"/>
      <c r="D6" s="53"/>
      <c r="E6" s="10">
        <v>2</v>
      </c>
      <c r="F6" s="11">
        <v>5500</v>
      </c>
      <c r="G6" s="12">
        <v>24</v>
      </c>
      <c r="H6" s="11">
        <f>F6*G6</f>
        <v>132000</v>
      </c>
    </row>
    <row r="7" spans="1:17" ht="13.5" thickBot="1">
      <c r="A7" s="54" t="s">
        <v>44</v>
      </c>
      <c r="B7" s="54"/>
      <c r="C7" s="54"/>
      <c r="D7" s="54"/>
      <c r="E7" s="31">
        <v>3</v>
      </c>
      <c r="F7" s="32">
        <v>148.5</v>
      </c>
      <c r="G7" s="33">
        <v>731</v>
      </c>
      <c r="H7" s="32">
        <f>F7*G7</f>
        <v>108553.5</v>
      </c>
    </row>
    <row r="8" spans="1:17">
      <c r="A8" s="61" t="s">
        <v>21</v>
      </c>
      <c r="B8" s="61"/>
      <c r="C8" s="61"/>
      <c r="D8" s="61"/>
      <c r="E8" s="28">
        <v>4</v>
      </c>
      <c r="F8" s="29">
        <v>0</v>
      </c>
      <c r="G8" s="30">
        <v>0</v>
      </c>
      <c r="H8" s="29">
        <f t="shared" ref="H8:H15" si="0">F8*G8</f>
        <v>0</v>
      </c>
    </row>
    <row r="9" spans="1:17">
      <c r="A9" s="37" t="s">
        <v>22</v>
      </c>
      <c r="B9" s="38"/>
      <c r="C9" s="38"/>
      <c r="D9" s="38"/>
      <c r="E9" s="38"/>
      <c r="F9" s="38"/>
      <c r="G9" s="38"/>
      <c r="H9" s="39"/>
      <c r="P9" s="2"/>
      <c r="Q9" s="3"/>
    </row>
    <row r="10" spans="1:17">
      <c r="A10" s="43" t="s">
        <v>23</v>
      </c>
      <c r="B10" s="43"/>
      <c r="C10" s="43"/>
      <c r="D10" s="43"/>
      <c r="E10" s="13">
        <v>5</v>
      </c>
      <c r="F10" s="11">
        <v>457</v>
      </c>
      <c r="G10" s="15">
        <v>2</v>
      </c>
      <c r="H10" s="14">
        <f t="shared" si="0"/>
        <v>914</v>
      </c>
      <c r="P10" s="2"/>
      <c r="Q10" s="3"/>
    </row>
    <row r="11" spans="1:17">
      <c r="A11" s="44" t="s">
        <v>24</v>
      </c>
      <c r="B11" s="45"/>
      <c r="C11" s="45"/>
      <c r="D11" s="46"/>
      <c r="E11" s="13">
        <v>6</v>
      </c>
      <c r="F11" s="11">
        <v>0</v>
      </c>
      <c r="G11" s="15">
        <v>0</v>
      </c>
      <c r="H11" s="14">
        <f t="shared" si="0"/>
        <v>0</v>
      </c>
      <c r="P11" s="2"/>
      <c r="Q11" s="3"/>
    </row>
    <row r="12" spans="1:17">
      <c r="A12" s="44" t="s">
        <v>25</v>
      </c>
      <c r="B12" s="45"/>
      <c r="C12" s="45"/>
      <c r="D12" s="46"/>
      <c r="E12" s="13">
        <v>7</v>
      </c>
      <c r="F12" s="14">
        <v>0</v>
      </c>
      <c r="G12" s="15">
        <v>0</v>
      </c>
      <c r="H12" s="14">
        <f t="shared" si="0"/>
        <v>0</v>
      </c>
      <c r="P12" s="2"/>
      <c r="Q12" s="3"/>
    </row>
    <row r="13" spans="1:17">
      <c r="A13" s="44" t="s">
        <v>26</v>
      </c>
      <c r="B13" s="45"/>
      <c r="C13" s="45"/>
      <c r="D13" s="46"/>
      <c r="E13" s="13">
        <v>8</v>
      </c>
      <c r="F13" s="14">
        <v>0</v>
      </c>
      <c r="G13" s="15">
        <v>0</v>
      </c>
      <c r="H13" s="14">
        <f t="shared" si="0"/>
        <v>0</v>
      </c>
      <c r="P13" s="2"/>
      <c r="Q13" s="3"/>
    </row>
    <row r="14" spans="1:17">
      <c r="A14" s="44" t="s">
        <v>27</v>
      </c>
      <c r="B14" s="45"/>
      <c r="C14" s="45"/>
      <c r="D14" s="46"/>
      <c r="E14" s="13">
        <v>9</v>
      </c>
      <c r="F14" s="14">
        <v>457</v>
      </c>
      <c r="G14" s="15">
        <v>23</v>
      </c>
      <c r="H14" s="14">
        <f t="shared" si="0"/>
        <v>10511</v>
      </c>
      <c r="P14" s="2"/>
      <c r="Q14" s="3"/>
    </row>
    <row r="15" spans="1:17">
      <c r="A15" s="37" t="s">
        <v>28</v>
      </c>
      <c r="B15" s="38"/>
      <c r="C15" s="38"/>
      <c r="D15" s="39"/>
      <c r="E15" s="13">
        <v>10</v>
      </c>
      <c r="F15" s="14">
        <v>1</v>
      </c>
      <c r="G15" s="15">
        <v>0</v>
      </c>
      <c r="H15" s="14">
        <f t="shared" si="0"/>
        <v>0</v>
      </c>
      <c r="P15" s="2"/>
      <c r="Q15" s="3"/>
    </row>
    <row r="16" spans="1:17">
      <c r="A16" s="49" t="s">
        <v>29</v>
      </c>
      <c r="B16" s="50"/>
      <c r="C16" s="50"/>
      <c r="D16" s="50"/>
      <c r="E16" s="50"/>
      <c r="F16" s="50"/>
      <c r="G16" s="50"/>
      <c r="H16" s="51"/>
    </row>
    <row r="17" spans="1:17">
      <c r="A17" s="48" t="s">
        <v>9</v>
      </c>
      <c r="B17" s="48"/>
      <c r="C17" s="48"/>
      <c r="D17" s="48"/>
      <c r="E17" s="13">
        <v>11</v>
      </c>
      <c r="F17" s="14">
        <v>550</v>
      </c>
      <c r="G17" s="15">
        <v>1</v>
      </c>
      <c r="H17" s="14">
        <f>F17*G17</f>
        <v>550</v>
      </c>
      <c r="P17" s="2"/>
      <c r="Q17" s="3"/>
    </row>
    <row r="18" spans="1:17">
      <c r="A18" s="43" t="s">
        <v>30</v>
      </c>
      <c r="B18" s="43"/>
      <c r="C18" s="43"/>
      <c r="D18" s="43"/>
      <c r="E18" s="13">
        <v>12</v>
      </c>
      <c r="F18" s="14">
        <v>232</v>
      </c>
      <c r="G18" s="15">
        <v>2</v>
      </c>
      <c r="H18" s="14">
        <f>F18*G18</f>
        <v>464</v>
      </c>
      <c r="Q18" s="2"/>
    </row>
    <row r="19" spans="1:17">
      <c r="A19" s="49" t="s">
        <v>31</v>
      </c>
      <c r="B19" s="50"/>
      <c r="C19" s="50"/>
      <c r="D19" s="50"/>
      <c r="E19" s="50"/>
      <c r="F19" s="50"/>
      <c r="G19" s="50"/>
      <c r="H19" s="51"/>
    </row>
    <row r="20" spans="1:17">
      <c r="A20" s="47" t="s">
        <v>45</v>
      </c>
      <c r="B20" s="47"/>
      <c r="C20" s="47"/>
      <c r="D20" s="47"/>
      <c r="E20" s="13">
        <v>13</v>
      </c>
      <c r="F20" s="11">
        <v>1600</v>
      </c>
      <c r="G20" s="15">
        <v>24</v>
      </c>
      <c r="H20" s="14">
        <f>F20*G20</f>
        <v>38400</v>
      </c>
    </row>
    <row r="21" spans="1:17">
      <c r="A21" s="47" t="s">
        <v>46</v>
      </c>
      <c r="B21" s="47"/>
      <c r="C21" s="47"/>
      <c r="D21" s="47"/>
      <c r="E21" s="13">
        <v>14</v>
      </c>
      <c r="F21" s="11">
        <v>1600</v>
      </c>
      <c r="G21" s="15">
        <v>24</v>
      </c>
      <c r="H21" s="14">
        <f>F21*G21</f>
        <v>38400</v>
      </c>
    </row>
    <row r="22" spans="1:17">
      <c r="A22" s="64" t="s">
        <v>3</v>
      </c>
      <c r="B22" s="64"/>
      <c r="C22" s="64"/>
      <c r="D22" s="64"/>
      <c r="E22" s="64"/>
      <c r="F22" s="64"/>
      <c r="G22" s="64"/>
      <c r="H22" s="16">
        <f>SUM(H6:H8,H10:H15,H17:H18,H20:H21)</f>
        <v>329792.5</v>
      </c>
    </row>
    <row r="23" spans="1:17">
      <c r="A23" s="17"/>
      <c r="B23" s="18"/>
      <c r="C23" s="18"/>
      <c r="D23" s="18"/>
      <c r="E23" s="19"/>
      <c r="F23" s="20"/>
      <c r="G23" s="21"/>
      <c r="H23" s="22"/>
    </row>
    <row r="24" spans="1:17">
      <c r="A24" s="58" t="s">
        <v>4</v>
      </c>
      <c r="B24" s="59"/>
      <c r="C24" s="59"/>
      <c r="D24" s="59"/>
      <c r="E24" s="59"/>
      <c r="F24" s="59"/>
      <c r="G24" s="59"/>
      <c r="H24" s="60"/>
    </row>
    <row r="25" spans="1:17">
      <c r="A25" s="49" t="s">
        <v>19</v>
      </c>
      <c r="B25" s="50"/>
      <c r="C25" s="50"/>
      <c r="D25" s="50"/>
      <c r="E25" s="50"/>
      <c r="F25" s="50"/>
      <c r="G25" s="50"/>
      <c r="H25" s="51"/>
    </row>
    <row r="26" spans="1:17">
      <c r="A26" s="68" t="s">
        <v>47</v>
      </c>
      <c r="B26" s="69"/>
      <c r="C26" s="69"/>
      <c r="D26" s="70"/>
      <c r="E26" s="13">
        <v>23</v>
      </c>
      <c r="F26" s="14">
        <v>350</v>
      </c>
      <c r="G26" s="12">
        <v>13</v>
      </c>
      <c r="H26" s="14">
        <f>F26*G26</f>
        <v>4550</v>
      </c>
    </row>
    <row r="27" spans="1:17">
      <c r="A27" s="68" t="s">
        <v>48</v>
      </c>
      <c r="B27" s="69"/>
      <c r="C27" s="69"/>
      <c r="D27" s="70"/>
      <c r="E27" s="13">
        <v>23</v>
      </c>
      <c r="F27" s="14">
        <v>350</v>
      </c>
      <c r="G27" s="12">
        <v>42</v>
      </c>
      <c r="H27" s="14">
        <f t="shared" ref="H27:H28" si="1">F27*G27</f>
        <v>14700</v>
      </c>
    </row>
    <row r="28" spans="1:17">
      <c r="A28" s="68" t="s">
        <v>49</v>
      </c>
      <c r="B28" s="69"/>
      <c r="C28" s="69"/>
      <c r="D28" s="70"/>
      <c r="E28" s="13">
        <v>23</v>
      </c>
      <c r="F28" s="14">
        <v>350</v>
      </c>
      <c r="G28" s="12">
        <v>0</v>
      </c>
      <c r="H28" s="14">
        <f t="shared" si="1"/>
        <v>0</v>
      </c>
    </row>
    <row r="29" spans="1:17">
      <c r="A29" s="48" t="s">
        <v>50</v>
      </c>
      <c r="B29" s="48"/>
      <c r="C29" s="48"/>
      <c r="D29" s="48"/>
      <c r="E29" s="13"/>
      <c r="F29" s="23">
        <v>1.36</v>
      </c>
      <c r="G29" s="12"/>
      <c r="H29" s="14">
        <f>SUM(H26:H28)*1.36</f>
        <v>26180.000000000004</v>
      </c>
    </row>
    <row r="30" spans="1:17">
      <c r="A30" s="48" t="s">
        <v>32</v>
      </c>
      <c r="B30" s="48"/>
      <c r="C30" s="48"/>
      <c r="D30" s="48"/>
      <c r="E30" s="13">
        <v>12</v>
      </c>
      <c r="F30" s="14">
        <v>198</v>
      </c>
      <c r="G30" s="12">
        <v>79</v>
      </c>
      <c r="H30" s="14">
        <f>F30*G30</f>
        <v>15642</v>
      </c>
    </row>
    <row r="31" spans="1:17">
      <c r="A31" s="48" t="s">
        <v>59</v>
      </c>
      <c r="B31" s="48"/>
      <c r="C31" s="48"/>
      <c r="D31" s="48"/>
      <c r="E31" s="13">
        <v>11</v>
      </c>
      <c r="F31" s="11">
        <v>457</v>
      </c>
      <c r="G31" s="12">
        <v>7</v>
      </c>
      <c r="H31" s="14">
        <f>F31*G31</f>
        <v>3199</v>
      </c>
    </row>
    <row r="32" spans="1:17">
      <c r="A32" s="48" t="s">
        <v>61</v>
      </c>
      <c r="B32" s="48"/>
      <c r="C32" s="48"/>
      <c r="D32" s="48"/>
      <c r="E32" s="13">
        <v>11</v>
      </c>
      <c r="F32" s="11">
        <v>616</v>
      </c>
      <c r="G32" s="12">
        <v>9</v>
      </c>
      <c r="H32" s="14">
        <f>F32*G32</f>
        <v>5544</v>
      </c>
    </row>
    <row r="33" spans="1:8">
      <c r="A33" s="43" t="s">
        <v>60</v>
      </c>
      <c r="B33" s="43"/>
      <c r="C33" s="43"/>
      <c r="D33" s="43"/>
      <c r="E33" s="13">
        <v>11</v>
      </c>
      <c r="F33" s="11">
        <v>450</v>
      </c>
      <c r="G33" s="12">
        <v>8</v>
      </c>
      <c r="H33" s="14">
        <f>F33*G33</f>
        <v>3600</v>
      </c>
    </row>
    <row r="34" spans="1:8">
      <c r="A34" s="49" t="s">
        <v>33</v>
      </c>
      <c r="B34" s="50"/>
      <c r="C34" s="50"/>
      <c r="D34" s="50"/>
      <c r="E34" s="50"/>
      <c r="F34" s="50"/>
      <c r="G34" s="50"/>
      <c r="H34" s="51"/>
    </row>
    <row r="35" spans="1:8">
      <c r="A35" s="43" t="s">
        <v>9</v>
      </c>
      <c r="B35" s="43"/>
      <c r="C35" s="43"/>
      <c r="D35" s="43"/>
      <c r="E35" s="13">
        <v>11</v>
      </c>
      <c r="F35" s="14">
        <v>550</v>
      </c>
      <c r="G35" s="12">
        <v>1</v>
      </c>
      <c r="H35" s="14">
        <f>F35*G35</f>
        <v>550</v>
      </c>
    </row>
    <row r="36" spans="1:8">
      <c r="A36" s="43" t="s">
        <v>32</v>
      </c>
      <c r="B36" s="43"/>
      <c r="C36" s="43"/>
      <c r="D36" s="43"/>
      <c r="E36" s="13">
        <v>12</v>
      </c>
      <c r="F36" s="14">
        <v>232</v>
      </c>
      <c r="G36" s="12">
        <v>2</v>
      </c>
      <c r="H36" s="14">
        <f>F36*G36</f>
        <v>464</v>
      </c>
    </row>
    <row r="37" spans="1:8">
      <c r="A37" s="49" t="s">
        <v>8</v>
      </c>
      <c r="B37" s="50"/>
      <c r="C37" s="50"/>
      <c r="D37" s="50"/>
      <c r="E37" s="24"/>
      <c r="F37" s="24"/>
      <c r="G37" s="25" t="s">
        <v>34</v>
      </c>
      <c r="H37" s="26"/>
    </row>
    <row r="38" spans="1:8">
      <c r="A38" s="62" t="s">
        <v>35</v>
      </c>
      <c r="B38" s="62"/>
      <c r="C38" s="62"/>
      <c r="D38" s="62"/>
      <c r="E38" s="13">
        <v>15</v>
      </c>
      <c r="F38" s="11">
        <v>15000</v>
      </c>
      <c r="G38" s="12">
        <v>1</v>
      </c>
      <c r="H38" s="14">
        <f>F38*G38</f>
        <v>15000</v>
      </c>
    </row>
    <row r="39" spans="1:8">
      <c r="A39" s="63" t="s">
        <v>36</v>
      </c>
      <c r="B39" s="63"/>
      <c r="C39" s="63"/>
      <c r="D39" s="63"/>
      <c r="E39" s="13">
        <v>16</v>
      </c>
      <c r="F39" s="14">
        <v>0</v>
      </c>
      <c r="G39" s="12">
        <v>1</v>
      </c>
      <c r="H39" s="14">
        <f>F39*G39</f>
        <v>0</v>
      </c>
    </row>
    <row r="40" spans="1:8">
      <c r="A40" s="53" t="s">
        <v>7</v>
      </c>
      <c r="B40" s="53"/>
      <c r="C40" s="53"/>
      <c r="D40" s="53"/>
      <c r="E40" s="13">
        <v>21</v>
      </c>
      <c r="F40" s="14">
        <v>5000</v>
      </c>
      <c r="G40" s="12">
        <v>1</v>
      </c>
      <c r="H40" s="14">
        <f>F40*G40</f>
        <v>5000</v>
      </c>
    </row>
    <row r="41" spans="1:8">
      <c r="A41" s="64" t="s">
        <v>5</v>
      </c>
      <c r="B41" s="64"/>
      <c r="C41" s="64"/>
      <c r="D41" s="64"/>
      <c r="E41" s="64"/>
      <c r="F41" s="64"/>
      <c r="G41" s="64"/>
      <c r="H41" s="16">
        <f>SUM(H26:H40)</f>
        <v>94429</v>
      </c>
    </row>
    <row r="42" spans="1:8">
      <c r="A42" s="17"/>
      <c r="B42" s="18"/>
      <c r="C42" s="18"/>
      <c r="D42" s="18"/>
      <c r="E42" s="19"/>
      <c r="F42" s="20"/>
      <c r="G42" s="21"/>
      <c r="H42" s="22"/>
    </row>
    <row r="43" spans="1:8">
      <c r="A43" s="58" t="s">
        <v>6</v>
      </c>
      <c r="B43" s="59"/>
      <c r="C43" s="59"/>
      <c r="D43" s="59"/>
      <c r="E43" s="59"/>
      <c r="F43" s="59"/>
      <c r="G43" s="59"/>
      <c r="H43" s="60"/>
    </row>
    <row r="44" spans="1:8">
      <c r="A44" s="71" t="s">
        <v>53</v>
      </c>
      <c r="B44" s="72"/>
      <c r="C44" s="72"/>
      <c r="D44" s="72"/>
      <c r="E44" s="72"/>
      <c r="F44" s="72"/>
      <c r="G44" s="72"/>
      <c r="H44" s="73"/>
    </row>
    <row r="45" spans="1:8">
      <c r="A45" s="75" t="s">
        <v>63</v>
      </c>
      <c r="B45" s="76"/>
      <c r="C45" s="76"/>
      <c r="D45" s="76"/>
      <c r="E45" s="76"/>
      <c r="F45" s="76"/>
      <c r="G45" s="76"/>
      <c r="H45" s="77"/>
    </row>
    <row r="46" spans="1:8">
      <c r="A46" s="68" t="s">
        <v>64</v>
      </c>
      <c r="B46" s="69"/>
      <c r="C46" s="69"/>
      <c r="D46" s="70"/>
      <c r="E46" s="13"/>
      <c r="F46" s="14"/>
      <c r="G46" s="12"/>
      <c r="H46" s="14"/>
    </row>
    <row r="47" spans="1:8">
      <c r="A47" s="68" t="s">
        <v>37</v>
      </c>
      <c r="B47" s="69"/>
      <c r="C47" s="69"/>
      <c r="D47" s="70"/>
      <c r="E47" s="13"/>
      <c r="F47" s="14">
        <v>350</v>
      </c>
      <c r="G47" s="12">
        <v>2</v>
      </c>
      <c r="H47" s="14">
        <f>F47*G47</f>
        <v>700</v>
      </c>
    </row>
    <row r="48" spans="1:8">
      <c r="A48" s="48" t="s">
        <v>50</v>
      </c>
      <c r="B48" s="48"/>
      <c r="C48" s="48"/>
      <c r="D48" s="48"/>
      <c r="E48" s="13"/>
      <c r="F48" s="23">
        <v>1.36</v>
      </c>
      <c r="G48" s="12"/>
      <c r="H48" s="14">
        <f>SUM(H47)*1.36</f>
        <v>952.00000000000011</v>
      </c>
    </row>
    <row r="49" spans="1:8">
      <c r="A49" s="48" t="s">
        <v>32</v>
      </c>
      <c r="B49" s="48"/>
      <c r="C49" s="48"/>
      <c r="D49" s="48"/>
      <c r="E49" s="13">
        <v>12</v>
      </c>
      <c r="F49" s="14">
        <v>198</v>
      </c>
      <c r="G49" s="12">
        <v>4</v>
      </c>
      <c r="H49" s="14">
        <f>F49*G49</f>
        <v>792</v>
      </c>
    </row>
    <row r="50" spans="1:8">
      <c r="A50" s="48" t="s">
        <v>58</v>
      </c>
      <c r="B50" s="48"/>
      <c r="C50" s="48"/>
      <c r="D50" s="48"/>
      <c r="E50" s="13">
        <v>11</v>
      </c>
      <c r="F50" s="11">
        <v>616</v>
      </c>
      <c r="G50" s="12">
        <v>0</v>
      </c>
      <c r="H50" s="14">
        <f>F50*G50</f>
        <v>0</v>
      </c>
    </row>
    <row r="51" spans="1:8">
      <c r="A51" s="78" t="s">
        <v>38</v>
      </c>
      <c r="B51" s="79"/>
      <c r="C51" s="79"/>
      <c r="D51" s="80"/>
      <c r="E51" s="13">
        <v>18</v>
      </c>
      <c r="F51" s="14">
        <v>0</v>
      </c>
      <c r="G51" s="12">
        <v>1</v>
      </c>
      <c r="H51" s="14">
        <f t="shared" ref="H51" si="2">F51*G51</f>
        <v>0</v>
      </c>
    </row>
    <row r="52" spans="1:8">
      <c r="A52" s="40" t="s">
        <v>62</v>
      </c>
      <c r="B52" s="41"/>
      <c r="C52" s="41"/>
      <c r="D52" s="41"/>
      <c r="E52" s="41"/>
      <c r="F52" s="41"/>
      <c r="G52" s="42"/>
      <c r="H52" s="27">
        <f>SUM(H46:H51)</f>
        <v>2444</v>
      </c>
    </row>
    <row r="53" spans="1:8">
      <c r="A53" s="40" t="s">
        <v>51</v>
      </c>
      <c r="B53" s="41"/>
      <c r="C53" s="41"/>
      <c r="D53" s="41"/>
      <c r="E53" s="41"/>
      <c r="F53" s="41"/>
      <c r="G53" s="42"/>
      <c r="H53" s="27">
        <f>SUM(H52)</f>
        <v>2444</v>
      </c>
    </row>
    <row r="54" spans="1:8" ht="26.25" customHeight="1">
      <c r="A54" s="71" t="s">
        <v>54</v>
      </c>
      <c r="B54" s="72"/>
      <c r="C54" s="72"/>
      <c r="D54" s="72"/>
      <c r="E54" s="72"/>
      <c r="F54" s="72"/>
      <c r="G54" s="72"/>
      <c r="H54" s="73"/>
    </row>
    <row r="55" spans="1:8" ht="28.5" customHeight="1">
      <c r="A55" s="75" t="s">
        <v>66</v>
      </c>
      <c r="B55" s="76"/>
      <c r="C55" s="76"/>
      <c r="D55" s="76"/>
      <c r="E55" s="76"/>
      <c r="F55" s="76"/>
      <c r="G55" s="76"/>
      <c r="H55" s="77"/>
    </row>
    <row r="56" spans="1:8" ht="143.25" customHeight="1">
      <c r="A56" s="68" t="s">
        <v>100</v>
      </c>
      <c r="B56" s="69"/>
      <c r="C56" s="69"/>
      <c r="D56" s="70"/>
      <c r="E56" s="13"/>
      <c r="F56" s="14"/>
      <c r="G56" s="12"/>
      <c r="H56" s="14"/>
    </row>
    <row r="57" spans="1:8">
      <c r="A57" s="68" t="s">
        <v>37</v>
      </c>
      <c r="B57" s="69"/>
      <c r="C57" s="69"/>
      <c r="D57" s="70"/>
      <c r="E57" s="13"/>
      <c r="F57" s="14">
        <v>350</v>
      </c>
      <c r="G57" s="12">
        <v>75</v>
      </c>
      <c r="H57" s="14">
        <f>F57*G57</f>
        <v>26250</v>
      </c>
    </row>
    <row r="58" spans="1:8">
      <c r="A58" s="48" t="s">
        <v>50</v>
      </c>
      <c r="B58" s="48"/>
      <c r="C58" s="48"/>
      <c r="D58" s="48"/>
      <c r="E58" s="13"/>
      <c r="F58" s="23">
        <v>1.36</v>
      </c>
      <c r="G58" s="12"/>
      <c r="H58" s="14">
        <f>SUM(H57)*1.36</f>
        <v>35700</v>
      </c>
    </row>
    <row r="59" spans="1:8">
      <c r="A59" s="48" t="s">
        <v>32</v>
      </c>
      <c r="B59" s="48"/>
      <c r="C59" s="48"/>
      <c r="D59" s="48"/>
      <c r="E59" s="13">
        <v>12</v>
      </c>
      <c r="F59" s="14">
        <v>198</v>
      </c>
      <c r="G59" s="12">
        <v>90</v>
      </c>
      <c r="H59" s="14">
        <f t="shared" ref="H59:H65" si="3">F59*G59</f>
        <v>17820</v>
      </c>
    </row>
    <row r="60" spans="1:8">
      <c r="A60" s="48" t="s">
        <v>57</v>
      </c>
      <c r="B60" s="48"/>
      <c r="C60" s="48"/>
      <c r="D60" s="48"/>
      <c r="E60" s="13">
        <v>11</v>
      </c>
      <c r="F60" s="11">
        <v>457</v>
      </c>
      <c r="G60" s="12">
        <v>4</v>
      </c>
      <c r="H60" s="14">
        <f t="shared" si="3"/>
        <v>1828</v>
      </c>
    </row>
    <row r="61" spans="1:8">
      <c r="A61" s="43" t="s">
        <v>58</v>
      </c>
      <c r="B61" s="43"/>
      <c r="C61" s="43"/>
      <c r="D61" s="43"/>
      <c r="E61" s="13">
        <v>11</v>
      </c>
      <c r="F61" s="11">
        <v>616</v>
      </c>
      <c r="G61" s="12">
        <v>2</v>
      </c>
      <c r="H61" s="14">
        <f t="shared" si="3"/>
        <v>1232</v>
      </c>
    </row>
    <row r="62" spans="1:8">
      <c r="A62" s="43" t="s">
        <v>68</v>
      </c>
      <c r="B62" s="43"/>
      <c r="C62" s="43"/>
      <c r="D62" s="43"/>
      <c r="E62" s="13">
        <v>11</v>
      </c>
      <c r="F62" s="11">
        <v>616</v>
      </c>
      <c r="G62" s="12">
        <v>1</v>
      </c>
      <c r="H62" s="14">
        <f>F62*G62</f>
        <v>616</v>
      </c>
    </row>
    <row r="63" spans="1:8" ht="26.25" customHeight="1">
      <c r="A63" s="81" t="s">
        <v>104</v>
      </c>
      <c r="B63" s="82"/>
      <c r="C63" s="82"/>
      <c r="D63" s="83"/>
      <c r="E63" s="13">
        <v>11</v>
      </c>
      <c r="F63" s="11">
        <v>616</v>
      </c>
      <c r="G63" s="12">
        <v>1</v>
      </c>
      <c r="H63" s="14">
        <f t="shared" si="3"/>
        <v>616</v>
      </c>
    </row>
    <row r="64" spans="1:8">
      <c r="A64" s="48" t="s">
        <v>69</v>
      </c>
      <c r="B64" s="48"/>
      <c r="C64" s="48"/>
      <c r="D64" s="48"/>
      <c r="E64" s="13">
        <v>11</v>
      </c>
      <c r="F64" s="11">
        <v>450</v>
      </c>
      <c r="G64" s="12">
        <v>4</v>
      </c>
      <c r="H64" s="14">
        <f t="shared" si="3"/>
        <v>1800</v>
      </c>
    </row>
    <row r="65" spans="1:8">
      <c r="A65" s="48" t="s">
        <v>67</v>
      </c>
      <c r="B65" s="48"/>
      <c r="C65" s="48"/>
      <c r="D65" s="48"/>
      <c r="E65" s="13">
        <v>11</v>
      </c>
      <c r="F65" s="11">
        <v>500</v>
      </c>
      <c r="G65" s="12">
        <v>3</v>
      </c>
      <c r="H65" s="14">
        <f t="shared" si="3"/>
        <v>1500</v>
      </c>
    </row>
    <row r="66" spans="1:8">
      <c r="A66" s="68" t="s">
        <v>70</v>
      </c>
      <c r="B66" s="69"/>
      <c r="C66" s="69"/>
      <c r="D66" s="70"/>
      <c r="E66" s="13">
        <v>18</v>
      </c>
      <c r="F66" s="14">
        <v>12</v>
      </c>
      <c r="G66" s="12">
        <v>100</v>
      </c>
      <c r="H66" s="14">
        <f t="shared" ref="H66" si="4">F66*G66</f>
        <v>1200</v>
      </c>
    </row>
    <row r="67" spans="1:8">
      <c r="A67" s="40" t="s">
        <v>65</v>
      </c>
      <c r="B67" s="41"/>
      <c r="C67" s="41"/>
      <c r="D67" s="41"/>
      <c r="E67" s="41"/>
      <c r="F67" s="41"/>
      <c r="G67" s="42"/>
      <c r="H67" s="27">
        <f>SUM(H56:H66)</f>
        <v>88562</v>
      </c>
    </row>
    <row r="68" spans="1:8" ht="28.5" customHeight="1">
      <c r="A68" s="75" t="s">
        <v>71</v>
      </c>
      <c r="B68" s="76"/>
      <c r="C68" s="76"/>
      <c r="D68" s="76"/>
      <c r="E68" s="76"/>
      <c r="F68" s="76"/>
      <c r="G68" s="76"/>
      <c r="H68" s="77"/>
    </row>
    <row r="69" spans="1:8" ht="66" customHeight="1">
      <c r="A69" s="68" t="s">
        <v>101</v>
      </c>
      <c r="B69" s="69"/>
      <c r="C69" s="69"/>
      <c r="D69" s="70"/>
      <c r="E69" s="13"/>
      <c r="F69" s="14"/>
      <c r="G69" s="12"/>
      <c r="H69" s="14"/>
    </row>
    <row r="70" spans="1:8">
      <c r="A70" s="68" t="s">
        <v>37</v>
      </c>
      <c r="B70" s="69"/>
      <c r="C70" s="69"/>
      <c r="D70" s="70"/>
      <c r="E70" s="13"/>
      <c r="F70" s="14">
        <v>350</v>
      </c>
      <c r="G70" s="12">
        <v>25</v>
      </c>
      <c r="H70" s="14">
        <f>F70*G70</f>
        <v>8750</v>
      </c>
    </row>
    <row r="71" spans="1:8">
      <c r="A71" s="48" t="s">
        <v>50</v>
      </c>
      <c r="B71" s="48"/>
      <c r="C71" s="48"/>
      <c r="D71" s="48"/>
      <c r="E71" s="13"/>
      <c r="F71" s="23">
        <v>1.36</v>
      </c>
      <c r="G71" s="12"/>
      <c r="H71" s="14">
        <f>SUM(H70)*1.36</f>
        <v>11900</v>
      </c>
    </row>
    <row r="72" spans="1:8">
      <c r="A72" s="48" t="s">
        <v>32</v>
      </c>
      <c r="B72" s="48"/>
      <c r="C72" s="48"/>
      <c r="D72" s="48"/>
      <c r="E72" s="13">
        <v>12</v>
      </c>
      <c r="F72" s="14">
        <v>198</v>
      </c>
      <c r="G72" s="12">
        <v>30</v>
      </c>
      <c r="H72" s="14">
        <f>F72*G72</f>
        <v>5940</v>
      </c>
    </row>
    <row r="73" spans="1:8">
      <c r="A73" s="48" t="s">
        <v>58</v>
      </c>
      <c r="B73" s="48"/>
      <c r="C73" s="48"/>
      <c r="D73" s="48"/>
      <c r="E73" s="13">
        <v>11</v>
      </c>
      <c r="F73" s="11">
        <v>616</v>
      </c>
      <c r="G73" s="12">
        <v>3</v>
      </c>
      <c r="H73" s="14">
        <f>F73*G73</f>
        <v>1848</v>
      </c>
    </row>
    <row r="74" spans="1:8">
      <c r="A74" s="43" t="s">
        <v>68</v>
      </c>
      <c r="B74" s="43"/>
      <c r="C74" s="43"/>
      <c r="D74" s="43"/>
      <c r="E74" s="13">
        <v>11</v>
      </c>
      <c r="F74" s="11">
        <v>616</v>
      </c>
      <c r="G74" s="12">
        <v>2</v>
      </c>
      <c r="H74" s="14">
        <f>F74*G74</f>
        <v>1232</v>
      </c>
    </row>
    <row r="75" spans="1:8">
      <c r="A75" s="68" t="s">
        <v>70</v>
      </c>
      <c r="B75" s="69"/>
      <c r="C75" s="69"/>
      <c r="D75" s="70"/>
      <c r="E75" s="13">
        <v>18</v>
      </c>
      <c r="F75" s="14">
        <v>12</v>
      </c>
      <c r="G75" s="12">
        <v>0</v>
      </c>
      <c r="H75" s="14">
        <f t="shared" ref="H75" si="5">F75*G75</f>
        <v>0</v>
      </c>
    </row>
    <row r="76" spans="1:8">
      <c r="A76" s="40" t="s">
        <v>72</v>
      </c>
      <c r="B76" s="41"/>
      <c r="C76" s="41"/>
      <c r="D76" s="41"/>
      <c r="E76" s="41"/>
      <c r="F76" s="41"/>
      <c r="G76" s="42"/>
      <c r="H76" s="27">
        <f>SUM(H69:H75)</f>
        <v>29670</v>
      </c>
    </row>
    <row r="77" spans="1:8" ht="28.5" customHeight="1">
      <c r="A77" s="75" t="s">
        <v>74</v>
      </c>
      <c r="B77" s="76"/>
      <c r="C77" s="76"/>
      <c r="D77" s="76"/>
      <c r="E77" s="76"/>
      <c r="F77" s="76"/>
      <c r="G77" s="76"/>
      <c r="H77" s="77"/>
    </row>
    <row r="78" spans="1:8" ht="66" customHeight="1">
      <c r="A78" s="68" t="s">
        <v>75</v>
      </c>
      <c r="B78" s="69"/>
      <c r="C78" s="69"/>
      <c r="D78" s="70"/>
      <c r="E78" s="13"/>
      <c r="F78" s="14"/>
      <c r="G78" s="12"/>
      <c r="H78" s="14"/>
    </row>
    <row r="79" spans="1:8">
      <c r="A79" s="68" t="s">
        <v>37</v>
      </c>
      <c r="B79" s="69"/>
      <c r="C79" s="69"/>
      <c r="D79" s="70"/>
      <c r="E79" s="13"/>
      <c r="F79" s="14">
        <v>350</v>
      </c>
      <c r="G79" s="12">
        <v>60</v>
      </c>
      <c r="H79" s="14">
        <f>F79*G79</f>
        <v>21000</v>
      </c>
    </row>
    <row r="80" spans="1:8">
      <c r="A80" s="48" t="s">
        <v>50</v>
      </c>
      <c r="B80" s="48"/>
      <c r="C80" s="48"/>
      <c r="D80" s="48"/>
      <c r="E80" s="13"/>
      <c r="F80" s="23">
        <v>1.36</v>
      </c>
      <c r="G80" s="12"/>
      <c r="H80" s="14">
        <f>SUM(H79)*1.36</f>
        <v>28560.000000000004</v>
      </c>
    </row>
    <row r="81" spans="1:8">
      <c r="A81" s="48" t="s">
        <v>32</v>
      </c>
      <c r="B81" s="48"/>
      <c r="C81" s="48"/>
      <c r="D81" s="48"/>
      <c r="E81" s="13">
        <v>12</v>
      </c>
      <c r="F81" s="14">
        <v>198</v>
      </c>
      <c r="G81" s="12">
        <v>72</v>
      </c>
      <c r="H81" s="14">
        <f>F81*G81</f>
        <v>14256</v>
      </c>
    </row>
    <row r="82" spans="1:8">
      <c r="A82" s="48" t="s">
        <v>58</v>
      </c>
      <c r="B82" s="48"/>
      <c r="C82" s="48"/>
      <c r="D82" s="48"/>
      <c r="E82" s="13">
        <v>11</v>
      </c>
      <c r="F82" s="11">
        <v>616</v>
      </c>
      <c r="G82" s="12">
        <v>3</v>
      </c>
      <c r="H82" s="14">
        <f>F82*G82</f>
        <v>1848</v>
      </c>
    </row>
    <row r="83" spans="1:8">
      <c r="A83" s="48" t="s">
        <v>69</v>
      </c>
      <c r="B83" s="48"/>
      <c r="C83" s="48"/>
      <c r="D83" s="48"/>
      <c r="E83" s="13">
        <v>11</v>
      </c>
      <c r="F83" s="11">
        <v>450</v>
      </c>
      <c r="G83" s="12">
        <v>6</v>
      </c>
      <c r="H83" s="14">
        <f>F83*G83</f>
        <v>2700</v>
      </c>
    </row>
    <row r="84" spans="1:8">
      <c r="A84" s="48" t="s">
        <v>67</v>
      </c>
      <c r="B84" s="48"/>
      <c r="C84" s="48"/>
      <c r="D84" s="48"/>
      <c r="E84" s="13">
        <v>11</v>
      </c>
      <c r="F84" s="11">
        <v>500</v>
      </c>
      <c r="G84" s="12">
        <v>3</v>
      </c>
      <c r="H84" s="14">
        <f>F84*G84</f>
        <v>1500</v>
      </c>
    </row>
    <row r="85" spans="1:8">
      <c r="A85" s="68" t="s">
        <v>70</v>
      </c>
      <c r="B85" s="69"/>
      <c r="C85" s="69"/>
      <c r="D85" s="70"/>
      <c r="E85" s="13">
        <v>18</v>
      </c>
      <c r="F85" s="14">
        <v>12</v>
      </c>
      <c r="G85" s="12">
        <v>40</v>
      </c>
      <c r="H85" s="14">
        <f t="shared" ref="H85" si="6">F85*G85</f>
        <v>480</v>
      </c>
    </row>
    <row r="86" spans="1:8">
      <c r="A86" s="40" t="s">
        <v>73</v>
      </c>
      <c r="B86" s="41"/>
      <c r="C86" s="41"/>
      <c r="D86" s="41"/>
      <c r="E86" s="41"/>
      <c r="F86" s="41"/>
      <c r="G86" s="42"/>
      <c r="H86" s="27">
        <f>SUM(H78:H85)</f>
        <v>70344</v>
      </c>
    </row>
    <row r="87" spans="1:8">
      <c r="A87" s="40" t="s">
        <v>42</v>
      </c>
      <c r="B87" s="41"/>
      <c r="C87" s="41"/>
      <c r="D87" s="41"/>
      <c r="E87" s="41"/>
      <c r="F87" s="41"/>
      <c r="G87" s="42"/>
      <c r="H87" s="27">
        <f>SUM(H86,H76,H67)</f>
        <v>188576</v>
      </c>
    </row>
    <row r="88" spans="1:8" ht="37.5" customHeight="1">
      <c r="A88" s="71" t="s">
        <v>55</v>
      </c>
      <c r="B88" s="72"/>
      <c r="C88" s="72"/>
      <c r="D88" s="72"/>
      <c r="E88" s="72"/>
      <c r="F88" s="72"/>
      <c r="G88" s="72"/>
      <c r="H88" s="73"/>
    </row>
    <row r="89" spans="1:8" ht="28.5" customHeight="1">
      <c r="A89" s="75" t="s">
        <v>76</v>
      </c>
      <c r="B89" s="76"/>
      <c r="C89" s="76"/>
      <c r="D89" s="76"/>
      <c r="E89" s="76"/>
      <c r="F89" s="76"/>
      <c r="G89" s="76"/>
      <c r="H89" s="77"/>
    </row>
    <row r="90" spans="1:8" ht="116.25" customHeight="1">
      <c r="A90" s="68" t="s">
        <v>102</v>
      </c>
      <c r="B90" s="69"/>
      <c r="C90" s="69"/>
      <c r="D90" s="70"/>
      <c r="E90" s="13"/>
      <c r="F90" s="14"/>
      <c r="G90" s="12"/>
      <c r="H90" s="14"/>
    </row>
    <row r="91" spans="1:8">
      <c r="A91" s="68" t="s">
        <v>37</v>
      </c>
      <c r="B91" s="69"/>
      <c r="C91" s="69"/>
      <c r="D91" s="70"/>
      <c r="E91" s="13"/>
      <c r="F91" s="14">
        <v>350</v>
      </c>
      <c r="G91" s="12">
        <v>55</v>
      </c>
      <c r="H91" s="14">
        <f>F91*G91</f>
        <v>19250</v>
      </c>
    </row>
    <row r="92" spans="1:8">
      <c r="A92" s="48" t="s">
        <v>50</v>
      </c>
      <c r="B92" s="48"/>
      <c r="C92" s="48"/>
      <c r="D92" s="48"/>
      <c r="E92" s="13"/>
      <c r="F92" s="23">
        <v>1.36</v>
      </c>
      <c r="G92" s="12"/>
      <c r="H92" s="14">
        <f>SUM(H91)*1.36</f>
        <v>26180.000000000004</v>
      </c>
    </row>
    <row r="93" spans="1:8">
      <c r="A93" s="48" t="s">
        <v>32</v>
      </c>
      <c r="B93" s="48"/>
      <c r="C93" s="48"/>
      <c r="D93" s="48"/>
      <c r="E93" s="13">
        <v>12</v>
      </c>
      <c r="F93" s="14">
        <v>198</v>
      </c>
      <c r="G93" s="12">
        <v>66</v>
      </c>
      <c r="H93" s="14">
        <f t="shared" ref="H93:H98" si="7">F93*G93</f>
        <v>13068</v>
      </c>
    </row>
    <row r="94" spans="1:8">
      <c r="A94" s="43" t="s">
        <v>68</v>
      </c>
      <c r="B94" s="43"/>
      <c r="C94" s="43"/>
      <c r="D94" s="43"/>
      <c r="E94" s="13">
        <v>11</v>
      </c>
      <c r="F94" s="11">
        <v>616</v>
      </c>
      <c r="G94" s="12">
        <v>2</v>
      </c>
      <c r="H94" s="14">
        <f t="shared" si="7"/>
        <v>1232</v>
      </c>
    </row>
    <row r="95" spans="1:8">
      <c r="A95" s="43" t="s">
        <v>78</v>
      </c>
      <c r="B95" s="43"/>
      <c r="C95" s="43"/>
      <c r="D95" s="43"/>
      <c r="E95" s="13">
        <v>11</v>
      </c>
      <c r="F95" s="11">
        <v>616</v>
      </c>
      <c r="G95" s="12">
        <v>1</v>
      </c>
      <c r="H95" s="14">
        <f t="shared" si="7"/>
        <v>616</v>
      </c>
    </row>
    <row r="96" spans="1:8">
      <c r="A96" s="43" t="s">
        <v>103</v>
      </c>
      <c r="B96" s="43"/>
      <c r="C96" s="43"/>
      <c r="D96" s="43"/>
      <c r="E96" s="13">
        <v>11</v>
      </c>
      <c r="F96" s="11">
        <v>616</v>
      </c>
      <c r="G96" s="12">
        <v>3</v>
      </c>
      <c r="H96" s="14">
        <f>F96*G96</f>
        <v>1848</v>
      </c>
    </row>
    <row r="97" spans="1:8">
      <c r="A97" s="48" t="s">
        <v>69</v>
      </c>
      <c r="B97" s="48"/>
      <c r="C97" s="48"/>
      <c r="D97" s="48"/>
      <c r="E97" s="13">
        <v>11</v>
      </c>
      <c r="F97" s="11">
        <v>450</v>
      </c>
      <c r="G97" s="12">
        <v>2</v>
      </c>
      <c r="H97" s="14">
        <f t="shared" si="7"/>
        <v>900</v>
      </c>
    </row>
    <row r="98" spans="1:8">
      <c r="A98" s="48" t="s">
        <v>79</v>
      </c>
      <c r="B98" s="48"/>
      <c r="C98" s="48"/>
      <c r="D98" s="48"/>
      <c r="E98" s="13">
        <v>11</v>
      </c>
      <c r="F98" s="11">
        <v>500</v>
      </c>
      <c r="G98" s="12">
        <v>3</v>
      </c>
      <c r="H98" s="14">
        <f t="shared" si="7"/>
        <v>1500</v>
      </c>
    </row>
    <row r="99" spans="1:8">
      <c r="A99" s="68" t="s">
        <v>70</v>
      </c>
      <c r="B99" s="69"/>
      <c r="C99" s="69"/>
      <c r="D99" s="70"/>
      <c r="E99" s="13">
        <v>18</v>
      </c>
      <c r="F99" s="14">
        <v>12</v>
      </c>
      <c r="G99" s="12">
        <v>0</v>
      </c>
      <c r="H99" s="14">
        <f t="shared" ref="H99" si="8">F99*G99</f>
        <v>0</v>
      </c>
    </row>
    <row r="100" spans="1:8">
      <c r="A100" s="40" t="s">
        <v>77</v>
      </c>
      <c r="B100" s="41"/>
      <c r="C100" s="41"/>
      <c r="D100" s="41"/>
      <c r="E100" s="41"/>
      <c r="F100" s="41"/>
      <c r="G100" s="42"/>
      <c r="H100" s="27">
        <f>SUM(H90:H99)</f>
        <v>64594</v>
      </c>
    </row>
    <row r="101" spans="1:8" ht="28.5" customHeight="1">
      <c r="A101" s="75" t="s">
        <v>81</v>
      </c>
      <c r="B101" s="76"/>
      <c r="C101" s="76"/>
      <c r="D101" s="76"/>
      <c r="E101" s="76"/>
      <c r="F101" s="76"/>
      <c r="G101" s="76"/>
      <c r="H101" s="77"/>
    </row>
    <row r="102" spans="1:8" ht="102" customHeight="1">
      <c r="A102" s="68" t="s">
        <v>105</v>
      </c>
      <c r="B102" s="69"/>
      <c r="C102" s="69"/>
      <c r="D102" s="70"/>
      <c r="E102" s="13"/>
      <c r="F102" s="14"/>
      <c r="G102" s="12"/>
      <c r="H102" s="14"/>
    </row>
    <row r="103" spans="1:8">
      <c r="A103" s="68" t="s">
        <v>37</v>
      </c>
      <c r="B103" s="69"/>
      <c r="C103" s="69"/>
      <c r="D103" s="70"/>
      <c r="E103" s="13"/>
      <c r="F103" s="14">
        <v>350</v>
      </c>
      <c r="G103" s="12">
        <v>35</v>
      </c>
      <c r="H103" s="14">
        <f>F103*G103</f>
        <v>12250</v>
      </c>
    </row>
    <row r="104" spans="1:8">
      <c r="A104" s="48" t="s">
        <v>50</v>
      </c>
      <c r="B104" s="48"/>
      <c r="C104" s="48"/>
      <c r="D104" s="48"/>
      <c r="E104" s="13"/>
      <c r="F104" s="23">
        <v>1.36</v>
      </c>
      <c r="G104" s="12"/>
      <c r="H104" s="14">
        <f>SUM(H103)*1.36</f>
        <v>16660</v>
      </c>
    </row>
    <row r="105" spans="1:8">
      <c r="A105" s="48" t="s">
        <v>32</v>
      </c>
      <c r="B105" s="48"/>
      <c r="C105" s="48"/>
      <c r="D105" s="48"/>
      <c r="E105" s="13">
        <v>12</v>
      </c>
      <c r="F105" s="14">
        <v>198</v>
      </c>
      <c r="G105" s="12">
        <v>42</v>
      </c>
      <c r="H105" s="14">
        <f t="shared" ref="H105:H110" si="9">F105*G105</f>
        <v>8316</v>
      </c>
    </row>
    <row r="106" spans="1:8">
      <c r="A106" s="43" t="s">
        <v>68</v>
      </c>
      <c r="B106" s="43"/>
      <c r="C106" s="43"/>
      <c r="D106" s="43"/>
      <c r="E106" s="13">
        <v>11</v>
      </c>
      <c r="F106" s="11">
        <v>616</v>
      </c>
      <c r="G106" s="12">
        <v>1</v>
      </c>
      <c r="H106" s="14">
        <f t="shared" si="9"/>
        <v>616</v>
      </c>
    </row>
    <row r="107" spans="1:8">
      <c r="A107" s="43" t="s">
        <v>78</v>
      </c>
      <c r="B107" s="43"/>
      <c r="C107" s="43"/>
      <c r="D107" s="43"/>
      <c r="E107" s="13">
        <v>11</v>
      </c>
      <c r="F107" s="11">
        <v>616</v>
      </c>
      <c r="G107" s="12">
        <v>1</v>
      </c>
      <c r="H107" s="14">
        <f t="shared" si="9"/>
        <v>616</v>
      </c>
    </row>
    <row r="108" spans="1:8">
      <c r="A108" s="43" t="s">
        <v>103</v>
      </c>
      <c r="B108" s="43"/>
      <c r="C108" s="43"/>
      <c r="D108" s="43"/>
      <c r="E108" s="13">
        <v>11</v>
      </c>
      <c r="F108" s="11">
        <v>616</v>
      </c>
      <c r="G108" s="12">
        <v>2</v>
      </c>
      <c r="H108" s="14">
        <f>F108*G108</f>
        <v>1232</v>
      </c>
    </row>
    <row r="109" spans="1:8">
      <c r="A109" s="48" t="s">
        <v>69</v>
      </c>
      <c r="B109" s="48"/>
      <c r="C109" s="48"/>
      <c r="D109" s="48"/>
      <c r="E109" s="13">
        <v>11</v>
      </c>
      <c r="F109" s="11">
        <v>450</v>
      </c>
      <c r="G109" s="12">
        <v>1</v>
      </c>
      <c r="H109" s="14">
        <f t="shared" si="9"/>
        <v>450</v>
      </c>
    </row>
    <row r="110" spans="1:8">
      <c r="A110" s="48" t="s">
        <v>79</v>
      </c>
      <c r="B110" s="48"/>
      <c r="C110" s="48"/>
      <c r="D110" s="48"/>
      <c r="E110" s="13">
        <v>11</v>
      </c>
      <c r="F110" s="11">
        <v>500</v>
      </c>
      <c r="G110" s="12">
        <v>2</v>
      </c>
      <c r="H110" s="14">
        <f t="shared" si="9"/>
        <v>1000</v>
      </c>
    </row>
    <row r="111" spans="1:8">
      <c r="A111" s="68" t="s">
        <v>70</v>
      </c>
      <c r="B111" s="69"/>
      <c r="C111" s="69"/>
      <c r="D111" s="70"/>
      <c r="E111" s="13">
        <v>18</v>
      </c>
      <c r="F111" s="14">
        <v>12</v>
      </c>
      <c r="G111" s="12">
        <v>0</v>
      </c>
      <c r="H111" s="14">
        <f t="shared" ref="H111" si="10">F111*G111</f>
        <v>0</v>
      </c>
    </row>
    <row r="112" spans="1:8">
      <c r="A112" s="40" t="s">
        <v>80</v>
      </c>
      <c r="B112" s="41"/>
      <c r="C112" s="41"/>
      <c r="D112" s="41"/>
      <c r="E112" s="41"/>
      <c r="F112" s="41"/>
      <c r="G112" s="42"/>
      <c r="H112" s="27">
        <f>SUM(H102:H111)</f>
        <v>41140</v>
      </c>
    </row>
    <row r="113" spans="1:8" ht="28.5" customHeight="1">
      <c r="A113" s="75" t="s">
        <v>83</v>
      </c>
      <c r="B113" s="76"/>
      <c r="C113" s="76"/>
      <c r="D113" s="76"/>
      <c r="E113" s="76"/>
      <c r="F113" s="76"/>
      <c r="G113" s="76"/>
      <c r="H113" s="77"/>
    </row>
    <row r="114" spans="1:8" ht="56.25" customHeight="1">
      <c r="A114" s="68" t="s">
        <v>84</v>
      </c>
      <c r="B114" s="69"/>
      <c r="C114" s="69"/>
      <c r="D114" s="70"/>
      <c r="E114" s="13"/>
      <c r="F114" s="14"/>
      <c r="G114" s="12"/>
      <c r="H114" s="14"/>
    </row>
    <row r="115" spans="1:8">
      <c r="A115" s="68" t="s">
        <v>37</v>
      </c>
      <c r="B115" s="69"/>
      <c r="C115" s="69"/>
      <c r="D115" s="70"/>
      <c r="E115" s="13"/>
      <c r="F115" s="14">
        <v>350</v>
      </c>
      <c r="G115" s="12">
        <v>45</v>
      </c>
      <c r="H115" s="14">
        <f>F115*G115</f>
        <v>15750</v>
      </c>
    </row>
    <row r="116" spans="1:8">
      <c r="A116" s="48" t="s">
        <v>50</v>
      </c>
      <c r="B116" s="48"/>
      <c r="C116" s="48"/>
      <c r="D116" s="48"/>
      <c r="E116" s="13"/>
      <c r="F116" s="23">
        <v>1.36</v>
      </c>
      <c r="G116" s="12"/>
      <c r="H116" s="14">
        <f>SUM(H115)*1.36</f>
        <v>21420</v>
      </c>
    </row>
    <row r="117" spans="1:8">
      <c r="A117" s="48" t="s">
        <v>32</v>
      </c>
      <c r="B117" s="48"/>
      <c r="C117" s="48"/>
      <c r="D117" s="48"/>
      <c r="E117" s="13">
        <v>12</v>
      </c>
      <c r="F117" s="14">
        <v>198</v>
      </c>
      <c r="G117" s="12">
        <v>54</v>
      </c>
      <c r="H117" s="14">
        <f>F117*G117</f>
        <v>10692</v>
      </c>
    </row>
    <row r="118" spans="1:8">
      <c r="A118" s="48" t="s">
        <v>57</v>
      </c>
      <c r="B118" s="48"/>
      <c r="C118" s="48"/>
      <c r="D118" s="48"/>
      <c r="E118" s="13">
        <v>11</v>
      </c>
      <c r="F118" s="11">
        <v>457</v>
      </c>
      <c r="G118" s="12">
        <v>3</v>
      </c>
      <c r="H118" s="14">
        <f>F118*G118</f>
        <v>1371</v>
      </c>
    </row>
    <row r="119" spans="1:8">
      <c r="A119" s="48" t="s">
        <v>85</v>
      </c>
      <c r="B119" s="48"/>
      <c r="C119" s="48"/>
      <c r="D119" s="48"/>
      <c r="E119" s="13">
        <v>11</v>
      </c>
      <c r="F119" s="11">
        <v>500</v>
      </c>
      <c r="G119" s="12">
        <v>3</v>
      </c>
      <c r="H119" s="14">
        <f>F119*G119</f>
        <v>1500</v>
      </c>
    </row>
    <row r="120" spans="1:8">
      <c r="A120" s="48" t="s">
        <v>98</v>
      </c>
      <c r="B120" s="48"/>
      <c r="C120" s="48"/>
      <c r="D120" s="48"/>
      <c r="E120" s="13">
        <v>11</v>
      </c>
      <c r="F120" s="11">
        <v>500</v>
      </c>
      <c r="G120" s="12">
        <v>3</v>
      </c>
      <c r="H120" s="14">
        <f>F120*G120</f>
        <v>1500</v>
      </c>
    </row>
    <row r="121" spans="1:8">
      <c r="A121" s="68" t="s">
        <v>70</v>
      </c>
      <c r="B121" s="69"/>
      <c r="C121" s="69"/>
      <c r="D121" s="70"/>
      <c r="E121" s="13">
        <v>18</v>
      </c>
      <c r="F121" s="14">
        <v>12</v>
      </c>
      <c r="G121" s="12">
        <v>0</v>
      </c>
      <c r="H121" s="14">
        <f t="shared" ref="H121" si="11">F121*G121</f>
        <v>0</v>
      </c>
    </row>
    <row r="122" spans="1:8">
      <c r="A122" s="40" t="s">
        <v>82</v>
      </c>
      <c r="B122" s="41"/>
      <c r="C122" s="41"/>
      <c r="D122" s="41"/>
      <c r="E122" s="41"/>
      <c r="F122" s="41"/>
      <c r="G122" s="42"/>
      <c r="H122" s="27">
        <f>SUM(H114:H121)</f>
        <v>52233</v>
      </c>
    </row>
    <row r="123" spans="1:8" ht="28.5" customHeight="1">
      <c r="A123" s="75" t="s">
        <v>87</v>
      </c>
      <c r="B123" s="76"/>
      <c r="C123" s="76"/>
      <c r="D123" s="76"/>
      <c r="E123" s="76"/>
      <c r="F123" s="76"/>
      <c r="G123" s="76"/>
      <c r="H123" s="77"/>
    </row>
    <row r="124" spans="1:8" ht="117.75" customHeight="1">
      <c r="A124" s="68" t="s">
        <v>106</v>
      </c>
      <c r="B124" s="69"/>
      <c r="C124" s="69"/>
      <c r="D124" s="70"/>
      <c r="E124" s="13"/>
      <c r="F124" s="14"/>
      <c r="G124" s="12"/>
      <c r="H124" s="14"/>
    </row>
    <row r="125" spans="1:8">
      <c r="A125" s="68" t="s">
        <v>37</v>
      </c>
      <c r="B125" s="69"/>
      <c r="C125" s="69"/>
      <c r="D125" s="70"/>
      <c r="E125" s="13"/>
      <c r="F125" s="14">
        <v>350</v>
      </c>
      <c r="G125" s="12">
        <v>65</v>
      </c>
      <c r="H125" s="14">
        <f>F125*G125</f>
        <v>22750</v>
      </c>
    </row>
    <row r="126" spans="1:8">
      <c r="A126" s="48" t="s">
        <v>50</v>
      </c>
      <c r="B126" s="48"/>
      <c r="C126" s="48"/>
      <c r="D126" s="48"/>
      <c r="E126" s="13"/>
      <c r="F126" s="23">
        <v>1.36</v>
      </c>
      <c r="G126" s="12"/>
      <c r="H126" s="14">
        <f>SUM(H125)*1.36</f>
        <v>30940.000000000004</v>
      </c>
    </row>
    <row r="127" spans="1:8">
      <c r="A127" s="48" t="s">
        <v>32</v>
      </c>
      <c r="B127" s="48"/>
      <c r="C127" s="48"/>
      <c r="D127" s="48"/>
      <c r="E127" s="13">
        <v>12</v>
      </c>
      <c r="F127" s="14">
        <v>198</v>
      </c>
      <c r="G127" s="12">
        <v>78</v>
      </c>
      <c r="H127" s="14">
        <f t="shared" ref="H127:H132" si="12">F127*G127</f>
        <v>15444</v>
      </c>
    </row>
    <row r="128" spans="1:8">
      <c r="A128" s="44" t="s">
        <v>58</v>
      </c>
      <c r="B128" s="45"/>
      <c r="C128" s="45"/>
      <c r="D128" s="46"/>
      <c r="E128" s="13">
        <v>11</v>
      </c>
      <c r="F128" s="11">
        <v>616</v>
      </c>
      <c r="G128" s="12">
        <v>3</v>
      </c>
      <c r="H128" s="14">
        <f t="shared" si="12"/>
        <v>1848</v>
      </c>
    </row>
    <row r="129" spans="1:8">
      <c r="A129" s="44" t="s">
        <v>78</v>
      </c>
      <c r="B129" s="45"/>
      <c r="C129" s="45"/>
      <c r="D129" s="46"/>
      <c r="E129" s="13">
        <v>11</v>
      </c>
      <c r="F129" s="11">
        <v>616</v>
      </c>
      <c r="G129" s="12">
        <v>1</v>
      </c>
      <c r="H129" s="14">
        <f>F129*G129</f>
        <v>616</v>
      </c>
    </row>
    <row r="130" spans="1:8">
      <c r="A130" s="44" t="s">
        <v>103</v>
      </c>
      <c r="B130" s="45"/>
      <c r="C130" s="45"/>
      <c r="D130" s="46"/>
      <c r="E130" s="13">
        <v>11</v>
      </c>
      <c r="F130" s="11">
        <v>616</v>
      </c>
      <c r="G130" s="12">
        <v>3</v>
      </c>
      <c r="H130" s="14">
        <f t="shared" si="12"/>
        <v>1848</v>
      </c>
    </row>
    <row r="131" spans="1:8" ht="27" customHeight="1">
      <c r="A131" s="81" t="s">
        <v>104</v>
      </c>
      <c r="B131" s="82"/>
      <c r="C131" s="82"/>
      <c r="D131" s="83"/>
      <c r="E131" s="13">
        <v>11</v>
      </c>
      <c r="F131" s="11">
        <v>616</v>
      </c>
      <c r="G131" s="12">
        <v>3</v>
      </c>
      <c r="H131" s="14">
        <f t="shared" ref="H131" si="13">F131*G131</f>
        <v>1848</v>
      </c>
    </row>
    <row r="132" spans="1:8">
      <c r="A132" s="48" t="s">
        <v>85</v>
      </c>
      <c r="B132" s="48"/>
      <c r="C132" s="48"/>
      <c r="D132" s="48"/>
      <c r="E132" s="13">
        <v>11</v>
      </c>
      <c r="F132" s="11">
        <v>500</v>
      </c>
      <c r="G132" s="12">
        <v>3</v>
      </c>
      <c r="H132" s="14">
        <f t="shared" si="12"/>
        <v>1500</v>
      </c>
    </row>
    <row r="133" spans="1:8">
      <c r="A133" s="68" t="s">
        <v>70</v>
      </c>
      <c r="B133" s="69"/>
      <c r="C133" s="69"/>
      <c r="D133" s="70"/>
      <c r="E133" s="13">
        <v>18</v>
      </c>
      <c r="F133" s="14">
        <v>12</v>
      </c>
      <c r="G133" s="12">
        <v>0</v>
      </c>
      <c r="H133" s="14">
        <f t="shared" ref="H133" si="14">F133*G133</f>
        <v>0</v>
      </c>
    </row>
    <row r="134" spans="1:8">
      <c r="A134" s="40" t="s">
        <v>86</v>
      </c>
      <c r="B134" s="41"/>
      <c r="C134" s="41"/>
      <c r="D134" s="41"/>
      <c r="E134" s="41"/>
      <c r="F134" s="41"/>
      <c r="G134" s="42"/>
      <c r="H134" s="27">
        <f>SUM(H124:H133)</f>
        <v>76794</v>
      </c>
    </row>
    <row r="135" spans="1:8" ht="42.75" customHeight="1">
      <c r="A135" s="75" t="s">
        <v>90</v>
      </c>
      <c r="B135" s="76"/>
      <c r="C135" s="76"/>
      <c r="D135" s="76"/>
      <c r="E135" s="76"/>
      <c r="F135" s="76"/>
      <c r="G135" s="76"/>
      <c r="H135" s="77"/>
    </row>
    <row r="136" spans="1:8" ht="69" customHeight="1">
      <c r="A136" s="68" t="s">
        <v>89</v>
      </c>
      <c r="B136" s="69"/>
      <c r="C136" s="69"/>
      <c r="D136" s="70"/>
      <c r="E136" s="13"/>
      <c r="F136" s="14"/>
      <c r="G136" s="12"/>
      <c r="H136" s="14"/>
    </row>
    <row r="137" spans="1:8">
      <c r="A137" s="68" t="s">
        <v>37</v>
      </c>
      <c r="B137" s="69"/>
      <c r="C137" s="69"/>
      <c r="D137" s="70"/>
      <c r="E137" s="13"/>
      <c r="F137" s="14">
        <v>350</v>
      </c>
      <c r="G137" s="12">
        <v>40</v>
      </c>
      <c r="H137" s="14">
        <f>F137*G137</f>
        <v>14000</v>
      </c>
    </row>
    <row r="138" spans="1:8">
      <c r="A138" s="48" t="s">
        <v>50</v>
      </c>
      <c r="B138" s="48"/>
      <c r="C138" s="48"/>
      <c r="D138" s="48"/>
      <c r="E138" s="13"/>
      <c r="F138" s="23">
        <v>1.36</v>
      </c>
      <c r="G138" s="12"/>
      <c r="H138" s="14">
        <f>SUM(H137)*1.36</f>
        <v>19040</v>
      </c>
    </row>
    <row r="139" spans="1:8">
      <c r="A139" s="48" t="s">
        <v>32</v>
      </c>
      <c r="B139" s="48"/>
      <c r="C139" s="48"/>
      <c r="D139" s="48"/>
      <c r="E139" s="13">
        <v>12</v>
      </c>
      <c r="F139" s="14">
        <v>198</v>
      </c>
      <c r="G139" s="12">
        <v>48</v>
      </c>
      <c r="H139" s="14">
        <f>F139*G139</f>
        <v>9504</v>
      </c>
    </row>
    <row r="140" spans="1:8">
      <c r="A140" s="44" t="s">
        <v>58</v>
      </c>
      <c r="B140" s="45"/>
      <c r="C140" s="45"/>
      <c r="D140" s="46"/>
      <c r="E140" s="13">
        <v>11</v>
      </c>
      <c r="F140" s="11">
        <v>616</v>
      </c>
      <c r="G140" s="12">
        <v>2</v>
      </c>
      <c r="H140" s="14">
        <f>F140*G140</f>
        <v>1232</v>
      </c>
    </row>
    <row r="141" spans="1:8">
      <c r="A141" s="48" t="s">
        <v>69</v>
      </c>
      <c r="B141" s="48"/>
      <c r="C141" s="48"/>
      <c r="D141" s="48"/>
      <c r="E141" s="13">
        <v>11</v>
      </c>
      <c r="F141" s="11">
        <v>450</v>
      </c>
      <c r="G141" s="12">
        <v>4</v>
      </c>
      <c r="H141" s="14">
        <f>F141*G141</f>
        <v>1800</v>
      </c>
    </row>
    <row r="142" spans="1:8">
      <c r="A142" s="48" t="s">
        <v>67</v>
      </c>
      <c r="B142" s="48"/>
      <c r="C142" s="48"/>
      <c r="D142" s="48"/>
      <c r="E142" s="13">
        <v>11</v>
      </c>
      <c r="F142" s="11">
        <v>500</v>
      </c>
      <c r="G142" s="12">
        <v>2</v>
      </c>
      <c r="H142" s="14">
        <f>F142*G142</f>
        <v>1000</v>
      </c>
    </row>
    <row r="143" spans="1:8">
      <c r="A143" s="68" t="s">
        <v>70</v>
      </c>
      <c r="B143" s="69"/>
      <c r="C143" s="69"/>
      <c r="D143" s="70"/>
      <c r="E143" s="13">
        <v>18</v>
      </c>
      <c r="F143" s="14">
        <v>12</v>
      </c>
      <c r="G143" s="12">
        <v>0</v>
      </c>
      <c r="H143" s="14">
        <f t="shared" ref="H143" si="15">F143*G143</f>
        <v>0</v>
      </c>
    </row>
    <row r="144" spans="1:8">
      <c r="A144" s="40" t="s">
        <v>88</v>
      </c>
      <c r="B144" s="41"/>
      <c r="C144" s="41"/>
      <c r="D144" s="41"/>
      <c r="E144" s="41"/>
      <c r="F144" s="41"/>
      <c r="G144" s="42"/>
      <c r="H144" s="27">
        <f>SUM(H136:H143)</f>
        <v>46576</v>
      </c>
    </row>
    <row r="145" spans="1:8" ht="28.5" customHeight="1">
      <c r="A145" s="75" t="s">
        <v>92</v>
      </c>
      <c r="B145" s="76"/>
      <c r="C145" s="76"/>
      <c r="D145" s="76"/>
      <c r="E145" s="76"/>
      <c r="F145" s="76"/>
      <c r="G145" s="76"/>
      <c r="H145" s="77"/>
    </row>
    <row r="146" spans="1:8" ht="69" customHeight="1">
      <c r="A146" s="68" t="s">
        <v>93</v>
      </c>
      <c r="B146" s="69"/>
      <c r="C146" s="69"/>
      <c r="D146" s="70"/>
      <c r="E146" s="13"/>
      <c r="F146" s="14"/>
      <c r="G146" s="12"/>
      <c r="H146" s="14"/>
    </row>
    <row r="147" spans="1:8">
      <c r="A147" s="68" t="s">
        <v>37</v>
      </c>
      <c r="B147" s="69"/>
      <c r="C147" s="69"/>
      <c r="D147" s="70"/>
      <c r="E147" s="13"/>
      <c r="F147" s="14">
        <v>350</v>
      </c>
      <c r="G147" s="12">
        <v>60</v>
      </c>
      <c r="H147" s="14">
        <f>F147*G147</f>
        <v>21000</v>
      </c>
    </row>
    <row r="148" spans="1:8">
      <c r="A148" s="48" t="s">
        <v>50</v>
      </c>
      <c r="B148" s="48"/>
      <c r="C148" s="48"/>
      <c r="D148" s="48"/>
      <c r="E148" s="13"/>
      <c r="F148" s="23">
        <v>1.36</v>
      </c>
      <c r="G148" s="12"/>
      <c r="H148" s="14">
        <f>SUM(H147)*1.36</f>
        <v>28560.000000000004</v>
      </c>
    </row>
    <row r="149" spans="1:8">
      <c r="A149" s="48" t="s">
        <v>32</v>
      </c>
      <c r="B149" s="48"/>
      <c r="C149" s="48"/>
      <c r="D149" s="48"/>
      <c r="E149" s="13">
        <v>12</v>
      </c>
      <c r="F149" s="14">
        <v>198</v>
      </c>
      <c r="G149" s="12">
        <v>72</v>
      </c>
      <c r="H149" s="14">
        <f>F149*G149</f>
        <v>14256</v>
      </c>
    </row>
    <row r="150" spans="1:8">
      <c r="A150" s="48" t="s">
        <v>57</v>
      </c>
      <c r="B150" s="48"/>
      <c r="C150" s="48"/>
      <c r="D150" s="48"/>
      <c r="E150" s="13">
        <v>11</v>
      </c>
      <c r="F150" s="11">
        <v>457</v>
      </c>
      <c r="G150" s="12">
        <v>4</v>
      </c>
      <c r="H150" s="14">
        <f>F150*G150</f>
        <v>1828</v>
      </c>
    </row>
    <row r="151" spans="1:8">
      <c r="A151" s="44" t="s">
        <v>58</v>
      </c>
      <c r="B151" s="45"/>
      <c r="C151" s="45"/>
      <c r="D151" s="46"/>
      <c r="E151" s="13">
        <v>11</v>
      </c>
      <c r="F151" s="11">
        <v>616</v>
      </c>
      <c r="G151" s="12">
        <v>8</v>
      </c>
      <c r="H151" s="14">
        <f>F151*G151</f>
        <v>4928</v>
      </c>
    </row>
    <row r="152" spans="1:8">
      <c r="A152" s="68" t="s">
        <v>107</v>
      </c>
      <c r="B152" s="69"/>
      <c r="C152" s="69"/>
      <c r="D152" s="70"/>
      <c r="E152" s="13">
        <v>18</v>
      </c>
      <c r="F152" s="14">
        <v>4500</v>
      </c>
      <c r="G152" s="12">
        <v>1</v>
      </c>
      <c r="H152" s="14">
        <f t="shared" ref="H152" si="16">F152*G152</f>
        <v>4500</v>
      </c>
    </row>
    <row r="153" spans="1:8">
      <c r="A153" s="68" t="s">
        <v>70</v>
      </c>
      <c r="B153" s="69"/>
      <c r="C153" s="69"/>
      <c r="D153" s="70"/>
      <c r="E153" s="13">
        <v>18</v>
      </c>
      <c r="F153" s="14">
        <v>12</v>
      </c>
      <c r="G153" s="12">
        <v>0</v>
      </c>
      <c r="H153" s="14">
        <f t="shared" ref="H153" si="17">F153*G153</f>
        <v>0</v>
      </c>
    </row>
    <row r="154" spans="1:8">
      <c r="A154" s="40" t="s">
        <v>91</v>
      </c>
      <c r="B154" s="41"/>
      <c r="C154" s="41"/>
      <c r="D154" s="41"/>
      <c r="E154" s="41"/>
      <c r="F154" s="41"/>
      <c r="G154" s="42"/>
      <c r="H154" s="27">
        <f>SUM(H146:H153)</f>
        <v>75072</v>
      </c>
    </row>
    <row r="155" spans="1:8" ht="28.5" customHeight="1">
      <c r="A155" s="75" t="s">
        <v>95</v>
      </c>
      <c r="B155" s="76"/>
      <c r="C155" s="76"/>
      <c r="D155" s="76"/>
      <c r="E155" s="76"/>
      <c r="F155" s="76"/>
      <c r="G155" s="76"/>
      <c r="H155" s="77"/>
    </row>
    <row r="156" spans="1:8" ht="27" customHeight="1">
      <c r="A156" s="68" t="s">
        <v>99</v>
      </c>
      <c r="B156" s="69"/>
      <c r="C156" s="69"/>
      <c r="D156" s="70"/>
      <c r="E156" s="13"/>
      <c r="F156" s="14"/>
      <c r="G156" s="12"/>
      <c r="H156" s="14"/>
    </row>
    <row r="157" spans="1:8">
      <c r="A157" s="48" t="s">
        <v>96</v>
      </c>
      <c r="B157" s="48"/>
      <c r="C157" s="48"/>
      <c r="D157" s="48"/>
      <c r="E157" s="13">
        <v>22</v>
      </c>
      <c r="F157" s="14">
        <v>181</v>
      </c>
      <c r="G157" s="12">
        <v>36</v>
      </c>
      <c r="H157" s="14">
        <f t="shared" ref="H157:H158" si="18">F157*G157</f>
        <v>6516</v>
      </c>
    </row>
    <row r="158" spans="1:8">
      <c r="A158" s="48" t="s">
        <v>9</v>
      </c>
      <c r="B158" s="48"/>
      <c r="C158" s="48"/>
      <c r="D158" s="48"/>
      <c r="E158" s="13">
        <v>11</v>
      </c>
      <c r="F158" s="11">
        <v>450</v>
      </c>
      <c r="G158" s="12">
        <v>6</v>
      </c>
      <c r="H158" s="14">
        <f t="shared" si="18"/>
        <v>2700</v>
      </c>
    </row>
    <row r="159" spans="1:8">
      <c r="A159" s="68" t="s">
        <v>97</v>
      </c>
      <c r="B159" s="69"/>
      <c r="C159" s="69"/>
      <c r="D159" s="70"/>
      <c r="E159" s="13">
        <v>11</v>
      </c>
      <c r="F159" s="14">
        <v>0</v>
      </c>
      <c r="G159" s="12">
        <v>0</v>
      </c>
      <c r="H159" s="14">
        <f t="shared" ref="H159" si="19">F159*G159</f>
        <v>0</v>
      </c>
    </row>
    <row r="160" spans="1:8">
      <c r="A160" s="40" t="s">
        <v>94</v>
      </c>
      <c r="B160" s="41"/>
      <c r="C160" s="41"/>
      <c r="D160" s="41"/>
      <c r="E160" s="41"/>
      <c r="F160" s="41"/>
      <c r="G160" s="42"/>
      <c r="H160" s="27">
        <f>SUM(H156:H159)</f>
        <v>9216</v>
      </c>
    </row>
    <row r="161" spans="1:13">
      <c r="A161" s="40" t="s">
        <v>43</v>
      </c>
      <c r="B161" s="41"/>
      <c r="C161" s="41"/>
      <c r="D161" s="41"/>
      <c r="E161" s="41"/>
      <c r="F161" s="41"/>
      <c r="G161" s="42"/>
      <c r="H161" s="27">
        <f>SUM(H160,H154,H144,H134,H122,H112,H100)</f>
        <v>365625</v>
      </c>
    </row>
    <row r="162" spans="1:13">
      <c r="A162" s="64" t="s">
        <v>10</v>
      </c>
      <c r="B162" s="64"/>
      <c r="C162" s="64"/>
      <c r="D162" s="64"/>
      <c r="E162" s="64"/>
      <c r="F162" s="64"/>
      <c r="G162" s="64"/>
      <c r="H162" s="16">
        <f>SUM(H161,H87,H53)</f>
        <v>556645</v>
      </c>
    </row>
    <row r="163" spans="1:13">
      <c r="A163" s="65"/>
      <c r="B163" s="66"/>
      <c r="C163" s="66"/>
      <c r="D163" s="66"/>
      <c r="E163" s="66"/>
      <c r="F163" s="66"/>
      <c r="G163" s="66"/>
      <c r="H163" s="67"/>
      <c r="J163" s="4"/>
      <c r="K163" s="4"/>
      <c r="L163" s="4"/>
      <c r="M163" s="4"/>
    </row>
    <row r="164" spans="1:13">
      <c r="A164" s="58" t="s">
        <v>11</v>
      </c>
      <c r="B164" s="59"/>
      <c r="C164" s="59"/>
      <c r="D164" s="59"/>
      <c r="E164" s="59"/>
      <c r="F164" s="59"/>
      <c r="G164" s="59"/>
      <c r="H164" s="60"/>
    </row>
    <row r="165" spans="1:13">
      <c r="A165" s="64" t="s">
        <v>12</v>
      </c>
      <c r="B165" s="64"/>
      <c r="C165" s="64"/>
      <c r="D165" s="64"/>
      <c r="E165" s="64"/>
      <c r="F165" s="64"/>
      <c r="G165" s="64"/>
      <c r="H165" s="16">
        <f>SUM(H162,H41,H22)</f>
        <v>980866.5</v>
      </c>
    </row>
    <row r="166" spans="1:13">
      <c r="A166" s="74"/>
      <c r="B166" s="45"/>
      <c r="C166" s="45"/>
      <c r="D166" s="45"/>
      <c r="E166" s="45"/>
      <c r="F166" s="45"/>
      <c r="G166" s="45"/>
      <c r="H166" s="46"/>
    </row>
    <row r="167" spans="1:13">
      <c r="A167" s="58" t="s">
        <v>13</v>
      </c>
      <c r="B167" s="59"/>
      <c r="C167" s="59"/>
      <c r="D167" s="59"/>
      <c r="E167" s="59"/>
      <c r="F167" s="59"/>
      <c r="G167" s="59"/>
      <c r="H167" s="60"/>
    </row>
    <row r="168" spans="1:13">
      <c r="A168" s="64" t="s">
        <v>14</v>
      </c>
      <c r="B168" s="64"/>
      <c r="C168" s="64"/>
      <c r="D168" s="64"/>
      <c r="E168" s="64"/>
      <c r="F168" s="64"/>
      <c r="G168" s="64"/>
      <c r="H168" s="16">
        <f>H165*0.025</f>
        <v>24521.662500000002</v>
      </c>
    </row>
    <row r="169" spans="1:13">
      <c r="A169" s="74"/>
      <c r="B169" s="45"/>
      <c r="C169" s="45"/>
      <c r="D169" s="45"/>
      <c r="E169" s="45"/>
      <c r="F169" s="45"/>
      <c r="G169" s="45"/>
      <c r="H169" s="46"/>
    </row>
    <row r="170" spans="1:13">
      <c r="A170" s="58" t="s">
        <v>15</v>
      </c>
      <c r="B170" s="59"/>
      <c r="C170" s="59"/>
      <c r="D170" s="59"/>
      <c r="E170" s="59"/>
      <c r="F170" s="59"/>
      <c r="G170" s="59"/>
      <c r="H170" s="60"/>
    </row>
    <row r="171" spans="1:13">
      <c r="A171" s="64" t="s">
        <v>16</v>
      </c>
      <c r="B171" s="64"/>
      <c r="C171" s="64"/>
      <c r="D171" s="64"/>
      <c r="E171" s="64"/>
      <c r="F171" s="64"/>
      <c r="G171" s="64"/>
      <c r="H171" s="16">
        <f>H165*0.06</f>
        <v>58851.99</v>
      </c>
    </row>
    <row r="172" spans="1:13">
      <c r="A172" s="74"/>
      <c r="B172" s="45"/>
      <c r="C172" s="45"/>
      <c r="D172" s="45"/>
      <c r="E172" s="45"/>
      <c r="F172" s="45"/>
      <c r="G172" s="45"/>
      <c r="H172" s="46"/>
    </row>
    <row r="173" spans="1:13">
      <c r="A173" s="58" t="s">
        <v>17</v>
      </c>
      <c r="B173" s="59"/>
      <c r="C173" s="59"/>
      <c r="D173" s="59"/>
      <c r="E173" s="59"/>
      <c r="F173" s="59"/>
      <c r="G173" s="59"/>
      <c r="H173" s="60"/>
    </row>
    <row r="174" spans="1:13">
      <c r="A174" s="64" t="s">
        <v>18</v>
      </c>
      <c r="B174" s="64"/>
      <c r="C174" s="64"/>
      <c r="D174" s="64"/>
      <c r="E174" s="64"/>
      <c r="F174" s="64"/>
      <c r="G174" s="64"/>
      <c r="H174" s="16">
        <f>SUM(H165,H168,H171)</f>
        <v>1064240.1525000001</v>
      </c>
    </row>
    <row r="175" spans="1:13">
      <c r="J175" s="4"/>
      <c r="K175" s="4"/>
      <c r="L175" s="4"/>
      <c r="M175" s="4"/>
    </row>
    <row r="176" spans="1:13">
      <c r="J176" s="4"/>
      <c r="K176" s="4"/>
      <c r="L176" s="4"/>
      <c r="M176" s="4"/>
    </row>
    <row r="177" spans="10:13">
      <c r="J177" s="4"/>
      <c r="K177" s="4"/>
      <c r="L177" s="4"/>
      <c r="M177" s="4"/>
    </row>
    <row r="178" spans="10:13">
      <c r="J178" s="4"/>
      <c r="K178" s="4"/>
      <c r="L178" s="4"/>
      <c r="M178" s="4"/>
    </row>
  </sheetData>
  <mergeCells count="171">
    <mergeCell ref="A159:D159"/>
    <mergeCell ref="A160:G160"/>
    <mergeCell ref="A157:D157"/>
    <mergeCell ref="A158:D158"/>
    <mergeCell ref="A153:D153"/>
    <mergeCell ref="A154:G154"/>
    <mergeCell ref="A150:D150"/>
    <mergeCell ref="A155:H155"/>
    <mergeCell ref="A156:D156"/>
    <mergeCell ref="A152:D152"/>
    <mergeCell ref="A147:D147"/>
    <mergeCell ref="A148:D148"/>
    <mergeCell ref="A149:D149"/>
    <mergeCell ref="A151:D151"/>
    <mergeCell ref="A141:D141"/>
    <mergeCell ref="A142:D142"/>
    <mergeCell ref="A143:D143"/>
    <mergeCell ref="A144:G144"/>
    <mergeCell ref="A145:H145"/>
    <mergeCell ref="A146:D146"/>
    <mergeCell ref="A137:D137"/>
    <mergeCell ref="A138:D138"/>
    <mergeCell ref="A139:D139"/>
    <mergeCell ref="A140:D140"/>
    <mergeCell ref="A129:D129"/>
    <mergeCell ref="A130:D130"/>
    <mergeCell ref="A128:D128"/>
    <mergeCell ref="A135:H135"/>
    <mergeCell ref="A136:D136"/>
    <mergeCell ref="A132:D132"/>
    <mergeCell ref="A133:D133"/>
    <mergeCell ref="A134:G134"/>
    <mergeCell ref="A131:D131"/>
    <mergeCell ref="A106:D106"/>
    <mergeCell ref="A107:D107"/>
    <mergeCell ref="A109:D109"/>
    <mergeCell ref="A110:D110"/>
    <mergeCell ref="A124:D124"/>
    <mergeCell ref="A125:D125"/>
    <mergeCell ref="A126:D126"/>
    <mergeCell ref="A127:D127"/>
    <mergeCell ref="A120:D120"/>
    <mergeCell ref="A121:D121"/>
    <mergeCell ref="A122:G122"/>
    <mergeCell ref="A119:D119"/>
    <mergeCell ref="A123:H123"/>
    <mergeCell ref="A116:D116"/>
    <mergeCell ref="A117:D117"/>
    <mergeCell ref="A118:D118"/>
    <mergeCell ref="A111:D111"/>
    <mergeCell ref="A112:G112"/>
    <mergeCell ref="A113:H113"/>
    <mergeCell ref="A114:D114"/>
    <mergeCell ref="A115:D115"/>
    <mergeCell ref="A108:D108"/>
    <mergeCell ref="A101:H101"/>
    <mergeCell ref="A102:D102"/>
    <mergeCell ref="A103:D103"/>
    <mergeCell ref="A104:D104"/>
    <mergeCell ref="A105:D105"/>
    <mergeCell ref="A90:D90"/>
    <mergeCell ref="A99:D99"/>
    <mergeCell ref="A100:G100"/>
    <mergeCell ref="A94:D94"/>
    <mergeCell ref="A95:D95"/>
    <mergeCell ref="A84:D84"/>
    <mergeCell ref="A85:D85"/>
    <mergeCell ref="A86:G86"/>
    <mergeCell ref="A79:D79"/>
    <mergeCell ref="A80:D80"/>
    <mergeCell ref="A81:D81"/>
    <mergeCell ref="A82:D82"/>
    <mergeCell ref="A83:D83"/>
    <mergeCell ref="A74:D74"/>
    <mergeCell ref="A75:D75"/>
    <mergeCell ref="A76:G76"/>
    <mergeCell ref="A77:H77"/>
    <mergeCell ref="A78:D78"/>
    <mergeCell ref="A73:D73"/>
    <mergeCell ref="A68:H68"/>
    <mergeCell ref="A69:D69"/>
    <mergeCell ref="A70:D70"/>
    <mergeCell ref="A71:D71"/>
    <mergeCell ref="A72:D72"/>
    <mergeCell ref="A58:D58"/>
    <mergeCell ref="A67:G67"/>
    <mergeCell ref="A63:D63"/>
    <mergeCell ref="A65:D65"/>
    <mergeCell ref="A60:D60"/>
    <mergeCell ref="A64:D64"/>
    <mergeCell ref="A57:D57"/>
    <mergeCell ref="A46:D46"/>
    <mergeCell ref="A52:G52"/>
    <mergeCell ref="A55:H55"/>
    <mergeCell ref="A50:D50"/>
    <mergeCell ref="A51:D51"/>
    <mergeCell ref="A31:D31"/>
    <mergeCell ref="A32:D32"/>
    <mergeCell ref="A45:H45"/>
    <mergeCell ref="A172:H172"/>
    <mergeCell ref="A170:H170"/>
    <mergeCell ref="A171:G171"/>
    <mergeCell ref="A173:H173"/>
    <mergeCell ref="A174:G174"/>
    <mergeCell ref="A34:H34"/>
    <mergeCell ref="A37:D37"/>
    <mergeCell ref="A61:D61"/>
    <mergeCell ref="A169:H169"/>
    <mergeCell ref="A167:H167"/>
    <mergeCell ref="A168:G168"/>
    <mergeCell ref="A162:G162"/>
    <mergeCell ref="A164:H164"/>
    <mergeCell ref="A166:H166"/>
    <mergeCell ref="A165:G165"/>
    <mergeCell ref="A89:H89"/>
    <mergeCell ref="A87:G87"/>
    <mergeCell ref="A54:H54"/>
    <mergeCell ref="A91:D91"/>
    <mergeCell ref="A92:D92"/>
    <mergeCell ref="A93:D93"/>
    <mergeCell ref="A96:D96"/>
    <mergeCell ref="A98:D98"/>
    <mergeCell ref="A88:H88"/>
    <mergeCell ref="A22:G22"/>
    <mergeCell ref="A163:H163"/>
    <mergeCell ref="A97:D97"/>
    <mergeCell ref="A24:H24"/>
    <mergeCell ref="A35:D35"/>
    <mergeCell ref="A36:D36"/>
    <mergeCell ref="A43:H43"/>
    <mergeCell ref="A26:D26"/>
    <mergeCell ref="A29:D29"/>
    <mergeCell ref="A30:D30"/>
    <mergeCell ref="A33:D33"/>
    <mergeCell ref="A27:D27"/>
    <mergeCell ref="A28:D28"/>
    <mergeCell ref="A25:H25"/>
    <mergeCell ref="A44:H44"/>
    <mergeCell ref="A59:D59"/>
    <mergeCell ref="A62:D62"/>
    <mergeCell ref="A66:D66"/>
    <mergeCell ref="A41:G41"/>
    <mergeCell ref="A47:D47"/>
    <mergeCell ref="A48:D48"/>
    <mergeCell ref="A49:D49"/>
    <mergeCell ref="A161:G161"/>
    <mergeCell ref="A56:D56"/>
    <mergeCell ref="A1:H1"/>
    <mergeCell ref="A9:H9"/>
    <mergeCell ref="A53:G53"/>
    <mergeCell ref="A10:D10"/>
    <mergeCell ref="A11:D11"/>
    <mergeCell ref="A12:D12"/>
    <mergeCell ref="A21:D21"/>
    <mergeCell ref="A17:D17"/>
    <mergeCell ref="A18:D18"/>
    <mergeCell ref="A13:D13"/>
    <mergeCell ref="A14:D14"/>
    <mergeCell ref="A15:D15"/>
    <mergeCell ref="A16:H16"/>
    <mergeCell ref="A19:H19"/>
    <mergeCell ref="A3:D3"/>
    <mergeCell ref="A6:D6"/>
    <mergeCell ref="A7:D7"/>
    <mergeCell ref="A4:D4"/>
    <mergeCell ref="A5:H5"/>
    <mergeCell ref="A8:D8"/>
    <mergeCell ref="A40:D40"/>
    <mergeCell ref="A38:D38"/>
    <mergeCell ref="A39:D39"/>
    <mergeCell ref="A20:D20"/>
  </mergeCells>
  <pageMargins left="0.75" right="0.75" top="0.54" bottom="0.55000000000000004" header="0.4921259845" footer="0.4921259845"/>
  <pageSetup paperSize="9" scale="72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Twinning_Budget</vt:lpstr>
      <vt:lpstr>Hárok1</vt:lpstr>
      <vt:lpstr>Hárok2</vt:lpstr>
      <vt:lpstr>Hárok3</vt:lpstr>
      <vt:lpstr>Twinning_Budget!Oblasť_tlače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lpavlovova</dc:creator>
  <cp:lastModifiedBy>ipavlov</cp:lastModifiedBy>
  <cp:lastPrinted>2016-05-30T09:02:50Z</cp:lastPrinted>
  <dcterms:created xsi:type="dcterms:W3CDTF">2015-01-11T17:13:14Z</dcterms:created>
  <dcterms:modified xsi:type="dcterms:W3CDTF">2019-11-18T12:27:17Z</dcterms:modified>
</cp:coreProperties>
</file>