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iakobishvili\Desktop\ბიუჯეტი 2019-2022\ბ ი უ ჯ ე ტ ი 2019წ. (პირველი წარდგენისთვის)\მინისტრისთვის\"/>
    </mc:Choice>
  </mc:AlternateContent>
  <bookViews>
    <workbookView xWindow="13305" yWindow="435" windowWidth="12690" windowHeight="11220" activeTab="1"/>
  </bookViews>
  <sheets>
    <sheet name="2018-2019 წლები" sheetId="39" r:id="rId1"/>
    <sheet name="2018-2019 (გაშლილი)" sheetId="41" r:id="rId2"/>
  </sheets>
  <definedNames>
    <definedName name="_xlnm._FilterDatabase" localSheetId="1" hidden="1">'2018-2019 (გაშლილი)'!$A$6:$I$93</definedName>
    <definedName name="_xlnm._FilterDatabase" localSheetId="0" hidden="1">'2018-2019 წლები'!$A$6:$G$61</definedName>
    <definedName name="DATA1" localSheetId="1">#REF!</definedName>
    <definedName name="DATA1" localSheetId="0">#REF!</definedName>
    <definedName name="DATA1">#REF!</definedName>
    <definedName name="_xlnm.Print_Area" localSheetId="1">'2018-2019 (გაშლილი)'!$B$5:$I$95</definedName>
    <definedName name="_xlnm.Print_Area" localSheetId="0">'2018-2019 წლები'!$B$5:$G$62</definedName>
    <definedName name="_xlnm.Print_Titles" localSheetId="1">'2018-2019 (გაშლილი)'!$5:$6</definedName>
    <definedName name="_xlnm.Print_Titles" localSheetId="0">'2018-2019 წლები'!$5:$6</definedName>
  </definedNames>
  <calcPr calcId="162913"/>
</workbook>
</file>

<file path=xl/calcChain.xml><?xml version="1.0" encoding="utf-8"?>
<calcChain xmlns="http://schemas.openxmlformats.org/spreadsheetml/2006/main">
  <c r="E7" i="39" l="1"/>
  <c r="F7" i="39"/>
  <c r="D7" i="39"/>
  <c r="F10" i="39"/>
  <c r="F11" i="39"/>
  <c r="F12" i="39"/>
  <c r="A12" i="39" s="1"/>
  <c r="F13" i="39"/>
  <c r="F14" i="39"/>
  <c r="F15" i="39"/>
  <c r="F16" i="39"/>
  <c r="A16" i="39" s="1"/>
  <c r="F17" i="39"/>
  <c r="F18" i="39"/>
  <c r="F19" i="39"/>
  <c r="F20" i="39"/>
  <c r="A20" i="39" s="1"/>
  <c r="F21" i="39"/>
  <c r="F22" i="39"/>
  <c r="F23" i="39"/>
  <c r="F24" i="39"/>
  <c r="A24" i="39" s="1"/>
  <c r="F25" i="39"/>
  <c r="F26" i="39"/>
  <c r="F27" i="39"/>
  <c r="A27" i="39" s="1"/>
  <c r="F28" i="39"/>
  <c r="A28" i="39" s="1"/>
  <c r="F29" i="39"/>
  <c r="F30" i="39"/>
  <c r="F31" i="39"/>
  <c r="F32" i="39"/>
  <c r="A32" i="39" s="1"/>
  <c r="F33" i="39"/>
  <c r="F34" i="39"/>
  <c r="F35" i="39"/>
  <c r="F36" i="39"/>
  <c r="A36" i="39" s="1"/>
  <c r="F37" i="39"/>
  <c r="F38" i="39"/>
  <c r="F39" i="39"/>
  <c r="F40" i="39"/>
  <c r="A40" i="39" s="1"/>
  <c r="F41" i="39"/>
  <c r="F42" i="39"/>
  <c r="F43" i="39"/>
  <c r="F44" i="39"/>
  <c r="A44" i="39" s="1"/>
  <c r="F45" i="39"/>
  <c r="F46" i="39"/>
  <c r="F47" i="39"/>
  <c r="F48" i="39"/>
  <c r="A48" i="39" s="1"/>
  <c r="F49" i="39"/>
  <c r="F50" i="39"/>
  <c r="F51" i="39"/>
  <c r="F52" i="39"/>
  <c r="A52" i="39" s="1"/>
  <c r="F53" i="39"/>
  <c r="F54" i="39"/>
  <c r="F55" i="39"/>
  <c r="F56" i="39"/>
  <c r="A56" i="39" s="1"/>
  <c r="F57" i="39"/>
  <c r="F58" i="39"/>
  <c r="F59" i="39"/>
  <c r="F60" i="39"/>
  <c r="A60" i="39" s="1"/>
  <c r="F61" i="39"/>
  <c r="F8" i="39"/>
  <c r="A8" i="39" s="1"/>
  <c r="A10" i="39"/>
  <c r="A11" i="39"/>
  <c r="A13" i="39"/>
  <c r="A14" i="39"/>
  <c r="A15" i="39"/>
  <c r="A17" i="39"/>
  <c r="A18" i="39"/>
  <c r="A19" i="39"/>
  <c r="A21" i="39"/>
  <c r="A22" i="39"/>
  <c r="A23" i="39"/>
  <c r="A25" i="39"/>
  <c r="A26" i="39"/>
  <c r="A29" i="39"/>
  <c r="A30" i="39"/>
  <c r="A31" i="39"/>
  <c r="A33" i="39"/>
  <c r="A34" i="39"/>
  <c r="A35" i="39"/>
  <c r="A37" i="39"/>
  <c r="A38" i="39"/>
  <c r="A39" i="39"/>
  <c r="A41" i="39"/>
  <c r="A42" i="39"/>
  <c r="A43" i="39"/>
  <c r="A45" i="39"/>
  <c r="A46" i="39"/>
  <c r="A47" i="39"/>
  <c r="A49" i="39"/>
  <c r="A50" i="39"/>
  <c r="A51" i="39"/>
  <c r="A53" i="39"/>
  <c r="A54" i="39"/>
  <c r="A55" i="39"/>
  <c r="A57" i="39"/>
  <c r="A58" i="39"/>
  <c r="A59" i="39"/>
  <c r="A61" i="39"/>
  <c r="E33" i="39"/>
  <c r="D33" i="39"/>
  <c r="D94" i="41" l="1"/>
  <c r="H94" i="41" s="1"/>
  <c r="A94" i="41"/>
  <c r="D93" i="41"/>
  <c r="H93" i="41" s="1"/>
  <c r="A93" i="41"/>
  <c r="D92" i="41"/>
  <c r="H92" i="41" s="1"/>
  <c r="A92" i="41"/>
  <c r="G91" i="41"/>
  <c r="F91" i="41"/>
  <c r="D91" i="41" s="1"/>
  <c r="H91" i="41" s="1"/>
  <c r="D90" i="41"/>
  <c r="H90" i="41" s="1"/>
  <c r="A90" i="41"/>
  <c r="D89" i="41"/>
  <c r="H89" i="41" s="1"/>
  <c r="A89" i="41"/>
  <c r="G88" i="41"/>
  <c r="D87" i="41"/>
  <c r="H87" i="41" s="1"/>
  <c r="A87" i="41"/>
  <c r="D86" i="41"/>
  <c r="H86" i="41" s="1"/>
  <c r="A86" i="41"/>
  <c r="D85" i="41"/>
  <c r="H85" i="41" s="1"/>
  <c r="A85" i="41"/>
  <c r="G84" i="41"/>
  <c r="F84" i="41"/>
  <c r="E84" i="41"/>
  <c r="D83" i="41"/>
  <c r="H83" i="41" s="1"/>
  <c r="A83" i="41"/>
  <c r="D82" i="41"/>
  <c r="H82" i="41" s="1"/>
  <c r="A82" i="41"/>
  <c r="D81" i="41"/>
  <c r="H81" i="41" s="1"/>
  <c r="A81" i="41"/>
  <c r="H80" i="41"/>
  <c r="D80" i="41"/>
  <c r="A80" i="41"/>
  <c r="D79" i="41"/>
  <c r="H79" i="41" s="1"/>
  <c r="A79" i="41"/>
  <c r="D78" i="41"/>
  <c r="H78" i="41" s="1"/>
  <c r="A78" i="41"/>
  <c r="D77" i="41"/>
  <c r="H77" i="41" s="1"/>
  <c r="A77" i="41"/>
  <c r="D76" i="41"/>
  <c r="H76" i="41" s="1"/>
  <c r="A76" i="41"/>
  <c r="G75" i="41"/>
  <c r="E75" i="41"/>
  <c r="D75" i="41" s="1"/>
  <c r="D74" i="41"/>
  <c r="H74" i="41" s="1"/>
  <c r="A74" i="41"/>
  <c r="D73" i="41"/>
  <c r="H73" i="41" s="1"/>
  <c r="A73" i="41"/>
  <c r="D72" i="41"/>
  <c r="H72" i="41" s="1"/>
  <c r="A72" i="41"/>
  <c r="D71" i="41"/>
  <c r="H71" i="41" s="1"/>
  <c r="A71" i="41"/>
  <c r="D70" i="41"/>
  <c r="H70" i="41" s="1"/>
  <c r="A70" i="41"/>
  <c r="D69" i="41"/>
  <c r="H69" i="41" s="1"/>
  <c r="A69" i="41"/>
  <c r="F68" i="41"/>
  <c r="E68" i="41"/>
  <c r="D67" i="41"/>
  <c r="H67" i="41" s="1"/>
  <c r="A67" i="41"/>
  <c r="D66" i="41"/>
  <c r="H66" i="41" s="1"/>
  <c r="A66" i="41"/>
  <c r="D65" i="41"/>
  <c r="H65" i="41" s="1"/>
  <c r="A65" i="41"/>
  <c r="G64" i="41"/>
  <c r="E64" i="41"/>
  <c r="D64" i="41" s="1"/>
  <c r="D63" i="41"/>
  <c r="H63" i="41" s="1"/>
  <c r="A63" i="41"/>
  <c r="D62" i="41"/>
  <c r="H62" i="41" s="1"/>
  <c r="A62" i="41"/>
  <c r="D61" i="41"/>
  <c r="H61" i="41" s="1"/>
  <c r="A61" i="41"/>
  <c r="D60" i="41"/>
  <c r="H60" i="41" s="1"/>
  <c r="A60" i="41"/>
  <c r="G59" i="41"/>
  <c r="E59" i="41"/>
  <c r="D59" i="41" s="1"/>
  <c r="D58" i="41"/>
  <c r="H58" i="41" s="1"/>
  <c r="A58" i="41"/>
  <c r="D57" i="41"/>
  <c r="H57" i="41" s="1"/>
  <c r="A57" i="41"/>
  <c r="D56" i="41"/>
  <c r="H56" i="41" s="1"/>
  <c r="A56" i="41"/>
  <c r="G55" i="41"/>
  <c r="F55" i="41"/>
  <c r="E55" i="41"/>
  <c r="D54" i="41"/>
  <c r="H54" i="41" s="1"/>
  <c r="A54" i="41"/>
  <c r="D53" i="41"/>
  <c r="H53" i="41" s="1"/>
  <c r="A53" i="41"/>
  <c r="D52" i="41"/>
  <c r="H52" i="41" s="1"/>
  <c r="A52" i="41"/>
  <c r="G51" i="41"/>
  <c r="E51" i="41"/>
  <c r="D51" i="41"/>
  <c r="H50" i="41"/>
  <c r="D50" i="41"/>
  <c r="A50" i="41"/>
  <c r="D49" i="41"/>
  <c r="H49" i="41" s="1"/>
  <c r="A49" i="41"/>
  <c r="D48" i="41"/>
  <c r="H48" i="41" s="1"/>
  <c r="A48" i="41"/>
  <c r="D47" i="41"/>
  <c r="H47" i="41" s="1"/>
  <c r="A47" i="41"/>
  <c r="D46" i="41"/>
  <c r="H46" i="41" s="1"/>
  <c r="A46" i="41"/>
  <c r="E45" i="41"/>
  <c r="D44" i="41"/>
  <c r="H44" i="41" s="1"/>
  <c r="A44" i="41"/>
  <c r="D42" i="41"/>
  <c r="H42" i="41" s="1"/>
  <c r="A42" i="41"/>
  <c r="D41" i="41"/>
  <c r="H41" i="41" s="1"/>
  <c r="A41" i="41"/>
  <c r="H40" i="41"/>
  <c r="D40" i="41"/>
  <c r="A40" i="41"/>
  <c r="D39" i="41"/>
  <c r="H39" i="41" s="1"/>
  <c r="A39" i="41"/>
  <c r="D38" i="41"/>
  <c r="H38" i="41" s="1"/>
  <c r="A38" i="41"/>
  <c r="G37" i="41"/>
  <c r="F37" i="41"/>
  <c r="E37" i="41"/>
  <c r="D36" i="41"/>
  <c r="H36" i="41" s="1"/>
  <c r="A36" i="41"/>
  <c r="D35" i="41"/>
  <c r="H35" i="41" s="1"/>
  <c r="A35" i="41"/>
  <c r="D34" i="41"/>
  <c r="H34" i="41" s="1"/>
  <c r="A34" i="41"/>
  <c r="D33" i="41"/>
  <c r="H33" i="41" s="1"/>
  <c r="A33" i="41"/>
  <c r="D32" i="41"/>
  <c r="H32" i="41" s="1"/>
  <c r="A32" i="41"/>
  <c r="D31" i="41"/>
  <c r="H31" i="41" s="1"/>
  <c r="A31" i="41"/>
  <c r="D30" i="41"/>
  <c r="H30" i="41" s="1"/>
  <c r="A30" i="41"/>
  <c r="H29" i="41"/>
  <c r="D29" i="41"/>
  <c r="A29" i="41"/>
  <c r="D28" i="41"/>
  <c r="H28" i="41" s="1"/>
  <c r="A28" i="41"/>
  <c r="D27" i="41"/>
  <c r="H27" i="41" s="1"/>
  <c r="A27" i="41"/>
  <c r="D26" i="41"/>
  <c r="H26" i="41" s="1"/>
  <c r="A26" i="41"/>
  <c r="D25" i="41"/>
  <c r="H25" i="41" s="1"/>
  <c r="A25" i="41"/>
  <c r="D24" i="41"/>
  <c r="H24" i="41" s="1"/>
  <c r="A24" i="41"/>
  <c r="D23" i="41"/>
  <c r="H23" i="41" s="1"/>
  <c r="A23" i="41"/>
  <c r="F22" i="41"/>
  <c r="E22" i="41"/>
  <c r="A22" i="41" s="1"/>
  <c r="H21" i="41"/>
  <c r="D21" i="41"/>
  <c r="A21" i="41"/>
  <c r="D20" i="41"/>
  <c r="H20" i="41" s="1"/>
  <c r="A20" i="41"/>
  <c r="D18" i="41"/>
  <c r="H18" i="41" s="1"/>
  <c r="A18" i="41"/>
  <c r="D17" i="41"/>
  <c r="H17" i="41" s="1"/>
  <c r="A17" i="41"/>
  <c r="D16" i="41"/>
  <c r="H16" i="41" s="1"/>
  <c r="A16" i="41"/>
  <c r="D15" i="41"/>
  <c r="H15" i="41" s="1"/>
  <c r="A15" i="41"/>
  <c r="D14" i="41"/>
  <c r="H14" i="41" s="1"/>
  <c r="A14" i="41"/>
  <c r="D13" i="41"/>
  <c r="H13" i="41" s="1"/>
  <c r="A13" i="41"/>
  <c r="D12" i="41"/>
  <c r="H12" i="41" s="1"/>
  <c r="A12" i="41"/>
  <c r="D11" i="41"/>
  <c r="H11" i="41" s="1"/>
  <c r="A11" i="41"/>
  <c r="G10" i="41"/>
  <c r="G8" i="41" s="1"/>
  <c r="F10" i="41"/>
  <c r="E10" i="41"/>
  <c r="D9" i="41"/>
  <c r="H9" i="41" s="1"/>
  <c r="A9" i="41"/>
  <c r="H51" i="41" l="1"/>
  <c r="D84" i="41"/>
  <c r="A10" i="41"/>
  <c r="D10" i="41"/>
  <c r="H10" i="41" s="1"/>
  <c r="D68" i="41"/>
  <c r="H59" i="41"/>
  <c r="A84" i="41"/>
  <c r="D22" i="41"/>
  <c r="H22" i="41" s="1"/>
  <c r="E19" i="41"/>
  <c r="D55" i="41"/>
  <c r="H55" i="41" s="1"/>
  <c r="G45" i="41"/>
  <c r="A75" i="41"/>
  <c r="K75" i="41"/>
  <c r="E8" i="41"/>
  <c r="F19" i="41"/>
  <c r="A51" i="41"/>
  <c r="A59" i="41"/>
  <c r="H75" i="41"/>
  <c r="H84" i="41"/>
  <c r="A37" i="41"/>
  <c r="F8" i="41"/>
  <c r="G19" i="41"/>
  <c r="D37" i="41"/>
  <c r="H37" i="41" s="1"/>
  <c r="F45" i="41"/>
  <c r="F43" i="41" s="1"/>
  <c r="A55" i="41"/>
  <c r="A64" i="41"/>
  <c r="H64" i="41"/>
  <c r="F88" i="41"/>
  <c r="A91" i="41"/>
  <c r="E43" i="41"/>
  <c r="G68" i="41"/>
  <c r="H68" i="41" s="1"/>
  <c r="E27" i="39"/>
  <c r="A19" i="41" l="1"/>
  <c r="D19" i="41"/>
  <c r="F7" i="41"/>
  <c r="A68" i="41"/>
  <c r="G43" i="41"/>
  <c r="A45" i="41"/>
  <c r="D43" i="41"/>
  <c r="A88" i="41"/>
  <c r="D88" i="41"/>
  <c r="H88" i="41" s="1"/>
  <c r="D45" i="41"/>
  <c r="H45" i="41" s="1"/>
  <c r="A8" i="41"/>
  <c r="D8" i="41"/>
  <c r="H8" i="41" s="1"/>
  <c r="E7" i="41"/>
  <c r="H19" i="41"/>
  <c r="H43" i="41" l="1"/>
  <c r="A43" i="41"/>
  <c r="G7" i="41"/>
  <c r="A7" i="41"/>
  <c r="D7" i="41"/>
  <c r="H7" i="41" l="1"/>
  <c r="E9" i="39"/>
  <c r="F9" i="39" l="1"/>
  <c r="A9" i="39"/>
  <c r="A7" i="39" l="1"/>
</calcChain>
</file>

<file path=xl/comments1.xml><?xml version="1.0" encoding="utf-8"?>
<comments xmlns="http://schemas.openxmlformats.org/spreadsheetml/2006/main">
  <authors>
    <author>Darejan Iakobishvili</author>
  </authors>
  <commentList>
    <comment ref="B93" authorId="0" shapeId="0">
      <text>
        <r>
          <rPr>
            <b/>
            <sz val="9"/>
            <color indexed="81"/>
            <rFont val="Tahoma"/>
            <family val="2"/>
            <charset val="204"/>
          </rPr>
          <t>Darejan Iakobishvili:</t>
        </r>
        <r>
          <rPr>
            <sz val="9"/>
            <color indexed="81"/>
            <rFont val="Tahoma"/>
            <family val="2"/>
            <charset val="204"/>
          </rPr>
          <t xml:space="preserve">
2019-ში აღარ იქნება</t>
        </r>
      </text>
    </comment>
    <comment ref="B94" authorId="0" shapeId="0">
      <text>
        <r>
          <rPr>
            <b/>
            <sz val="9"/>
            <color indexed="81"/>
            <rFont val="Tahoma"/>
            <family val="2"/>
            <charset val="204"/>
          </rPr>
          <t>Darejan Iakobishvili:</t>
        </r>
        <r>
          <rPr>
            <sz val="9"/>
            <color indexed="81"/>
            <rFont val="Tahoma"/>
            <family val="2"/>
            <charset val="204"/>
          </rPr>
          <t xml:space="preserve">
ჩვენი აღარ იქნება</t>
        </r>
      </text>
    </comment>
  </commentList>
</comments>
</file>

<file path=xl/sharedStrings.xml><?xml version="1.0" encoding="utf-8"?>
<sst xmlns="http://schemas.openxmlformats.org/spreadsheetml/2006/main" count="328" uniqueCount="212">
  <si>
    <t>სოციალური და ჯანმრთელობის დაცვის პროგრამების მართვა</t>
  </si>
  <si>
    <t>დაავადებათა კონტროლისა და ეპიდემიოლოგიური უსაფრთხოების პროგრამის მართვა</t>
  </si>
  <si>
    <t xml:space="preserve">სამედიცინო საქმიანობის რეგულირების პროგრამა </t>
  </si>
  <si>
    <t>პროგრამული კოდი</t>
  </si>
  <si>
    <t>დასახელება</t>
  </si>
  <si>
    <t>სამედიცინო საქმიანობის რეგულირების პროგრამა</t>
  </si>
  <si>
    <t>სამედიცინო-სოციალური ექსპერტიზა და კონტროლი</t>
  </si>
  <si>
    <t>სამკურნალო საშუალებების ხარისხის სახელმწიფო კონტროლი</t>
  </si>
  <si>
    <t>სახელმწიფო ზრუნვის, ადამიანით ვაჭრობის (ტრეფიკინგის) მსხვერპლთა დაცვისა და დახმარების მართვა</t>
  </si>
  <si>
    <t>საგანგებო სიტუაციების კოორდინაციისა და გადაუდებელი დახმარების მართვა</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</si>
  <si>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</si>
  <si>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</si>
  <si>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</si>
  <si>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სოციალური რეაბილიტაცია და ბავშვზე ზრუნვა</t>
  </si>
  <si>
    <t>კრიზისულ მდგომარეობაში მყოფი ბავშვიანი ოჯახების გადაუდებელი დახმარება</t>
  </si>
  <si>
    <t>ბავშვთა ადრეული განვითარების ხელშეწყობა</t>
  </si>
  <si>
    <t>ბავშვთა რეაბილიტაცია/აბილიტაცია</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</si>
  <si>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</si>
  <si>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</si>
  <si>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</si>
  <si>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</si>
  <si>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</si>
  <si>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</si>
  <si>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უზრუნველყოფა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</si>
  <si>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</si>
  <si>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</si>
  <si>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</si>
  <si>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</si>
  <si>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სოციალური შეღავათები მაღალმთიან დასახლებაში</t>
  </si>
  <si>
    <t>სოციალური შეღავათები მაღალმთიან დასახლებაში-სახელმწიფო პენსიის მიმღებ პირთა დანამატი</t>
  </si>
  <si>
    <t>სოციალური შეღავათები მაღალმთიან დასახლებაში - სოციალური პაკეტის მიმღებ პირთა დანამატი</t>
  </si>
  <si>
    <t>სოციალური შეღავათები მაღალმთიან დასახლებაში - სხვა დანარჩენი კატეგორიებისთვის</t>
  </si>
  <si>
    <t>სოციალური შეღავათები მაღალმთიან დასახლებაში - მოხმარებული ელექტროენერგიის საფასური</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</si>
  <si>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</si>
  <si>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მოსახლეობის ჯანმრთელობის დაცვა</t>
  </si>
  <si>
    <t>მოსახლეობის საყოველთაო ჯანმრთელობის დაცვა</t>
  </si>
  <si>
    <t>საზოგადოებრივი ჯანმრთელობის დაცვა</t>
  </si>
  <si>
    <t>დაავადებათა ადრეული გამოვლენა და სკრინინგი</t>
  </si>
  <si>
    <t>იმუნიზაცია</t>
  </si>
  <si>
    <t>ეპიდზედამხედველობა</t>
  </si>
  <si>
    <t>უსაფრთხო სისხლი</t>
  </si>
  <si>
    <t>ინფექციური დაავადებების მართვა</t>
  </si>
  <si>
    <t>ტუბერკულოზის მართვა</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</si>
  <si>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</si>
  <si>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</si>
  <si>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აივ ინფექცია/შიდსის მართვა</t>
  </si>
  <si>
    <t>აივ ინფექცია/შიდსი</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</si>
  <si>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</si>
  <si>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</si>
  <si>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დედათა და ბავშვთა ჯანმრთელობა</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</si>
  <si>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</si>
  <si>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ნარკომანიით დაავადებულ პაციენტთა მკურნალობა</t>
  </si>
  <si>
    <t>ჯანმრთელობის ხელშეწყობა</t>
  </si>
  <si>
    <t>C ჰეპატიტის მართვა</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</si>
  <si>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</si>
  <si>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მოსახლეობისათვის სამედიცინო მომსახურების მიწოდება პრიორიტეტულ სფეროებში</t>
  </si>
  <si>
    <t>ფსიქიკური ჯანმრთელობა</t>
  </si>
  <si>
    <t>დიაბეტის მართვა</t>
  </si>
  <si>
    <t>ბავშვთა ონკოჰემატოლოგიური მომსახურება</t>
  </si>
  <si>
    <t>დიალიზი და თირკმლის ტრანსპლანტაცია</t>
  </si>
  <si>
    <t>ინკურაბელურ პაციენტთა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</si>
  <si>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</si>
  <si>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სასწრაფო გადაუდებელი დახმარება და სამედიცინო ტრანსპორტირება</t>
  </si>
  <si>
    <t>სასწრაფო სამედიცინო დახმარება</t>
  </si>
  <si>
    <t xml:space="preserve">სასწრაფო  სამედიცინო გადაუდებელი დახმარება და სამედიცინო ტრანსპორტირება </t>
  </si>
  <si>
    <t>სოფლის ექიმი</t>
  </si>
  <si>
    <t>რეფერალური მომსახურება</t>
  </si>
  <si>
    <t>სამხედრო ძალებში გასაწვევ მოქალაქეთა სამედიცინო შემოწმება</t>
  </si>
  <si>
    <t>ქრონიკული დაავადებების სამკურნალო მედიკამენტებით უზრუნველყოფა</t>
  </si>
  <si>
    <t>დიპლომისშემდგომი სამედიცინო განათლება</t>
  </si>
  <si>
    <t xml:space="preserve">სამედიცინო დაწესებულებათა რეაბილიტაცია და აღჭურვა </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</si>
  <si>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</si>
  <si>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</si>
  <si>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</si>
  <si>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</si>
  <si>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35 00</t>
  </si>
  <si>
    <t>იძულებით გადაადგილებულ პირთა  და მიგრანტთა ხელშეწყობა</t>
  </si>
  <si>
    <t xml:space="preserve">სარეინტეგრაციო დახმარება საქართველოში დაბრუნებული მიგრანტებისათვის </t>
  </si>
  <si>
    <t>ეკომიგრანტთა მიგრაციის მართვა</t>
  </si>
  <si>
    <t>განსახლების ადგილებში დევნილთა შენახვა და მათი საცხოვრებელი პირობების გაუმჯობესება</t>
  </si>
  <si>
    <t>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t>
  </si>
  <si>
    <t>34 00</t>
  </si>
  <si>
    <t>იძულებით გადაადგილებულ პირთა  განსახლების სოციალური და საცხოვრებელი პირობების შექმნა</t>
  </si>
  <si>
    <t>საბიუჯეტო (35 00)</t>
  </si>
  <si>
    <t>საბიუჯეტო (34 00)</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</si>
  <si>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</si>
  <si>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 xml:space="preserve">საქართველოს ოკუპირებული ტერიტორიებიდან დევნილთა, შრომის, ჯანმრთლობისა და სოციალური დაცვის სამინისტროს ცენტრალური აპარატი </t>
  </si>
  <si>
    <t>ფსიქიკური ჯანმრთელობის სტრატეგიული დოკუმენტის შესაბამისად, 2019 წელს კვლავ აქტუალურია სათემო სერვისების განვითარების თემა. დაგეგმილია სათემო მობილური გუნდების ზრდა (11-დან 30-მდე ეტაპობრივად). ბიუჯეტის ზრდა ასევე, მნიშვნელოვანია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გაძლიერებისა და სტაციონარული სერვისების სრულყოფილად მიწოდების უზრუნველსაყოფად.</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</si>
  <si>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</si>
  <si>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პროგრამის ბიუჯეტი იზრდება ჰემოდიალიზისა (სეანსების) და მედიკამენტების შესყიდვის კომპონენტის ხარჯზე პროგნოზულად პაციენტთა რიცხვის ზრდის გათვალისწინებით.</t>
  </si>
  <si>
    <t>გათვალისწინებულია პაციენტთა პროგნოზული ზრდა, ასევე, პროგრამის მოცვის გეოგრაფიული არეალის გაფართოვება.</t>
  </si>
  <si>
    <t>პროგრამას ემატება ფილტვების იდიოპათური ფიბროზის სამკურნალო მედიკამენტის შესყიდვის კომპონენტი (მედიკამენტი 2 წელია ფინანსდება რეფერალური მომსახურების პროგრამიდან და მიზანშეწონილია არსობრივად ინტეგრირდეს იშვიათი დაავადებების პროგრამის ქვეშ).  (ფიფ) ფილტვის იშვიათი, პროგრესირებადი, შეუქცევადი ფილტვის იდიოპათიური ფიბროზი სიკვდილობის უფრო მაღალი მაჩვენებლით გამოირჩევა, ვიდრე ავთვისებიანი სიმსივნეების უმრავლესობა.)  მედიკამენტის ღირებულების გამო პაციენტთა უმეტესობა ვერ ახერხებს 20% გადახდასაც კი. პრეპარატის ერთი კოლოფის საბაზრო ღირებულება შეადგენს 6300 ლარს. სახელმწიფო პროგრამისთვის კომპანია როში გვთავაზობს სპეციალურ ფასს დაახლოებით 25% ფასდაკლებით - ერთი კოლოფისთვის 4700 ლარს. ცენტრალიზებულად შესყიდვის შემთხვევაში ეს ფასი კიდევ უფრო შემცირდება. ასევე, გათვალისწინებულია სხვა კომპონენტების ფარგლებში პაციენტების პროგნოზული ზრდა და შესაბამისად საჭირო მედიკამენტისა და ღირებულების ზრდაც.</t>
  </si>
  <si>
    <t>პირველადი ჯანდაცვის მიმართულებით დაგეგმილი რეფორმის ღონისძიებების გათვალისწინებით, დაიგეგმა ბიუჯეტის დაახლოებით 25%-იანი ზრდა.</t>
  </si>
  <si>
    <t>პროგრამის ფარგლებში გათვალისწინებული ვალდებულებების შესასრულებლად (ძუძუს კიბო, ინდივიდუალური საკითხების განხილვა და სხვა) ყოველწლიურად ფიქსირდება საბიუჯეტო დეფიციტი, რაც მიზანშეწონილია გასწორდეს და 2019 და მომდევნო წლები დაიგეგმოს არსებული სურათის გათვალისწინებით.</t>
  </si>
  <si>
    <t>აღნიშნული ღონისძიება დაემატა 2017 წლის 26 აპრილიდან და გათვალისწინებულია იმ ბენეფიციარებისთვის, რომლებიც რეგისტრირებული არიან „სოციალურად დაუცველი ოჯახების მონაცემთა ერთიან ბაზაში“ და მინიჭებული აქვთ  სარეიტინგო  ქულა, რომელიც  არ აღემატება 100 000-სს.  ფინანსური ხელმისაწვდომობის გაზრდის გზით ქრონიკული დაავადების მქონე პირები უზრუნველყოფილი არიან მედიკამენტებით. პროგრამის ფარგლებში დაგეგმილია, როგორც მიზნობრივი ჯგუფების, ასევე, მედიკამენტების ჩამონათვალის ზრდა. 2018 წლის სექტემბრიდან პროგრამის მოსარგებლეებს ემატება საპენსიო ასაკის პირები, ასევე შშმ პირები და შშმ ბავშვები.</t>
  </si>
  <si>
    <t>შენიშვნა</t>
  </si>
  <si>
    <t>სხვაობა</t>
  </si>
  <si>
    <t>რიგში მგომი ადამიანების რაოდენობა იზრდება და ვაუჩერის თანხა საერთოდ არ გაზრდილა და ვერ პასუხებს ბენეფიციარების საჭიროებებს</t>
  </si>
  <si>
    <t xml:space="preserve">მოთხოვნა ყოველ წელს იზრდება  და ასევე, გეოგრაფიული არეალიც უნდა გაიზარდოს </t>
  </si>
  <si>
    <t>კვლავ არის რიგები და ადგილები უნდა დაემატოს</t>
  </si>
  <si>
    <t>სტატისტიკიდან გამომდინარე მოთხოვნა ზრდადია</t>
  </si>
  <si>
    <t>ხარჯვის დინამიკიდან გამომდინარე პროგრამა ზრდადია</t>
  </si>
  <si>
    <t>მიზანშეწონილია დიაგნოსტიკური კომპონენტის ბიუჯეტის ზრდა, პროგრამის მოსარგებლეებს ემატება ვეტერანები 70%-იანი დაფინანსებით, ასევე სახელმწიფო სრულად უზრუნველყოფს გენეტიკური ტიპის დასადგენი კვლევის (ღირებულებით 140 ლარი) ანაზღაურებას პროგრამის ყველა მოსარგებლისათვის. დაგეგმილია იუსტიციის სახლებში სკრინინგების განვრცობა, ასევე, ლუგარის ცენტრის მიერ სკრინინგით დადებით ჰოსპიტალიზებულ პაციენტებში კონფირმაციული კვლევის ვალდებულების ფარგლებში მოსალოდნელია 20 ათასი კვლევის ჩატარება</t>
  </si>
  <si>
    <t>საარსებო წყაროებით უზრუნველყოფა</t>
  </si>
  <si>
    <t>დღის ცენტრების კონცეფცია იცვლება, არის რიგები, ვაუჩერი არ გადაანგარიშებულა უკანსაკნელი წლების განმავლობაში (გათვალისწინებულია ადამიანის უფლებათა სამთავრობო გეგმაში)</t>
  </si>
  <si>
    <t xml:space="preserve">ვაუჩერის თანხა ინფლაციის გათვალისწინებით არ გაზრდილა და აღარ ყოფნის გათვალისწინებულ აქტივობებს  </t>
  </si>
  <si>
    <t>გაზრდილია სტაციონარული დეტოქსიკაციისა და პირველადი რეაბლიტაციის კომპონენტის ბიუჯეტი პაციენტების ზრდის გათვალისწინებით, ასევე რეაბილიტაციის კომპონენტის გაძლიერების გათვალისწინებით. 2017 წლის 1 ივლისიდან სახელმწიფომ მთლიანად თავის თავზე აიღო გლობალური ფონდის პროგრამების დაფინანსება, ამასთან სრულად მოიხსნა თანაგადახდა ბენეფიციართათვის ჩანაცვლებითი თერაპიის მიწოდებაზე, შესაბამისად, პროგრამის ფარგლებში ჩართულ ბენეფიციართა რიცხვი  მნიშვნელოვნად გაიზარდა (2017 წელს გადააჭარბა 6500-ს) და მიმდინარე წელსაც ფიქსირდება ბენეფიციართა ყოველთვიური ზრდა (2018 წლის ივლისის ბოლოს დაფიქსირდა 7110 ბენეფიციარი). აღნიშნულის გათვალისწინებით, იზრდება მედიკამენტის ხარჯვაც და შესაბამისად, იზრდება ჩანაცვლებითი თერაპიისა და ჩამანაცვლებელი ფარმაცევტული პროდუქტის შესყიდვის კომპონენტების ბიუჯეტი</t>
  </si>
  <si>
    <t>რიგში მდგომი ბენეფიციარებისათვის ელექტრო და მექანიკური ეტლების, საპროთეზო-ორთოპედიული საშუალებების, სმენის აპარატის და კოხლეარული იმპლანტის შეძენად</t>
  </si>
  <si>
    <t>27 00</t>
  </si>
  <si>
    <t>27 01</t>
  </si>
  <si>
    <t>27 01 01</t>
  </si>
  <si>
    <t>27 01 02</t>
  </si>
  <si>
    <t>27 01 02 01</t>
  </si>
  <si>
    <t>27 01 04</t>
  </si>
  <si>
    <t>27 01 03</t>
  </si>
  <si>
    <t>27 01 02 03</t>
  </si>
  <si>
    <t>27 01 02 02</t>
  </si>
  <si>
    <t>27 01 05</t>
  </si>
  <si>
    <t>27 01 06</t>
  </si>
  <si>
    <t>27 01 07</t>
  </si>
  <si>
    <t>27 02</t>
  </si>
  <si>
    <t>27 02 01</t>
  </si>
  <si>
    <t>27 02 02</t>
  </si>
  <si>
    <t>27 02 04</t>
  </si>
  <si>
    <t>27 02 03 14</t>
  </si>
  <si>
    <t>27 02 03 13</t>
  </si>
  <si>
    <t>27 02 03 12</t>
  </si>
  <si>
    <t>27 02 03 11</t>
  </si>
  <si>
    <t>27 02 03 10</t>
  </si>
  <si>
    <t>27 02 03 09</t>
  </si>
  <si>
    <t>27 02 03 08</t>
  </si>
  <si>
    <t>27 02 03 07</t>
  </si>
  <si>
    <t>27 02 03 06</t>
  </si>
  <si>
    <t>27 02 03 05</t>
  </si>
  <si>
    <t>27 02 03 04</t>
  </si>
  <si>
    <t>27 02 03 03</t>
  </si>
  <si>
    <t>27 02 03 02</t>
  </si>
  <si>
    <t>27 02 03 01</t>
  </si>
  <si>
    <t>27 02 03</t>
  </si>
  <si>
    <t>27 02 04 01</t>
  </si>
  <si>
    <t>27 02 04 02</t>
  </si>
  <si>
    <t>27 02 04 03</t>
  </si>
  <si>
    <t>27 02 04 04</t>
  </si>
  <si>
    <t>27 02 05</t>
  </si>
  <si>
    <t>27 03</t>
  </si>
  <si>
    <t>27 03 01</t>
  </si>
  <si>
    <t>27 03 02</t>
  </si>
  <si>
    <t>27 03 02 01</t>
  </si>
  <si>
    <t>27 03 02 02</t>
  </si>
  <si>
    <t>27 03 02 03</t>
  </si>
  <si>
    <t>27 03 02 04</t>
  </si>
  <si>
    <t>27 03 02 05</t>
  </si>
  <si>
    <t>27 03 02 06</t>
  </si>
  <si>
    <t>27 03 02 06 01</t>
  </si>
  <si>
    <t>27 03 02 07 02</t>
  </si>
  <si>
    <t>27 03 02 07 03</t>
  </si>
  <si>
    <t>27 03 02 08</t>
  </si>
  <si>
    <t>27 03 02 06 03</t>
  </si>
  <si>
    <t>27 03 02 06 02</t>
  </si>
  <si>
    <t>27 03 02 07</t>
  </si>
  <si>
    <t>27 03 02 07 01</t>
  </si>
  <si>
    <t>27 03 02 09</t>
  </si>
  <si>
    <t>27 03 02 08 01</t>
  </si>
  <si>
    <t>27 03 02 08 02</t>
  </si>
  <si>
    <t>27 03 02 10</t>
  </si>
  <si>
    <t>27 03 02 11</t>
  </si>
  <si>
    <t>27 03 02 11 01</t>
  </si>
  <si>
    <t>27 03 02 11 02</t>
  </si>
  <si>
    <t>27 03 02 12</t>
  </si>
  <si>
    <t>27 03 03</t>
  </si>
  <si>
    <t>27 03 03 01</t>
  </si>
  <si>
    <t>27 03 03 02</t>
  </si>
  <si>
    <t>27 03 03 03</t>
  </si>
  <si>
    <t>27 03 03 04</t>
  </si>
  <si>
    <t>27 03 03 05</t>
  </si>
  <si>
    <t>27 03 03 06</t>
  </si>
  <si>
    <t>27 03 03 07</t>
  </si>
  <si>
    <t>27 03 03 07 01</t>
  </si>
  <si>
    <t>27 03 03 07 02</t>
  </si>
  <si>
    <t>27 03 03 08</t>
  </si>
  <si>
    <t>27 03 03 09</t>
  </si>
  <si>
    <t>27 03 03 10</t>
  </si>
  <si>
    <t>27 03 03 11</t>
  </si>
  <si>
    <t>27 03 04</t>
  </si>
  <si>
    <t>27 04</t>
  </si>
  <si>
    <t>27 05</t>
  </si>
  <si>
    <t>27 05 03</t>
  </si>
  <si>
    <t>27 05 02</t>
  </si>
  <si>
    <t>27 06</t>
  </si>
  <si>
    <t>27 06 01</t>
  </si>
  <si>
    <t>27 06 02</t>
  </si>
  <si>
    <t>27 06 04</t>
  </si>
  <si>
    <t>27 06 03</t>
  </si>
  <si>
    <t>27 06 03 01</t>
  </si>
  <si>
    <t>27 06 03 02</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</si>
  <si>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</si>
  <si>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2019 წლის პროექტი</t>
  </si>
  <si>
    <t>2018 წლის დამტკიცებული</t>
  </si>
  <si>
    <t>27 05 01</t>
  </si>
  <si>
    <t>საყოველთაოში გადავიდა</t>
  </si>
  <si>
    <r>
      <rPr>
        <b/>
        <sz val="12"/>
        <rFont val="Sylfaen"/>
        <family val="1"/>
        <charset val="204"/>
      </rPr>
      <t xml:space="preserve">პროფესიულ დაავადებათა პრევენცია </t>
    </r>
    <r>
      <rPr>
        <b/>
        <sz val="10"/>
        <color rgb="FFFF0000"/>
        <rFont val="Sylfaen"/>
        <family val="1"/>
        <charset val="204"/>
      </rPr>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r>
  </si>
  <si>
    <t>დეცენტრალიზაციისთვის და ბავშვის ბენეფიტის ზრდისთვის საჭირო თანხა, პენსიის მატების პარალელურად აპრილიდან  20 ლარის მატება პირველ და მეორე ჯგუფებზე და ბავშვებზე</t>
  </si>
  <si>
    <t>იზრდება "შრომის პირობების ინსპექტირება" პროგრამის ასიგნება მომატებული რისკის მქონე მძიმე, მავნე და საშიშ პირობებიანი სფეროების ინსპექტირების მიზნით შტატგარეშეთა რაოდენობის ზრდის შედეგად მათი შრომის ანაზღაურებისათვის საჭირო ხარჯები; ინსპექტორთა ტექნიკური აღჭურვილობისათვის (ჩაფხუტი, სპეც-ტანსაცმელი) და მზომი ხელსაწყოებისათვის.</t>
  </si>
  <si>
    <t xml:space="preserve"> განმარტებები</t>
  </si>
  <si>
    <r>
      <rPr>
        <b/>
        <sz val="14"/>
        <rFont val="Sylfaen"/>
        <family val="1"/>
        <charset val="204"/>
      </rPr>
      <t xml:space="preserve">პროფესიულ დაავადებათა პრევენცია </t>
    </r>
    <r>
      <rPr>
        <b/>
        <sz val="14"/>
        <color rgb="FFFF0000"/>
        <rFont val="Sylfaen"/>
        <family val="1"/>
        <charset val="204"/>
      </rPr>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r>
  </si>
  <si>
    <t>გათვალისწინებულია მეორე მსოფლიო ომის მონაწილეების გაორმაგებული პენსიები (მთავრობის დადგენილება N250), ასევე გათვალისწინებულია პენსიის ზრდა 20 ლარით</t>
  </si>
  <si>
    <t>საგანგებოსათვის საოფისე ავეჯისა და ტექნიკის, სამედიცინო ბრიგადის წევრთა უნიფორმებისათვის დაგეგმილი საჭირო დამატებითი ხარჯების გაწევა; "საგანგებო სიტუაციების კოორდინაციისა და გადაუდებელი დახმარების ცენტრი" ახორციელებს სამედიცინო ბრიგადის წევრების კვალიფიკაციის ამაღლების მიზნით სასწავლო სატრენინგო ცენტრში მათ გადამზადებას. ცენტრი მიზანშეწონილად მიიჩნევს, რომ იმ თანამშრომლებს , რომლებსაც წარმატებით ექნებათ გავლილი კვალიფიკაციის ამაღლების კურსები , 2018 წლის 1 ივლისიდან ხელფასი მოემატათ არსებულ ანაზღაურებასთან შედარებით 30%-35%-ით  (2 023 000 ლარით გაიზარდა 2018 წელს პროგრამის ასიგნება) აღნიშნულის გათვალისწინებით იზრდება 2019 ბიუჯეტი</t>
  </si>
  <si>
    <t>2018 წლის დამტკიცებული ბიუჯეტი</t>
  </si>
  <si>
    <t>2019 წლის ბიუჯეტის პროექტი</t>
  </si>
  <si>
    <t>განმარტება</t>
  </si>
  <si>
    <t>ეკომიგრანტებისათვის საცხოვრებელი სახლების შეძენა 210 სახლის, ფუნქციები გადანაწილდა სხვადასხვა სამინისტროებში</t>
  </si>
  <si>
    <t xml:space="preserve"> სსიპ სამედიცინო საქმიანობის სახელმწიფო რეგულირების სააგენტოს დაევალა, GMP-ის (კარგი საწარმოო პრაქტიკის) ნაციონალური ინსპექტორატის ჩამოყალიბება; ინფექციების კონტროლის ღონისძიებების განხორციელების, ლაბორატორიული სერვისის მიმწოდებლების სანებართვო/ტექნიკური რეგლამენტის პირობების კონტროლის, ელექტრონული რეცეპტის წარმოების ვალდებულების კონტროლის განხორციელებისათვის, გაზრდილია შტატგარეშეთა რიცხოვნობა და შესაბამისად მათი შრომის ანაზღაურება და მივლინება (დამტკიცებულ ბიუჯეტთან მიმართებაში გაიზარდა 240 000 ლარით; 
სამკურნალო საშუალების, საზღვარგარეთ, ჯანმრთელობაზე ზრუნვის და სამკურნალო საშუალებების ხარისხის ევროპის დირექტორატის (EDQM) ოფიციალური სამკურნალო საშუალებების ხარისხის კონტროლის (OMCL) ან/და  ჯანმრთელობის მსოფლიო ორგანიზაციის მიერ პრეკვალიფიცირებულ ლაბორატორიაში კონტროლის განსახორციელებლად„სამკურნალო საშუალებების ხარისხის სახელმწიფო კონტროლის პროგრამა" გაიზარდა 50 000 ლარით;
გაზრდილია სოციალური მომსახურების სააგენტოში დასაქმებულთათვის  (შტატიანი და შტატგარეშე) შრომის ანაზღაურების მოწესრიგების მიზნით,  სააგენტოს ფუნქცია-მოავლეობების გაზრდით, გაიზარდა საკანცელარიო და სახარჯი მასალების ფასი და მოთხოვნა, "შრომითი მიგრაციის შესახებ" საქ. კანონით განსაზღვრული ფუნქციების შესასრულებლად საჭიროა მივლინების ხარჯისა და შტატგარეშეთა ანაზღაურების ზრდა, ასევე საოფისე ავეჯისათვის და კომპიუტერული პროგრამების გასაახლებლად, კომპიუტერების შესაძენად;
სსიპ - საგანგებო სიტუაციების კოორდინაციისა და გადაუდებელი დახმარების ცენტრის ბიუჯეტი დამტკიცებულთან მიმართებაში იზრდება 100 000 ლარით, აუდიტორიული მომსახურების  და ახალ შენობაში გადასვლასთან დაკავშირებით შენობა-ნაგებობების დაცვის, დასუფთავების ხარჯის ანაზღაურების მიზნით, ცენტრის სადისსპეტჩერო სამსახურის ელექტრონული პროგრამა რომელიც ინტეგრირებულია 112 პროგრამასთან და რითიც ხდება გამოძახებების ეფექტური  ჩართვა მუდმივად განახლებისათვის.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</si>
</sst>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00_р_._-;\-* #,##0.00_р_._-;_-* &quot;-&quot;??_р_._-;_-@_-"/>
    <numFmt numFmtId="166" formatCode="_(* #,##0_);_(* \(#,##0\);_(* &quot;-&quot;??_);_(@_)"/>
    <numFmt numFmtId="167" formatCode="[$-F400]h:mm:ss\ AM/PM"/>
  </numFmts>
  <fonts count="44">
    <font>
      <sz val="11"/>
      <color theme="1"/>
      <name val="Calibri"/>
      <family val="2"/>
      <scheme val="minor"/>
    </font>
    <font>
      <sz val="10"/>
      <name val="Arial"/>
      <family val="2"/>
      <charset val="204"/>
    </font>
    <font>
      <sz val="11"/>
      <color indexed="9"/>
      <name val="Calibri"/>
      <family val="2"/>
      <charset val="204"/>
    </font>
    <font>
      <sz val="10"/>
      <color rgb="FF000000"/>
      <name val="Arial"/>
      <family val="2"/>
    </font>
    <font>
      <sz val="10"/>
      <name val="Arial"/>
      <family val="2"/>
    </font>
    <font>
      <sz val="11"/>
      <color rgb="FF000000"/>
      <name val="Calibri"/>
      <family val="2"/>
      <charset val="204"/>
    </font>
    <font>
      <sz val="11"/>
      <color theme="1"/>
      <name val="Calibri"/>
      <family val="2"/>
      <scheme val="minor"/>
    </font>
    <font>
      <sz val="10"/>
      <name val="Arial"/>
      <family val="2"/>
    </font>
    <font>
      <sz val="11"/>
      <color indexed="8"/>
      <name val="Calibri"/>
      <family val="2"/>
    </font>
    <font>
      <sz val="10"/>
      <name val="GEO DUMBADZE"/>
      <family val="2"/>
    </font>
    <font>
      <sz val="11"/>
      <color theme="1"/>
      <name val="Calibri"/>
      <family val="2"/>
      <charset val="1"/>
      <scheme val="minor"/>
    </font>
    <font>
      <sz val="10"/>
      <name val="Arial"/>
      <family val="2"/>
    </font>
    <font>
      <sz val="11"/>
      <color rgb="FF000000"/>
      <name val="Calibri"/>
      <family val="2"/>
      <scheme val="minor"/>
    </font>
    <font>
      <sz val="11"/>
      <color theme="1"/>
      <name val="Calibri"/>
      <family val="2"/>
      <charset val="204"/>
    </font>
    <font>
      <sz val="8"/>
      <color theme="1"/>
      <name val="Calibri"/>
      <family val="2"/>
    </font>
    <font>
      <b/>
      <sz val="12"/>
      <name val="Calibri"/>
      <family val="2"/>
      <scheme val="minor"/>
    </font>
    <font>
      <b/>
      <sz val="12"/>
      <color theme="1"/>
      <name val="Sylfaen"/>
      <family val="1"/>
      <charset val="204"/>
    </font>
    <font>
      <sz val="8"/>
      <color theme="1"/>
      <name val="Arial"/>
      <family val="2"/>
    </font>
    <font>
      <b/>
      <sz val="12"/>
      <color theme="1"/>
      <name val="Calibri"/>
      <family val="2"/>
      <scheme val="minor"/>
    </font>
    <font>
      <b/>
      <sz val="12"/>
      <name val="Sylfaen"/>
      <family val="1"/>
      <charset val="204"/>
    </font>
    <font>
      <b/>
      <sz val="12"/>
      <name val="Calibri"/>
      <family val="2"/>
      <charset val="204"/>
      <scheme val="minor"/>
    </font>
    <font>
      <b/>
      <sz val="11"/>
      <color theme="1"/>
      <name val="Sylfaen"/>
      <family val="1"/>
    </font>
    <font>
      <b/>
      <sz val="11"/>
      <color theme="1"/>
      <name val="Sylfaen"/>
      <family val="1"/>
      <charset val="204"/>
    </font>
    <font>
      <b/>
      <sz val="9"/>
      <color theme="1"/>
      <name val="Sylfaen"/>
      <family val="1"/>
      <charset val="204"/>
    </font>
    <font>
      <b/>
      <sz val="11"/>
      <color theme="1"/>
      <name val="Calibri"/>
      <family val="2"/>
    </font>
    <font>
      <b/>
      <sz val="12"/>
      <color rgb="FFFF0000"/>
      <name val="Sylfaen"/>
      <family val="1"/>
      <charset val="204"/>
    </font>
    <font>
      <sz val="9"/>
      <color indexed="81"/>
      <name val="Tahoma"/>
      <family val="2"/>
      <charset val="204"/>
    </font>
    <font>
      <b/>
      <sz val="9"/>
      <color indexed="81"/>
      <name val="Tahoma"/>
      <family val="2"/>
      <charset val="204"/>
    </font>
    <font>
      <sz val="10"/>
      <name val="Arial"/>
      <family val="2"/>
      <charset val="204"/>
    </font>
    <font>
      <b/>
      <sz val="10"/>
      <name val="Sylfaen"/>
      <family val="1"/>
      <charset val="204"/>
    </font>
    <font>
      <b/>
      <sz val="14"/>
      <name val="Sylfaen"/>
      <family val="1"/>
      <charset val="204"/>
    </font>
    <font>
      <b/>
      <sz val="10"/>
      <name val="Calibri"/>
      <family val="2"/>
      <charset val="204"/>
      <scheme val="minor"/>
    </font>
    <font>
      <sz val="11"/>
      <color rgb="FF006100"/>
      <name val="Calibri"/>
      <family val="2"/>
      <scheme val="minor"/>
    </font>
    <font>
      <sz val="11"/>
      <color theme="3"/>
      <name val="Calibri"/>
      <family val="2"/>
      <charset val="204"/>
      <scheme val="minor"/>
    </font>
    <font>
      <sz val="11"/>
      <color theme="1"/>
      <name val="Calibri"/>
      <family val="2"/>
      <charset val="204"/>
      <scheme val="minor"/>
    </font>
    <font>
      <b/>
      <sz val="10"/>
      <name val="Calibri"/>
      <family val="2"/>
      <scheme val="minor"/>
    </font>
    <font>
      <b/>
      <sz val="10"/>
      <color rgb="FFFF0000"/>
      <name val="Sylfaen"/>
      <family val="1"/>
      <charset val="204"/>
    </font>
    <font>
      <b/>
      <sz val="14"/>
      <name val="Calibri"/>
      <family val="2"/>
      <charset val="204"/>
      <scheme val="minor"/>
    </font>
    <font>
      <b/>
      <sz val="14"/>
      <name val="Calibri"/>
      <family val="2"/>
      <scheme val="minor"/>
    </font>
    <font>
      <b/>
      <sz val="14"/>
      <color theme="1"/>
      <name val="Calibri"/>
      <family val="2"/>
      <scheme val="minor"/>
    </font>
    <font>
      <sz val="14"/>
      <color theme="1"/>
      <name val="Calibri"/>
      <family val="2"/>
      <charset val="204"/>
      <scheme val="minor"/>
    </font>
    <font>
      <b/>
      <sz val="14"/>
      <color rgb="FFFF0000"/>
      <name val="Sylfaen"/>
      <family val="1"/>
      <charset val="204"/>
    </font>
    <font>
      <b/>
      <sz val="14"/>
      <color theme="1"/>
      <name val="Sylfaen"/>
      <family val="1"/>
      <charset val="204"/>
    </font>
    <font>
      <b/>
      <sz val="13"/>
      <color theme="1"/>
      <name val="Calibri"/>
      <family val="2"/>
      <scheme val="minor"/>
    </font>
  </fonts>
  <fills count="8">
    <fill>
      <patternFill patternType="none"/>
    </fill>
    <fill>
      <patternFill patternType="gray125"/>
    </fill>
    <fill>
      <patternFill patternType="solid">
        <fgColor indexed="1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4.9989318521683403E-2"/>
        <bgColor auto="1"/>
      </patternFill>
    </fill>
    <fill>
      <patternFill patternType="solid">
        <fgColor rgb="FFC6EFCE"/>
      </patternFill>
    </fill>
    <fill>
      <patternFill patternType="solid">
        <fgColor theme="2"/>
        <bgColor indexed="64"/>
      </patternFill>
    </fill>
  </fills>
  <borders count="6">
    <border>
      <left/>
      <right/>
      <top/>
      <bottom/>
      <diagonal/>
    </border>
    <border>
      <left style="hair">
        <color theme="1"/>
      </left>
      <right style="hair">
        <color theme="1"/>
      </right>
      <top style="hair">
        <color theme="1"/>
      </top>
      <bottom style="hair">
        <color theme="1"/>
      </bottom>
      <diagonal/>
    </border>
    <border>
      <left style="hair">
        <color theme="1"/>
      </left>
      <right style="hair">
        <color theme="1"/>
      </right>
      <top/>
      <bottom style="hair">
        <color theme="1"/>
      </bottom>
      <diagonal/>
    </border>
    <border>
      <left style="hair">
        <color theme="1"/>
      </left>
      <right/>
      <top style="hair">
        <color theme="1"/>
      </top>
      <bottom style="hair">
        <color theme="1"/>
      </bottom>
      <diagonal/>
    </border>
    <border>
      <left style="hair">
        <color theme="1"/>
      </left>
      <right/>
      <top/>
      <bottom style="hair">
        <color theme="1"/>
      </bottom>
      <diagonal/>
    </border>
    <border>
      <left style="hair">
        <color theme="1"/>
      </left>
      <right style="hair">
        <color theme="1"/>
      </right>
      <top style="hair">
        <color theme="1"/>
      </top>
      <bottom/>
      <diagonal/>
    </border>
  </borders>
  <cellStyleXfs count="28">
    <xf numFmtId="0" fontId="0" fillId="0" borderId="0"/>
    <xf numFmtId="0" fontId="2" fillId="2" borderId="0" applyNumberFormat="0" applyBorder="0" applyAlignment="0" applyProtection="0"/>
    <xf numFmtId="164" fontId="3" fillId="0" borderId="0" applyFont="0" applyFill="0" applyBorder="0" applyAlignment="0" applyProtection="0"/>
    <xf numFmtId="0" fontId="1" fillId="0" borderId="0"/>
    <xf numFmtId="0" fontId="4" fillId="0" borderId="0"/>
    <xf numFmtId="0" fontId="5" fillId="0" borderId="0"/>
    <xf numFmtId="0" fontId="1" fillId="0" borderId="0"/>
    <xf numFmtId="0" fontId="4" fillId="0" borderId="0"/>
    <xf numFmtId="0" fontId="1" fillId="0" borderId="0"/>
    <xf numFmtId="0" fontId="7" fillId="0" borderId="0"/>
    <xf numFmtId="164" fontId="8"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9" fillId="0" borderId="0"/>
    <xf numFmtId="0" fontId="6" fillId="0" borderId="0"/>
    <xf numFmtId="0" fontId="10" fillId="0" borderId="0"/>
    <xf numFmtId="9" fontId="4" fillId="0" borderId="0" applyFont="0" applyFill="0" applyBorder="0" applyAlignment="0" applyProtection="0"/>
    <xf numFmtId="0" fontId="1" fillId="0" borderId="0"/>
    <xf numFmtId="164" fontId="4" fillId="0" borderId="0" applyFont="0" applyFill="0" applyBorder="0" applyAlignment="0" applyProtection="0"/>
    <xf numFmtId="164" fontId="4" fillId="0" borderId="0" applyFont="0" applyFill="0" applyBorder="0" applyAlignment="0" applyProtection="0"/>
    <xf numFmtId="165" fontId="7" fillId="0" borderId="0" applyFont="0" applyFill="0" applyBorder="0" applyAlignment="0" applyProtection="0"/>
    <xf numFmtId="0" fontId="11" fillId="0" borderId="0"/>
    <xf numFmtId="0" fontId="12" fillId="0" borderId="0"/>
    <xf numFmtId="164" fontId="12" fillId="0" borderId="0" applyFont="0" applyFill="0" applyBorder="0" applyAlignment="0" applyProtection="0"/>
    <xf numFmtId="0" fontId="28" fillId="0" borderId="0"/>
    <xf numFmtId="164" fontId="6" fillId="0" borderId="0" applyFont="0" applyFill="0" applyBorder="0" applyAlignment="0" applyProtection="0"/>
    <xf numFmtId="165" fontId="1" fillId="0" borderId="0" applyFont="0" applyFill="0" applyBorder="0" applyAlignment="0" applyProtection="0"/>
    <xf numFmtId="0" fontId="32" fillId="6" borderId="0" applyNumberFormat="0" applyBorder="0" applyAlignment="0" applyProtection="0"/>
  </cellStyleXfs>
  <cellXfs count="63">
    <xf numFmtId="0" fontId="0" fillId="0" borderId="0" xfId="0"/>
    <xf numFmtId="0" fontId="13" fillId="0" borderId="0" xfId="22" applyFont="1" applyFill="1" applyBorder="1" applyAlignment="1">
      <alignment vertical="center"/>
    </xf>
    <xf numFmtId="0" fontId="13" fillId="0" borderId="0" xfId="22" applyFont="1" applyFill="1" applyBorder="1" applyAlignment="1">
      <alignment horizontal="center" vertical="center"/>
    </xf>
    <xf numFmtId="0" fontId="14" fillId="0" borderId="0" xfId="22" applyFont="1" applyFill="1" applyBorder="1" applyAlignment="1">
      <alignment horizontal="center" vertical="center"/>
    </xf>
    <xf numFmtId="0" fontId="17" fillId="0" borderId="0" xfId="22" applyFont="1" applyFill="1" applyAlignment="1">
      <alignment horizontal="center" vertical="center"/>
    </xf>
    <xf numFmtId="166" fontId="18" fillId="3" borderId="1" xfId="23" applyNumberFormat="1" applyFont="1" applyFill="1" applyBorder="1" applyAlignment="1" applyProtection="1">
      <alignment vertical="center" wrapText="1"/>
    </xf>
    <xf numFmtId="0" fontId="20" fillId="5" borderId="1" xfId="22" applyFont="1" applyFill="1" applyBorder="1" applyAlignment="1">
      <alignment horizontal="center" vertical="center" wrapText="1"/>
    </xf>
    <xf numFmtId="166" fontId="13" fillId="0" borderId="0" xfId="22" applyNumberFormat="1" applyFont="1" applyFill="1" applyBorder="1" applyAlignment="1">
      <alignment vertical="center"/>
    </xf>
    <xf numFmtId="0" fontId="14" fillId="0" borderId="0" xfId="22" applyFont="1" applyFill="1" applyBorder="1" applyAlignment="1" applyProtection="1">
      <alignment horizontal="center" vertical="center"/>
      <protection locked="0"/>
    </xf>
    <xf numFmtId="0" fontId="24" fillId="0" borderId="0" xfId="22" applyFont="1" applyFill="1" applyBorder="1" applyAlignment="1" applyProtection="1">
      <alignment horizontal="center" vertical="center"/>
      <protection locked="0"/>
    </xf>
    <xf numFmtId="166" fontId="15" fillId="5" borderId="1" xfId="23" applyNumberFormat="1" applyFont="1" applyFill="1" applyBorder="1" applyAlignment="1">
      <alignment horizontal="center" vertical="center" wrapText="1"/>
    </xf>
    <xf numFmtId="0" fontId="19" fillId="5" borderId="3" xfId="22" applyFont="1" applyFill="1" applyBorder="1" applyAlignment="1">
      <alignment horizontal="center" vertical="center" wrapText="1"/>
    </xf>
    <xf numFmtId="0" fontId="25" fillId="5" borderId="3" xfId="22" applyFont="1" applyFill="1" applyBorder="1" applyAlignment="1">
      <alignment horizontal="center" vertical="center" wrapText="1"/>
    </xf>
    <xf numFmtId="0" fontId="20" fillId="5" borderId="2" xfId="22" applyFont="1" applyFill="1" applyBorder="1" applyAlignment="1">
      <alignment horizontal="center" vertical="center" wrapText="1"/>
    </xf>
    <xf numFmtId="0" fontId="19" fillId="5" borderId="4" xfId="22" applyFont="1" applyFill="1" applyBorder="1" applyAlignment="1">
      <alignment horizontal="center" vertical="center" wrapText="1"/>
    </xf>
    <xf numFmtId="0" fontId="19" fillId="5" borderId="1" xfId="22" applyFont="1" applyFill="1" applyBorder="1" applyAlignment="1">
      <alignment horizontal="center" vertical="center" wrapText="1"/>
    </xf>
    <xf numFmtId="0" fontId="16" fillId="5" borderId="1" xfId="22" applyFont="1" applyFill="1" applyBorder="1" applyAlignment="1">
      <alignment horizontal="center" vertical="center" wrapText="1"/>
    </xf>
    <xf numFmtId="166" fontId="13" fillId="0" borderId="0" xfId="22" applyNumberFormat="1" applyFont="1" applyFill="1" applyBorder="1" applyAlignment="1">
      <alignment horizontal="center" vertical="center"/>
    </xf>
    <xf numFmtId="167" fontId="33" fillId="0" borderId="1" xfId="23" applyNumberFormat="1" applyFont="1" applyFill="1" applyBorder="1" applyAlignment="1">
      <alignment vertical="center" wrapText="1"/>
    </xf>
    <xf numFmtId="166" fontId="18" fillId="5" borderId="1" xfId="23" applyNumberFormat="1" applyFont="1" applyFill="1" applyBorder="1" applyAlignment="1">
      <alignment vertical="center" wrapText="1"/>
    </xf>
    <xf numFmtId="167" fontId="34" fillId="0" borderId="1" xfId="23" applyNumberFormat="1" applyFont="1" applyFill="1" applyBorder="1" applyAlignment="1">
      <alignment vertical="center" wrapText="1"/>
    </xf>
    <xf numFmtId="166" fontId="24" fillId="0" borderId="0" xfId="22" applyNumberFormat="1" applyFont="1" applyFill="1" applyBorder="1" applyAlignment="1" applyProtection="1">
      <alignment horizontal="center" vertical="center"/>
      <protection locked="0"/>
    </xf>
    <xf numFmtId="0" fontId="21" fillId="4" borderId="1" xfId="22" applyNumberFormat="1" applyFont="1" applyFill="1" applyBorder="1" applyAlignment="1" applyProtection="1">
      <alignment horizontal="center" vertical="center" wrapText="1"/>
      <protection locked="0"/>
    </xf>
    <xf numFmtId="0" fontId="20" fillId="7" borderId="1" xfId="22" applyFont="1" applyFill="1" applyBorder="1" applyAlignment="1">
      <alignment horizontal="center" vertical="center" wrapText="1"/>
    </xf>
    <xf numFmtId="0" fontId="19" fillId="7" borderId="1" xfId="22" applyFont="1" applyFill="1" applyBorder="1" applyAlignment="1">
      <alignment horizontal="center" vertical="center" wrapText="1"/>
    </xf>
    <xf numFmtId="166" fontId="15" fillId="7" borderId="1" xfId="23" applyNumberFormat="1" applyFont="1" applyFill="1" applyBorder="1" applyAlignment="1">
      <alignment horizontal="center" vertical="center" wrapText="1"/>
    </xf>
    <xf numFmtId="166" fontId="18" fillId="7" borderId="1" xfId="23" applyNumberFormat="1" applyFont="1" applyFill="1" applyBorder="1" applyAlignment="1">
      <alignment vertical="center" wrapText="1"/>
    </xf>
    <xf numFmtId="167" fontId="34" fillId="7" borderId="1" xfId="23" applyNumberFormat="1" applyFont="1" applyFill="1" applyBorder="1" applyAlignment="1">
      <alignment vertical="center" wrapText="1"/>
    </xf>
    <xf numFmtId="0" fontId="19" fillId="7" borderId="3" xfId="22" applyFont="1" applyFill="1" applyBorder="1" applyAlignment="1">
      <alignment horizontal="center" vertical="center" wrapText="1"/>
    </xf>
    <xf numFmtId="0" fontId="31" fillId="5" borderId="1" xfId="22" applyFont="1" applyFill="1" applyBorder="1" applyAlignment="1">
      <alignment horizontal="center" vertical="center" wrapText="1"/>
    </xf>
    <xf numFmtId="0" fontId="29" fillId="5" borderId="1" xfId="22" applyFont="1" applyFill="1" applyBorder="1" applyAlignment="1">
      <alignment horizontal="center" vertical="center" wrapText="1"/>
    </xf>
    <xf numFmtId="166" fontId="35" fillId="5" borderId="1" xfId="23" applyNumberFormat="1" applyFont="1" applyFill="1" applyBorder="1" applyAlignment="1">
      <alignment horizontal="center" vertical="center" wrapText="1"/>
    </xf>
    <xf numFmtId="0" fontId="31" fillId="5" borderId="2" xfId="22" applyFont="1" applyFill="1" applyBorder="1" applyAlignment="1">
      <alignment horizontal="center" vertical="center" wrapText="1"/>
    </xf>
    <xf numFmtId="0" fontId="29" fillId="5" borderId="4" xfId="22" applyFont="1" applyFill="1" applyBorder="1" applyAlignment="1">
      <alignment horizontal="center" vertical="center" wrapText="1"/>
    </xf>
    <xf numFmtId="0" fontId="29" fillId="5" borderId="3" xfId="22" applyFont="1" applyFill="1" applyBorder="1" applyAlignment="1">
      <alignment horizontal="center" vertical="center" wrapText="1"/>
    </xf>
    <xf numFmtId="0" fontId="37" fillId="5" borderId="1" xfId="22" applyFont="1" applyFill="1" applyBorder="1" applyAlignment="1">
      <alignment horizontal="center" vertical="center" wrapText="1"/>
    </xf>
    <xf numFmtId="0" fontId="30" fillId="5" borderId="1" xfId="22" applyFont="1" applyFill="1" applyBorder="1" applyAlignment="1">
      <alignment horizontal="center" vertical="center" wrapText="1"/>
    </xf>
    <xf numFmtId="166" fontId="39" fillId="5" borderId="1" xfId="23" applyNumberFormat="1" applyFont="1" applyFill="1" applyBorder="1" applyAlignment="1">
      <alignment vertical="center" wrapText="1"/>
    </xf>
    <xf numFmtId="0" fontId="37" fillId="7" borderId="1" xfId="22" applyFont="1" applyFill="1" applyBorder="1" applyAlignment="1">
      <alignment horizontal="center" vertical="center" wrapText="1"/>
    </xf>
    <xf numFmtId="0" fontId="30" fillId="7" borderId="1" xfId="22" applyFont="1" applyFill="1" applyBorder="1" applyAlignment="1">
      <alignment horizontal="center" vertical="center" wrapText="1"/>
    </xf>
    <xf numFmtId="167" fontId="40" fillId="0" borderId="1" xfId="23" applyNumberFormat="1" applyFont="1" applyFill="1" applyBorder="1" applyAlignment="1">
      <alignment vertical="center" wrapText="1"/>
    </xf>
    <xf numFmtId="167" fontId="40" fillId="7" borderId="1" xfId="23" applyNumberFormat="1" applyFont="1" applyFill="1" applyBorder="1" applyAlignment="1">
      <alignment vertical="center" wrapText="1"/>
    </xf>
    <xf numFmtId="3" fontId="38" fillId="5" borderId="1" xfId="23" applyNumberFormat="1" applyFont="1" applyFill="1" applyBorder="1" applyAlignment="1">
      <alignment horizontal="right" vertical="center" wrapText="1"/>
    </xf>
    <xf numFmtId="3" fontId="38" fillId="7" borderId="1" xfId="23" applyNumberFormat="1" applyFont="1" applyFill="1" applyBorder="1" applyAlignment="1">
      <alignment horizontal="right" vertical="center" wrapText="1"/>
    </xf>
    <xf numFmtId="3" fontId="15" fillId="5" borderId="1" xfId="23" applyNumberFormat="1" applyFont="1" applyFill="1" applyBorder="1" applyAlignment="1">
      <alignment horizontal="right" vertical="center" wrapText="1"/>
    </xf>
    <xf numFmtId="3" fontId="15" fillId="7" borderId="1" xfId="23" applyNumberFormat="1" applyFont="1" applyFill="1" applyBorder="1" applyAlignment="1">
      <alignment horizontal="right" vertical="center" wrapText="1"/>
    </xf>
    <xf numFmtId="0" fontId="30" fillId="7" borderId="3" xfId="22" applyFont="1" applyFill="1" applyBorder="1" applyAlignment="1">
      <alignment horizontal="center" vertical="center" wrapText="1"/>
    </xf>
    <xf numFmtId="0" fontId="37" fillId="5" borderId="2" xfId="22" applyFont="1" applyFill="1" applyBorder="1" applyAlignment="1">
      <alignment horizontal="center" vertical="center" wrapText="1"/>
    </xf>
    <xf numFmtId="0" fontId="30" fillId="5" borderId="4" xfId="22" applyFont="1" applyFill="1" applyBorder="1" applyAlignment="1">
      <alignment horizontal="center" vertical="center" wrapText="1"/>
    </xf>
    <xf numFmtId="0" fontId="30" fillId="5" borderId="3" xfId="22" applyFont="1" applyFill="1" applyBorder="1" applyAlignment="1">
      <alignment horizontal="center" vertical="center" wrapText="1"/>
    </xf>
    <xf numFmtId="0" fontId="41" fillId="5" borderId="3" xfId="22" applyFont="1" applyFill="1" applyBorder="1" applyAlignment="1">
      <alignment horizontal="center" vertical="center" wrapText="1"/>
    </xf>
    <xf numFmtId="49" fontId="43" fillId="7" borderId="1" xfId="23" applyNumberFormat="1" applyFont="1" applyFill="1" applyBorder="1" applyAlignment="1">
      <alignment vertical="center" wrapText="1"/>
    </xf>
    <xf numFmtId="0" fontId="42" fillId="4" borderId="5" xfId="22" applyNumberFormat="1" applyFont="1" applyFill="1" applyBorder="1" applyAlignment="1" applyProtection="1">
      <alignment horizontal="center" vertical="center" wrapText="1"/>
      <protection locked="0"/>
    </xf>
    <xf numFmtId="0" fontId="42" fillId="4" borderId="2" xfId="22" applyNumberFormat="1" applyFont="1" applyFill="1" applyBorder="1" applyAlignment="1" applyProtection="1">
      <alignment horizontal="center" vertical="center" wrapText="1"/>
      <protection locked="0"/>
    </xf>
    <xf numFmtId="0" fontId="42" fillId="4" borderId="5" xfId="22" applyNumberFormat="1" applyFont="1" applyFill="1" applyBorder="1" applyAlignment="1" applyProtection="1">
      <alignment horizontal="center" vertical="center" wrapText="1" readingOrder="1"/>
      <protection locked="0"/>
    </xf>
    <xf numFmtId="0" fontId="42" fillId="4" borderId="2" xfId="22" applyNumberFormat="1" applyFont="1" applyFill="1" applyBorder="1" applyAlignment="1" applyProtection="1">
      <alignment horizontal="center" vertical="center" wrapText="1" readingOrder="1"/>
      <protection locked="0"/>
    </xf>
    <xf numFmtId="0" fontId="42" fillId="4" borderId="1" xfId="22" applyNumberFormat="1" applyFont="1" applyFill="1" applyBorder="1" applyAlignment="1" applyProtection="1">
      <alignment horizontal="center" vertical="center" wrapText="1" readingOrder="1"/>
      <protection locked="0"/>
    </xf>
    <xf numFmtId="0" fontId="21" fillId="4" borderId="5" xfId="22" applyNumberFormat="1" applyFont="1" applyFill="1" applyBorder="1" applyAlignment="1" applyProtection="1">
      <alignment horizontal="center" vertical="center" wrapText="1"/>
      <protection locked="0"/>
    </xf>
    <xf numFmtId="0" fontId="21" fillId="4" borderId="2" xfId="22" applyNumberFormat="1" applyFont="1" applyFill="1" applyBorder="1" applyAlignment="1" applyProtection="1">
      <alignment horizontal="center" vertical="center" wrapText="1"/>
      <protection locked="0"/>
    </xf>
    <xf numFmtId="0" fontId="23" fillId="4" borderId="1" xfId="22" applyNumberFormat="1" applyFont="1" applyFill="1" applyBorder="1" applyAlignment="1" applyProtection="1">
      <alignment horizontal="center" vertical="center" wrapText="1" readingOrder="1"/>
      <protection locked="0"/>
    </xf>
    <xf numFmtId="0" fontId="22" fillId="4" borderId="1" xfId="22" applyNumberFormat="1" applyFont="1" applyFill="1" applyBorder="1" applyAlignment="1" applyProtection="1">
      <alignment horizontal="center" vertical="center" wrapText="1" readingOrder="1"/>
      <protection locked="0"/>
    </xf>
    <xf numFmtId="0" fontId="22" fillId="4" borderId="5" xfId="22" applyNumberFormat="1" applyFont="1" applyFill="1" applyBorder="1" applyAlignment="1" applyProtection="1">
      <alignment horizontal="center" vertical="center" wrapText="1" readingOrder="1"/>
      <protection locked="0"/>
    </xf>
    <xf numFmtId="0" fontId="22" fillId="4" borderId="2" xfId="22" applyNumberFormat="1" applyFont="1" applyFill="1" applyBorder="1" applyAlignment="1" applyProtection="1">
      <alignment horizontal="center" vertical="center" wrapText="1" readingOrder="1"/>
      <protection locked="0"/>
    </xf>
  </cellXfs>
  <cellStyles count="28">
    <cellStyle name="Accent2 2" xfId="1"/>
    <cellStyle name="Comma 10" xfId="26"/>
    <cellStyle name="Comma 2" xfId="10"/>
    <cellStyle name="Comma 3" xfId="2"/>
    <cellStyle name="Comma 4" xfId="11"/>
    <cellStyle name="Comma 5" xfId="12"/>
    <cellStyle name="Comma 5 2" xfId="18"/>
    <cellStyle name="Comma 6" xfId="19"/>
    <cellStyle name="Comma 7" xfId="20"/>
    <cellStyle name="Comma 8" xfId="23"/>
    <cellStyle name="Comma 9" xfId="25"/>
    <cellStyle name="Good 2" xfId="27"/>
    <cellStyle name="Normal" xfId="0" builtinId="0"/>
    <cellStyle name="Normal 10" xfId="24"/>
    <cellStyle name="Normal 2" xfId="3"/>
    <cellStyle name="Normal 2 2" xfId="4"/>
    <cellStyle name="Normal 2 2 2" xfId="17"/>
    <cellStyle name="Normal 2 3" xfId="5"/>
    <cellStyle name="Normal 3" xfId="6"/>
    <cellStyle name="Normal 3 2" xfId="13"/>
    <cellStyle name="Normal 4" xfId="7"/>
    <cellStyle name="Normal 4 2" xfId="14"/>
    <cellStyle name="Normal 5" xfId="8"/>
    <cellStyle name="Normal 6" xfId="9"/>
    <cellStyle name="Normal 7" xfId="15"/>
    <cellStyle name="Normal 8" xfId="21"/>
    <cellStyle name="Normal 9" xfId="22"/>
    <cellStyle name="Percent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61"/>
  <sheetViews>
    <sheetView showGridLines="0" view="pageBreakPreview" zoomScale="70" zoomScaleNormal="100" zoomScaleSheetLayoutView="70" workbookViewId="0">
      <pane xSplit="3" ySplit="7" topLeftCell="D8" activePane="bottomRight" state="frozen"/>
      <selection pane="topRight" activeCell="D1" sqref="D1"/>
      <selection pane="bottomLeft" activeCell="A5" sqref="A5"/>
      <selection pane="bottomRight" activeCell="G8" sqref="G8"/>
    </sheetView>
  </sheetViews>
  <sheetFormatPr defaultColWidth="8.85546875" defaultRowHeight="15"/>
  <cols>
    <col min="1" max="1" width="9.5703125" style="3" customWidth="1"/>
    <col min="2" max="2" width="16" style="1" bestFit="1" customWidth="1"/>
    <col min="3" max="3" width="64" style="1" customWidth="1"/>
    <col min="4" max="4" width="28.28515625" style="1" customWidth="1"/>
    <col min="5" max="5" width="22.85546875" style="2" customWidth="1"/>
    <col min="6" max="6" width="20.42578125" style="2" customWidth="1"/>
    <col min="7" max="7" width="213.5703125" style="2" customWidth="1"/>
    <col min="8" max="8" width="10.85546875" style="1" bestFit="1" customWidth="1"/>
    <col min="9" max="16384" width="8.85546875" style="1"/>
  </cols>
  <sheetData>
    <row r="4" spans="1:8">
      <c r="A4" s="8"/>
      <c r="C4" s="9"/>
      <c r="D4" s="9"/>
      <c r="E4" s="21"/>
      <c r="F4" s="21"/>
      <c r="G4" s="9"/>
    </row>
    <row r="5" spans="1:8" ht="67.5" customHeight="1">
      <c r="A5" s="8"/>
      <c r="B5" s="56" t="s">
        <v>3</v>
      </c>
      <c r="C5" s="56" t="s">
        <v>4</v>
      </c>
      <c r="D5" s="54" t="s">
        <v>207</v>
      </c>
      <c r="E5" s="52" t="s">
        <v>208</v>
      </c>
      <c r="F5" s="52" t="s">
        <v>96</v>
      </c>
      <c r="G5" s="52" t="s">
        <v>209</v>
      </c>
    </row>
    <row r="6" spans="1:8" ht="54" customHeight="1">
      <c r="A6" s="8"/>
      <c r="B6" s="56"/>
      <c r="C6" s="56"/>
      <c r="D6" s="55"/>
      <c r="E6" s="53"/>
      <c r="F6" s="53"/>
      <c r="G6" s="53"/>
    </row>
    <row r="7" spans="1:8" ht="85.5" customHeight="1">
      <c r="A7" s="4" t="str">
        <f>IF((D7+E7+F7)&gt;0,"a","b")</f>
        <v>a</v>
      </c>
      <c r="B7" s="35" t="s">
        <v>108</v>
      </c>
      <c r="C7" s="36" t="s">
        <v>85</v>
      </c>
      <c r="D7" s="42">
        <f>D8+D9+D33+D59+D60+D61</f>
        <v>3623570000</v>
      </c>
      <c r="E7" s="42">
        <f t="shared" ref="E7:F7" si="0">E8+E9+E33+E59+E60+E61</f>
        <v>3863070000</v>
      </c>
      <c r="F7" s="42">
        <f t="shared" si="0"/>
        <v>239500000</v>
      </c>
      <c r="G7" s="37"/>
      <c r="H7" s="7"/>
    </row>
    <row r="8" spans="1:8" ht="408.75" customHeight="1">
      <c r="A8" s="4" t="str">
        <f t="shared" ref="A8:A61" si="1">IF((D8+E8+F8)&gt;0,"a","b")</f>
        <v>a</v>
      </c>
      <c r="B8" s="38" t="s">
        <v>109</v>
      </c>
      <c r="C8" s="39" t="s">
        <v>86</v>
      </c>
      <c r="D8" s="43">
        <v>55515000</v>
      </c>
      <c r="E8" s="43">
        <v>58175000</v>
      </c>
      <c r="F8" s="43">
        <f>E8-D8</f>
        <v>2660000</v>
      </c>
      <c r="G8" s="51" t="s">
        <v>211</v>
      </c>
    </row>
    <row r="9" spans="1:8" ht="84" customHeight="1">
      <c r="A9" s="4" t="str">
        <f t="shared" si="1"/>
        <v>a</v>
      </c>
      <c r="B9" s="38" t="s">
        <v>120</v>
      </c>
      <c r="C9" s="39" t="s">
        <v>10</v>
      </c>
      <c r="D9" s="43">
        <v>2468300000</v>
      </c>
      <c r="E9" s="43">
        <f t="shared" ref="E9" si="2">E10+E11+E12+E27+E32</f>
        <v>2684190000</v>
      </c>
      <c r="F9" s="43">
        <f t="shared" ref="F9:F61" si="3">E9-D9</f>
        <v>215890000</v>
      </c>
      <c r="G9" s="41"/>
    </row>
    <row r="10" spans="1:8" ht="90.75" customHeight="1">
      <c r="A10" s="4" t="str">
        <f t="shared" si="1"/>
        <v>a</v>
      </c>
      <c r="B10" s="38" t="s">
        <v>121</v>
      </c>
      <c r="C10" s="39" t="s">
        <v>11</v>
      </c>
      <c r="D10" s="43">
        <v>1700000000</v>
      </c>
      <c r="E10" s="43">
        <v>1925000000</v>
      </c>
      <c r="F10" s="43">
        <f t="shared" si="3"/>
        <v>225000000</v>
      </c>
      <c r="G10" s="41" t="s">
        <v>205</v>
      </c>
    </row>
    <row r="11" spans="1:8" ht="88.5" customHeight="1">
      <c r="A11" s="4" t="str">
        <f t="shared" si="1"/>
        <v>a</v>
      </c>
      <c r="B11" s="38" t="s">
        <v>122</v>
      </c>
      <c r="C11" s="39" t="s">
        <v>12</v>
      </c>
      <c r="D11" s="43">
        <v>680000000</v>
      </c>
      <c r="E11" s="43">
        <v>672500000</v>
      </c>
      <c r="F11" s="43">
        <f t="shared" si="3"/>
        <v>-7500000</v>
      </c>
      <c r="G11" s="41" t="s">
        <v>201</v>
      </c>
    </row>
    <row r="12" spans="1:8" ht="105.75" customHeight="1">
      <c r="A12" s="4" t="str">
        <f t="shared" si="1"/>
        <v>a</v>
      </c>
      <c r="B12" s="38" t="s">
        <v>138</v>
      </c>
      <c r="C12" s="39" t="s">
        <v>13</v>
      </c>
      <c r="D12" s="45">
        <v>28200000</v>
      </c>
      <c r="E12" s="43">
        <v>33690000</v>
      </c>
      <c r="F12" s="43">
        <f t="shared" si="3"/>
        <v>5490000</v>
      </c>
      <c r="G12" s="41"/>
    </row>
    <row r="13" spans="1:8" ht="33" customHeight="1">
      <c r="A13" s="4" t="str">
        <f t="shared" si="1"/>
        <v>a</v>
      </c>
      <c r="B13" s="29" t="s">
        <v>137</v>
      </c>
      <c r="C13" s="30" t="s">
        <v>14</v>
      </c>
      <c r="D13" s="44">
        <v>1800000</v>
      </c>
      <c r="E13" s="44">
        <v>2000000</v>
      </c>
      <c r="F13" s="44">
        <f t="shared" si="3"/>
        <v>200000</v>
      </c>
      <c r="G13" s="20" t="s">
        <v>100</v>
      </c>
    </row>
    <row r="14" spans="1:8" ht="23.25" customHeight="1">
      <c r="A14" s="4" t="str">
        <f t="shared" si="1"/>
        <v>a</v>
      </c>
      <c r="B14" s="29" t="s">
        <v>136</v>
      </c>
      <c r="C14" s="30" t="s">
        <v>15</v>
      </c>
      <c r="D14" s="44">
        <v>1700000</v>
      </c>
      <c r="E14" s="44">
        <v>2500000</v>
      </c>
      <c r="F14" s="44">
        <f t="shared" si="3"/>
        <v>800000</v>
      </c>
      <c r="G14" s="20" t="s">
        <v>99</v>
      </c>
    </row>
    <row r="15" spans="1:8" ht="29.25" customHeight="1">
      <c r="A15" s="4" t="str">
        <f t="shared" si="1"/>
        <v>a</v>
      </c>
      <c r="B15" s="29" t="s">
        <v>135</v>
      </c>
      <c r="C15" s="30" t="s">
        <v>16</v>
      </c>
      <c r="D15" s="44">
        <v>2950000</v>
      </c>
      <c r="E15" s="44">
        <v>3500000</v>
      </c>
      <c r="F15" s="44">
        <f t="shared" si="3"/>
        <v>550000</v>
      </c>
      <c r="G15" s="20" t="s">
        <v>98</v>
      </c>
    </row>
    <row r="16" spans="1:8" ht="34.5" customHeight="1">
      <c r="A16" s="4" t="str">
        <f t="shared" si="1"/>
        <v>a</v>
      </c>
      <c r="B16" s="29" t="s">
        <v>134</v>
      </c>
      <c r="C16" s="30" t="s">
        <v>17</v>
      </c>
      <c r="D16" s="44">
        <v>40000</v>
      </c>
      <c r="E16" s="44">
        <v>40000</v>
      </c>
      <c r="F16" s="44">
        <f t="shared" si="3"/>
        <v>0</v>
      </c>
      <c r="G16" s="20"/>
    </row>
    <row r="17" spans="1:7" ht="45.75" customHeight="1">
      <c r="A17" s="4" t="str">
        <f t="shared" si="1"/>
        <v>a</v>
      </c>
      <c r="B17" s="29" t="s">
        <v>133</v>
      </c>
      <c r="C17" s="30" t="s">
        <v>18</v>
      </c>
      <c r="D17" s="44">
        <v>4000000</v>
      </c>
      <c r="E17" s="44">
        <v>5200000</v>
      </c>
      <c r="F17" s="44">
        <f t="shared" si="3"/>
        <v>1200000</v>
      </c>
      <c r="G17" s="20" t="s">
        <v>104</v>
      </c>
    </row>
    <row r="18" spans="1:7" ht="42" customHeight="1">
      <c r="A18" s="4" t="str">
        <f t="shared" si="1"/>
        <v>a</v>
      </c>
      <c r="B18" s="29" t="s">
        <v>132</v>
      </c>
      <c r="C18" s="30" t="s">
        <v>19</v>
      </c>
      <c r="D18" s="44">
        <v>4100000</v>
      </c>
      <c r="E18" s="44">
        <v>5500000</v>
      </c>
      <c r="F18" s="44">
        <f t="shared" si="3"/>
        <v>1400000</v>
      </c>
      <c r="G18" s="20" t="s">
        <v>107</v>
      </c>
    </row>
    <row r="19" spans="1:7" ht="31.5" customHeight="1">
      <c r="A19" s="4" t="str">
        <f t="shared" si="1"/>
        <v>a</v>
      </c>
      <c r="B19" s="29" t="s">
        <v>131</v>
      </c>
      <c r="C19" s="30" t="s">
        <v>20</v>
      </c>
      <c r="D19" s="44">
        <v>48000</v>
      </c>
      <c r="E19" s="44">
        <v>50000</v>
      </c>
      <c r="F19" s="44">
        <f t="shared" si="3"/>
        <v>2000</v>
      </c>
      <c r="G19" s="20"/>
    </row>
    <row r="20" spans="1:7" ht="35.25" customHeight="1">
      <c r="A20" s="4" t="str">
        <f t="shared" si="1"/>
        <v>a</v>
      </c>
      <c r="B20" s="29" t="s">
        <v>130</v>
      </c>
      <c r="C20" s="30" t="s">
        <v>21</v>
      </c>
      <c r="D20" s="44">
        <v>370000</v>
      </c>
      <c r="E20" s="44">
        <v>380000</v>
      </c>
      <c r="F20" s="44">
        <f t="shared" si="3"/>
        <v>10000</v>
      </c>
      <c r="G20" s="20"/>
    </row>
    <row r="21" spans="1:7" ht="23.25" customHeight="1">
      <c r="A21" s="4" t="str">
        <f t="shared" si="1"/>
        <v>a</v>
      </c>
      <c r="B21" s="29" t="s">
        <v>129</v>
      </c>
      <c r="C21" s="30" t="s">
        <v>22</v>
      </c>
      <c r="D21" s="44">
        <v>8180000</v>
      </c>
      <c r="E21" s="44">
        <v>8800000</v>
      </c>
      <c r="F21" s="44">
        <f t="shared" si="3"/>
        <v>620000</v>
      </c>
      <c r="G21" s="20"/>
    </row>
    <row r="22" spans="1:7" ht="30">
      <c r="A22" s="4" t="str">
        <f t="shared" si="1"/>
        <v>a</v>
      </c>
      <c r="B22" s="29" t="s">
        <v>128</v>
      </c>
      <c r="C22" s="30" t="s">
        <v>23</v>
      </c>
      <c r="D22" s="44">
        <v>2350000</v>
      </c>
      <c r="E22" s="44">
        <v>2600000</v>
      </c>
      <c r="F22" s="44">
        <f t="shared" si="3"/>
        <v>250000</v>
      </c>
      <c r="G22" s="20" t="s">
        <v>105</v>
      </c>
    </row>
    <row r="23" spans="1:7" ht="27" customHeight="1">
      <c r="A23" s="4" t="str">
        <f t="shared" si="1"/>
        <v>a</v>
      </c>
      <c r="B23" s="29" t="s">
        <v>127</v>
      </c>
      <c r="C23" s="30" t="s">
        <v>24</v>
      </c>
      <c r="D23" s="44">
        <v>800000</v>
      </c>
      <c r="E23" s="44">
        <v>900000</v>
      </c>
      <c r="F23" s="44">
        <f t="shared" si="3"/>
        <v>100000</v>
      </c>
      <c r="G23" s="20"/>
    </row>
    <row r="24" spans="1:7" ht="40.5" customHeight="1">
      <c r="A24" s="4" t="str">
        <f t="shared" si="1"/>
        <v>a</v>
      </c>
      <c r="B24" s="29" t="s">
        <v>126</v>
      </c>
      <c r="C24" s="30" t="s">
        <v>25</v>
      </c>
      <c r="D24" s="44">
        <v>1400000</v>
      </c>
      <c r="E24" s="44">
        <v>1700000</v>
      </c>
      <c r="F24" s="44">
        <f t="shared" si="3"/>
        <v>300000</v>
      </c>
      <c r="G24" s="20" t="s">
        <v>97</v>
      </c>
    </row>
    <row r="25" spans="1:7" ht="48.75" customHeight="1">
      <c r="A25" s="4" t="str">
        <f t="shared" si="1"/>
        <v>a</v>
      </c>
      <c r="B25" s="29" t="s">
        <v>125</v>
      </c>
      <c r="C25" s="30" t="s">
        <v>26</v>
      </c>
      <c r="D25" s="44">
        <v>198000</v>
      </c>
      <c r="E25" s="44">
        <v>260000</v>
      </c>
      <c r="F25" s="44">
        <f t="shared" si="3"/>
        <v>62000</v>
      </c>
      <c r="G25" s="20"/>
    </row>
    <row r="26" spans="1:7" ht="47.25" customHeight="1">
      <c r="A26" s="4" t="str">
        <f t="shared" si="1"/>
        <v>a</v>
      </c>
      <c r="B26" s="29" t="s">
        <v>124</v>
      </c>
      <c r="C26" s="30" t="s">
        <v>27</v>
      </c>
      <c r="D26" s="44">
        <v>264000</v>
      </c>
      <c r="E26" s="44">
        <v>260000</v>
      </c>
      <c r="F26" s="44">
        <f t="shared" si="3"/>
        <v>-4000</v>
      </c>
      <c r="G26" s="20"/>
    </row>
    <row r="27" spans="1:7" ht="70.5" customHeight="1">
      <c r="A27" s="4" t="str">
        <f t="shared" si="1"/>
        <v>a</v>
      </c>
      <c r="B27" s="38" t="s">
        <v>123</v>
      </c>
      <c r="C27" s="39" t="s">
        <v>28</v>
      </c>
      <c r="D27" s="45">
        <v>55000000</v>
      </c>
      <c r="E27" s="43">
        <f t="shared" ref="E27" si="4">SUBTOTAL(9,E28:E31)</f>
        <v>46500000</v>
      </c>
      <c r="F27" s="43">
        <f t="shared" si="3"/>
        <v>-8500000</v>
      </c>
      <c r="G27" s="41"/>
    </row>
    <row r="28" spans="1:7" ht="34.5" customHeight="1">
      <c r="A28" s="4" t="str">
        <f t="shared" si="1"/>
        <v>a</v>
      </c>
      <c r="B28" s="29" t="s">
        <v>139</v>
      </c>
      <c r="C28" s="30" t="s">
        <v>29</v>
      </c>
      <c r="D28" s="44">
        <v>30700000</v>
      </c>
      <c r="E28" s="44">
        <v>30000000</v>
      </c>
      <c r="F28" s="44">
        <f t="shared" si="3"/>
        <v>-700000</v>
      </c>
      <c r="G28" s="20"/>
    </row>
    <row r="29" spans="1:7" ht="34.5" customHeight="1">
      <c r="A29" s="4" t="str">
        <f t="shared" si="1"/>
        <v>a</v>
      </c>
      <c r="B29" s="29" t="s">
        <v>140</v>
      </c>
      <c r="C29" s="30" t="s">
        <v>30</v>
      </c>
      <c r="D29" s="44">
        <v>5000000</v>
      </c>
      <c r="E29" s="44">
        <v>4000000</v>
      </c>
      <c r="F29" s="44">
        <f t="shared" si="3"/>
        <v>-1000000</v>
      </c>
      <c r="G29" s="20"/>
    </row>
    <row r="30" spans="1:7" ht="34.5" customHeight="1">
      <c r="A30" s="4" t="str">
        <f t="shared" si="1"/>
        <v>a</v>
      </c>
      <c r="B30" s="29" t="s">
        <v>141</v>
      </c>
      <c r="C30" s="30" t="s">
        <v>31</v>
      </c>
      <c r="D30" s="44">
        <v>7300000</v>
      </c>
      <c r="E30" s="44">
        <v>4500000</v>
      </c>
      <c r="F30" s="44">
        <f t="shared" si="3"/>
        <v>-2800000</v>
      </c>
      <c r="G30" s="20"/>
    </row>
    <row r="31" spans="1:7" ht="34.5" customHeight="1">
      <c r="A31" s="4" t="str">
        <f t="shared" si="1"/>
        <v>a</v>
      </c>
      <c r="B31" s="29" t="s">
        <v>142</v>
      </c>
      <c r="C31" s="30" t="s">
        <v>32</v>
      </c>
      <c r="D31" s="44">
        <v>12000000</v>
      </c>
      <c r="E31" s="44">
        <v>8000000</v>
      </c>
      <c r="F31" s="44">
        <f t="shared" si="3"/>
        <v>-4000000</v>
      </c>
      <c r="G31" s="20"/>
    </row>
    <row r="32" spans="1:7" ht="54">
      <c r="A32" s="4" t="str">
        <f t="shared" si="1"/>
        <v>a</v>
      </c>
      <c r="B32" s="13" t="s">
        <v>143</v>
      </c>
      <c r="C32" s="14" t="s">
        <v>33</v>
      </c>
      <c r="D32" s="44">
        <v>5100000</v>
      </c>
      <c r="E32" s="44">
        <v>6500000</v>
      </c>
      <c r="F32" s="44">
        <f t="shared" si="3"/>
        <v>1400000</v>
      </c>
      <c r="G32" s="20"/>
    </row>
    <row r="33" spans="1:7" ht="63.75" customHeight="1">
      <c r="A33" s="4" t="str">
        <f t="shared" si="1"/>
        <v>a</v>
      </c>
      <c r="B33" s="38" t="s">
        <v>144</v>
      </c>
      <c r="C33" s="46" t="s">
        <v>34</v>
      </c>
      <c r="D33" s="43">
        <f>D34+D35+D36+D37+D38+D39+D40+D41+D42+D43+D44+D45+D46+D47+D48+D49+D50+D51+D52+D53+D54+D55+D56+D57+D58</f>
        <v>983370000</v>
      </c>
      <c r="E33" s="43">
        <f t="shared" ref="E33" si="5">E34+E35+E36+E37+E38+E39+E40+E41+E42+E43+E44+E45+E46+E47+E48+E49+E50+E51+E52+E53+E54+E55+E56+E57+E58</f>
        <v>1048565000</v>
      </c>
      <c r="F33" s="43">
        <f t="shared" si="3"/>
        <v>65195000</v>
      </c>
      <c r="G33" s="41"/>
    </row>
    <row r="34" spans="1:7" ht="87.75" customHeight="1">
      <c r="A34" s="4" t="str">
        <f t="shared" si="1"/>
        <v>a</v>
      </c>
      <c r="B34" s="35" t="s">
        <v>145</v>
      </c>
      <c r="C34" s="36" t="s">
        <v>35</v>
      </c>
      <c r="D34" s="42">
        <v>704000000</v>
      </c>
      <c r="E34" s="42">
        <v>754000000</v>
      </c>
      <c r="F34" s="42">
        <f t="shared" si="3"/>
        <v>50000000</v>
      </c>
      <c r="G34" s="40" t="s">
        <v>101</v>
      </c>
    </row>
    <row r="35" spans="1:7" ht="50.25" customHeight="1">
      <c r="A35" s="4" t="str">
        <f t="shared" si="1"/>
        <v>a</v>
      </c>
      <c r="B35" s="35" t="s">
        <v>147</v>
      </c>
      <c r="C35" s="49" t="s">
        <v>37</v>
      </c>
      <c r="D35" s="42">
        <v>1900000</v>
      </c>
      <c r="E35" s="42">
        <v>1800000</v>
      </c>
      <c r="F35" s="42">
        <f t="shared" si="3"/>
        <v>-100000</v>
      </c>
      <c r="G35" s="40"/>
    </row>
    <row r="36" spans="1:7" ht="31.5" customHeight="1">
      <c r="A36" s="4" t="str">
        <f t="shared" si="1"/>
        <v>a</v>
      </c>
      <c r="B36" s="35" t="s">
        <v>148</v>
      </c>
      <c r="C36" s="49" t="s">
        <v>38</v>
      </c>
      <c r="D36" s="42">
        <v>22400000</v>
      </c>
      <c r="E36" s="42">
        <v>22400000</v>
      </c>
      <c r="F36" s="42">
        <f t="shared" si="3"/>
        <v>0</v>
      </c>
      <c r="G36" s="40"/>
    </row>
    <row r="37" spans="1:7" ht="19.5">
      <c r="A37" s="4" t="str">
        <f t="shared" si="1"/>
        <v>a</v>
      </c>
      <c r="B37" s="35" t="s">
        <v>149</v>
      </c>
      <c r="C37" s="49" t="s">
        <v>39</v>
      </c>
      <c r="D37" s="42">
        <v>1700000</v>
      </c>
      <c r="E37" s="42">
        <v>1700000</v>
      </c>
      <c r="F37" s="42">
        <f t="shared" si="3"/>
        <v>0</v>
      </c>
      <c r="G37" s="40"/>
    </row>
    <row r="38" spans="1:7" ht="40.5" customHeight="1">
      <c r="A38" s="4" t="str">
        <f t="shared" si="1"/>
        <v>a</v>
      </c>
      <c r="B38" s="35" t="s">
        <v>150</v>
      </c>
      <c r="C38" s="49" t="s">
        <v>40</v>
      </c>
      <c r="D38" s="42">
        <v>1800000</v>
      </c>
      <c r="E38" s="42">
        <v>1800000</v>
      </c>
      <c r="F38" s="42">
        <f t="shared" si="3"/>
        <v>0</v>
      </c>
      <c r="G38" s="40"/>
    </row>
    <row r="39" spans="1:7" ht="97.5">
      <c r="A39" s="4" t="str">
        <f t="shared" si="1"/>
        <v>a</v>
      </c>
      <c r="B39" s="35" t="s">
        <v>151</v>
      </c>
      <c r="C39" s="50" t="s">
        <v>204</v>
      </c>
      <c r="D39" s="42">
        <v>260000</v>
      </c>
      <c r="E39" s="42">
        <v>260000</v>
      </c>
      <c r="F39" s="42">
        <f t="shared" si="3"/>
        <v>0</v>
      </c>
      <c r="G39" s="40"/>
    </row>
    <row r="40" spans="1:7" ht="60.75" customHeight="1">
      <c r="A40" s="4" t="str">
        <f t="shared" si="1"/>
        <v>a</v>
      </c>
      <c r="B40" s="47" t="s">
        <v>152</v>
      </c>
      <c r="C40" s="48" t="s">
        <v>42</v>
      </c>
      <c r="D40" s="42">
        <v>15580000</v>
      </c>
      <c r="E40" s="42">
        <v>15670000</v>
      </c>
      <c r="F40" s="42">
        <f t="shared" si="3"/>
        <v>90000</v>
      </c>
      <c r="G40" s="40"/>
    </row>
    <row r="41" spans="1:7" ht="74.25" customHeight="1">
      <c r="A41" s="4" t="str">
        <f t="shared" si="1"/>
        <v>a</v>
      </c>
      <c r="B41" s="35" t="s">
        <v>159</v>
      </c>
      <c r="C41" s="49" t="s">
        <v>45</v>
      </c>
      <c r="D41" s="42">
        <v>10030000</v>
      </c>
      <c r="E41" s="42">
        <v>12520000</v>
      </c>
      <c r="F41" s="42">
        <f t="shared" si="3"/>
        <v>2490000</v>
      </c>
      <c r="G41" s="40"/>
    </row>
    <row r="42" spans="1:7" ht="36.75" customHeight="1">
      <c r="A42" s="4" t="str">
        <f t="shared" si="1"/>
        <v>a</v>
      </c>
      <c r="B42" s="35" t="s">
        <v>156</v>
      </c>
      <c r="C42" s="36" t="s">
        <v>49</v>
      </c>
      <c r="D42" s="42">
        <v>8000000</v>
      </c>
      <c r="E42" s="42">
        <v>8000000</v>
      </c>
      <c r="F42" s="42">
        <f t="shared" si="3"/>
        <v>0</v>
      </c>
      <c r="G42" s="40"/>
    </row>
    <row r="43" spans="1:7" ht="178.5" customHeight="1">
      <c r="A43" s="4" t="str">
        <f t="shared" si="1"/>
        <v>a</v>
      </c>
      <c r="B43" s="35" t="s">
        <v>161</v>
      </c>
      <c r="C43" s="36" t="s">
        <v>51</v>
      </c>
      <c r="D43" s="42">
        <v>9200000</v>
      </c>
      <c r="E43" s="42">
        <v>12150000</v>
      </c>
      <c r="F43" s="42">
        <f t="shared" si="3"/>
        <v>2950000</v>
      </c>
      <c r="G43" s="40" t="s">
        <v>106</v>
      </c>
    </row>
    <row r="44" spans="1:7" ht="57.75" customHeight="1">
      <c r="A44" s="4" t="str">
        <f t="shared" si="1"/>
        <v>a</v>
      </c>
      <c r="B44" s="47" t="s">
        <v>164</v>
      </c>
      <c r="C44" s="48" t="s">
        <v>52</v>
      </c>
      <c r="D44" s="42">
        <v>1100000</v>
      </c>
      <c r="E44" s="42">
        <v>1100000</v>
      </c>
      <c r="F44" s="42">
        <f t="shared" si="3"/>
        <v>0</v>
      </c>
      <c r="G44" s="40"/>
    </row>
    <row r="45" spans="1:7" ht="159.75" customHeight="1">
      <c r="A45" s="4" t="str">
        <f t="shared" si="1"/>
        <v>a</v>
      </c>
      <c r="B45" s="35" t="s">
        <v>165</v>
      </c>
      <c r="C45" s="49" t="s">
        <v>53</v>
      </c>
      <c r="D45" s="42">
        <v>16000000</v>
      </c>
      <c r="E45" s="42">
        <v>16000000</v>
      </c>
      <c r="F45" s="42">
        <f t="shared" si="3"/>
        <v>0</v>
      </c>
      <c r="G45" s="40" t="s">
        <v>102</v>
      </c>
    </row>
    <row r="46" spans="1:7" ht="64.5" customHeight="1">
      <c r="A46" s="4" t="str">
        <f t="shared" si="1"/>
        <v>b</v>
      </c>
      <c r="B46" s="35" t="s">
        <v>168</v>
      </c>
      <c r="C46" s="48" t="s">
        <v>41</v>
      </c>
      <c r="D46" s="42">
        <v>10500000</v>
      </c>
      <c r="E46" s="42">
        <v>0</v>
      </c>
      <c r="F46" s="42">
        <f t="shared" si="3"/>
        <v>-10500000</v>
      </c>
      <c r="G46" s="40" t="s">
        <v>199</v>
      </c>
    </row>
    <row r="47" spans="1:7" ht="144.75" customHeight="1">
      <c r="A47" s="4" t="str">
        <f t="shared" si="1"/>
        <v>a</v>
      </c>
      <c r="B47" s="35" t="s">
        <v>170</v>
      </c>
      <c r="C47" s="36" t="s">
        <v>56</v>
      </c>
      <c r="D47" s="42">
        <v>21000000</v>
      </c>
      <c r="E47" s="42">
        <v>24000000</v>
      </c>
      <c r="F47" s="42">
        <f t="shared" si="3"/>
        <v>3000000</v>
      </c>
      <c r="G47" s="40" t="s">
        <v>87</v>
      </c>
    </row>
    <row r="48" spans="1:7" ht="60" customHeight="1">
      <c r="A48" s="4" t="str">
        <f t="shared" si="1"/>
        <v>a</v>
      </c>
      <c r="B48" s="35" t="s">
        <v>171</v>
      </c>
      <c r="C48" s="36" t="s">
        <v>57</v>
      </c>
      <c r="D48" s="42">
        <v>13000000</v>
      </c>
      <c r="E48" s="42">
        <v>13500000</v>
      </c>
      <c r="F48" s="42">
        <f t="shared" si="3"/>
        <v>500000</v>
      </c>
      <c r="G48" s="40" t="s">
        <v>88</v>
      </c>
    </row>
    <row r="49" spans="1:7" ht="54.75" customHeight="1">
      <c r="A49" s="4" t="str">
        <f t="shared" si="1"/>
        <v>a</v>
      </c>
      <c r="B49" s="35" t="s">
        <v>172</v>
      </c>
      <c r="C49" s="36" t="s">
        <v>58</v>
      </c>
      <c r="D49" s="42">
        <v>2000000</v>
      </c>
      <c r="E49" s="42">
        <v>2000000</v>
      </c>
      <c r="F49" s="42">
        <f t="shared" si="3"/>
        <v>0</v>
      </c>
      <c r="G49" s="40"/>
    </row>
    <row r="50" spans="1:7" ht="58.5" customHeight="1">
      <c r="A50" s="4" t="str">
        <f t="shared" si="1"/>
        <v>a</v>
      </c>
      <c r="B50" s="35" t="s">
        <v>173</v>
      </c>
      <c r="C50" s="36" t="s">
        <v>59</v>
      </c>
      <c r="D50" s="42">
        <v>35000000</v>
      </c>
      <c r="E50" s="42">
        <v>36340000</v>
      </c>
      <c r="F50" s="42">
        <f t="shared" si="3"/>
        <v>1340000</v>
      </c>
      <c r="G50" s="40" t="s">
        <v>89</v>
      </c>
    </row>
    <row r="51" spans="1:7" ht="45" customHeight="1">
      <c r="A51" s="4" t="str">
        <f t="shared" si="1"/>
        <v>a</v>
      </c>
      <c r="B51" s="35" t="s">
        <v>174</v>
      </c>
      <c r="C51" s="36" t="s">
        <v>60</v>
      </c>
      <c r="D51" s="42">
        <v>2800000</v>
      </c>
      <c r="E51" s="42">
        <v>3000000</v>
      </c>
      <c r="F51" s="42">
        <f t="shared" si="3"/>
        <v>200000</v>
      </c>
      <c r="G51" s="40" t="s">
        <v>90</v>
      </c>
    </row>
    <row r="52" spans="1:7" ht="271.5" customHeight="1">
      <c r="A52" s="4" t="str">
        <f t="shared" si="1"/>
        <v>a</v>
      </c>
      <c r="B52" s="35" t="s">
        <v>175</v>
      </c>
      <c r="C52" s="36" t="s">
        <v>61</v>
      </c>
      <c r="D52" s="42">
        <v>8000000</v>
      </c>
      <c r="E52" s="42">
        <v>9800000</v>
      </c>
      <c r="F52" s="42">
        <f t="shared" si="3"/>
        <v>1800000</v>
      </c>
      <c r="G52" s="40" t="s">
        <v>91</v>
      </c>
    </row>
    <row r="53" spans="1:7" ht="192" customHeight="1">
      <c r="A53" s="4" t="str">
        <f t="shared" si="1"/>
        <v>a</v>
      </c>
      <c r="B53" s="47" t="s">
        <v>176</v>
      </c>
      <c r="C53" s="48" t="s">
        <v>62</v>
      </c>
      <c r="D53" s="42">
        <v>39000000</v>
      </c>
      <c r="E53" s="42">
        <v>44725000</v>
      </c>
      <c r="F53" s="42">
        <f t="shared" si="3"/>
        <v>5725000</v>
      </c>
      <c r="G53" s="40" t="s">
        <v>206</v>
      </c>
    </row>
    <row r="54" spans="1:7" ht="19.5">
      <c r="A54" s="4" t="str">
        <f t="shared" si="1"/>
        <v>a</v>
      </c>
      <c r="B54" s="35" t="s">
        <v>179</v>
      </c>
      <c r="C54" s="36" t="s">
        <v>65</v>
      </c>
      <c r="D54" s="42">
        <v>26000000</v>
      </c>
      <c r="E54" s="42">
        <v>26000000</v>
      </c>
      <c r="F54" s="42">
        <f t="shared" si="3"/>
        <v>0</v>
      </c>
      <c r="G54" s="40" t="s">
        <v>92</v>
      </c>
    </row>
    <row r="55" spans="1:7" ht="90.75" customHeight="1">
      <c r="A55" s="4" t="str">
        <f t="shared" si="1"/>
        <v>a</v>
      </c>
      <c r="B55" s="35" t="s">
        <v>180</v>
      </c>
      <c r="C55" s="36" t="s">
        <v>66</v>
      </c>
      <c r="D55" s="42">
        <v>22300000</v>
      </c>
      <c r="E55" s="42">
        <v>20000000</v>
      </c>
      <c r="F55" s="42">
        <f t="shared" si="3"/>
        <v>-2300000</v>
      </c>
      <c r="G55" s="40" t="s">
        <v>93</v>
      </c>
    </row>
    <row r="56" spans="1:7" ht="39">
      <c r="A56" s="4" t="str">
        <f t="shared" si="1"/>
        <v>a</v>
      </c>
      <c r="B56" s="35" t="s">
        <v>181</v>
      </c>
      <c r="C56" s="36" t="s">
        <v>67</v>
      </c>
      <c r="D56" s="42">
        <v>1000000</v>
      </c>
      <c r="E56" s="42">
        <v>1000000</v>
      </c>
      <c r="F56" s="42">
        <f t="shared" si="3"/>
        <v>0</v>
      </c>
      <c r="G56" s="40"/>
    </row>
    <row r="57" spans="1:7" ht="93.75">
      <c r="A57" s="4" t="str">
        <f t="shared" si="1"/>
        <v>a</v>
      </c>
      <c r="B57" s="35" t="s">
        <v>182</v>
      </c>
      <c r="C57" s="36" t="s">
        <v>68</v>
      </c>
      <c r="D57" s="42">
        <v>10000000</v>
      </c>
      <c r="E57" s="42">
        <v>20000000</v>
      </c>
      <c r="F57" s="42">
        <f t="shared" si="3"/>
        <v>10000000</v>
      </c>
      <c r="G57" s="40" t="s">
        <v>94</v>
      </c>
    </row>
    <row r="58" spans="1:7" ht="55.5" customHeight="1">
      <c r="A58" s="4" t="str">
        <f t="shared" si="1"/>
        <v>a</v>
      </c>
      <c r="B58" s="35" t="s">
        <v>183</v>
      </c>
      <c r="C58" s="36" t="s">
        <v>69</v>
      </c>
      <c r="D58" s="42">
        <v>800000</v>
      </c>
      <c r="E58" s="42">
        <v>800000</v>
      </c>
      <c r="F58" s="42">
        <f t="shared" si="3"/>
        <v>0</v>
      </c>
      <c r="G58" s="40"/>
    </row>
    <row r="59" spans="1:7" ht="68.25" customHeight="1">
      <c r="A59" s="4" t="str">
        <f t="shared" si="1"/>
        <v>a</v>
      </c>
      <c r="B59" s="38" t="s">
        <v>184</v>
      </c>
      <c r="C59" s="39" t="s">
        <v>70</v>
      </c>
      <c r="D59" s="43">
        <v>25000000</v>
      </c>
      <c r="E59" s="43">
        <v>20000000</v>
      </c>
      <c r="F59" s="43">
        <f t="shared" si="3"/>
        <v>-5000000</v>
      </c>
      <c r="G59" s="41"/>
    </row>
    <row r="60" spans="1:7" ht="111.75" customHeight="1">
      <c r="A60" s="4" t="str">
        <f t="shared" si="1"/>
        <v>a</v>
      </c>
      <c r="B60" s="38" t="s">
        <v>185</v>
      </c>
      <c r="C60" s="39" t="s">
        <v>71</v>
      </c>
      <c r="D60" s="43">
        <v>3700000</v>
      </c>
      <c r="E60" s="43">
        <v>4290000</v>
      </c>
      <c r="F60" s="43">
        <f t="shared" si="3"/>
        <v>590000</v>
      </c>
      <c r="G60" s="41" t="s">
        <v>202</v>
      </c>
    </row>
    <row r="61" spans="1:7" ht="75.75" customHeight="1">
      <c r="A61" s="4" t="str">
        <f t="shared" si="1"/>
        <v>a</v>
      </c>
      <c r="B61" s="38" t="s">
        <v>188</v>
      </c>
      <c r="C61" s="39" t="s">
        <v>76</v>
      </c>
      <c r="D61" s="43">
        <v>87685000</v>
      </c>
      <c r="E61" s="43">
        <v>47850000</v>
      </c>
      <c r="F61" s="43">
        <f t="shared" si="3"/>
        <v>-39835000</v>
      </c>
      <c r="G61" s="41" t="s">
        <v>210</v>
      </c>
    </row>
  </sheetData>
  <autoFilter ref="A6:G61"/>
  <mergeCells count="6">
    <mergeCell ref="F5:F6"/>
    <mergeCell ref="G5:G6"/>
    <mergeCell ref="D5:D6"/>
    <mergeCell ref="E5:E6"/>
    <mergeCell ref="B5:B6"/>
    <mergeCell ref="C5:C6"/>
  </mergeCells>
  <pageMargins left="0" right="0" top="0" bottom="0" header="0" footer="0"/>
  <pageSetup scale="37"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94"/>
  <sheetViews>
    <sheetView showGridLines="0" tabSelected="1" view="pageBreakPreview" zoomScale="77" zoomScaleNormal="100" zoomScaleSheetLayoutView="77" workbookViewId="0">
      <pane xSplit="3" ySplit="7" topLeftCell="D8" activePane="bottomRight" state="frozen"/>
      <selection pane="topRight" activeCell="D1" sqref="D1"/>
      <selection pane="bottomLeft" activeCell="A5" sqref="A5"/>
      <selection pane="bottomRight" activeCell="H9" sqref="H9"/>
    </sheetView>
  </sheetViews>
  <sheetFormatPr defaultColWidth="8.85546875" defaultRowHeight="15"/>
  <cols>
    <col min="1" max="1" width="5.28515625" style="3" customWidth="1"/>
    <col min="2" max="2" width="16" style="1" bestFit="1" customWidth="1"/>
    <col min="3" max="3" width="64" style="1" customWidth="1"/>
    <col min="4" max="4" width="20.5703125" style="1" customWidth="1"/>
    <col min="5" max="5" width="19.140625" style="1" customWidth="1"/>
    <col min="6" max="6" width="16.7109375" style="2" customWidth="1"/>
    <col min="7" max="7" width="20.42578125" style="2" bestFit="1" customWidth="1"/>
    <col min="8" max="8" width="19.5703125" style="2" customWidth="1"/>
    <col min="9" max="9" width="75.42578125" style="2" customWidth="1"/>
    <col min="10" max="10" width="18.42578125" style="1" customWidth="1"/>
    <col min="11" max="11" width="16" style="1" customWidth="1"/>
    <col min="12" max="16384" width="8.85546875" style="1"/>
  </cols>
  <sheetData>
    <row r="2" spans="1:10">
      <c r="F2" s="17"/>
    </row>
    <row r="3" spans="1:10">
      <c r="F3" s="1"/>
    </row>
    <row r="4" spans="1:10">
      <c r="A4" s="8"/>
      <c r="C4" s="9"/>
      <c r="D4" s="9"/>
      <c r="E4" s="9"/>
      <c r="F4" s="1"/>
      <c r="G4" s="21"/>
      <c r="H4" s="21"/>
      <c r="I4" s="9"/>
    </row>
    <row r="5" spans="1:10">
      <c r="A5" s="8"/>
      <c r="B5" s="59" t="s">
        <v>3</v>
      </c>
      <c r="C5" s="60" t="s">
        <v>4</v>
      </c>
      <c r="D5" s="61" t="s">
        <v>197</v>
      </c>
      <c r="E5" s="61" t="s">
        <v>75</v>
      </c>
      <c r="F5" s="61" t="s">
        <v>81</v>
      </c>
      <c r="G5" s="57" t="s">
        <v>196</v>
      </c>
      <c r="H5" s="57" t="s">
        <v>96</v>
      </c>
      <c r="I5" s="22" t="s">
        <v>95</v>
      </c>
    </row>
    <row r="6" spans="1:10" ht="42" customHeight="1">
      <c r="A6" s="8"/>
      <c r="B6" s="59"/>
      <c r="C6" s="60"/>
      <c r="D6" s="62"/>
      <c r="E6" s="62" t="s">
        <v>83</v>
      </c>
      <c r="F6" s="62" t="s">
        <v>84</v>
      </c>
      <c r="G6" s="58"/>
      <c r="H6" s="58"/>
      <c r="I6" s="22" t="s">
        <v>203</v>
      </c>
    </row>
    <row r="7" spans="1:10" ht="54">
      <c r="A7" s="4" t="str">
        <f t="shared" ref="A7:A38" si="0">IF((E7+F7+G7)&gt;0,"a","b")</f>
        <v>a</v>
      </c>
      <c r="B7" s="6" t="s">
        <v>108</v>
      </c>
      <c r="C7" s="15" t="s">
        <v>85</v>
      </c>
      <c r="D7" s="10">
        <f>E7+F7</f>
        <v>3623570000</v>
      </c>
      <c r="E7" s="10">
        <f>E8+E19+E43+E83+E84+E88</f>
        <v>3528000000</v>
      </c>
      <c r="F7" s="10">
        <f>F8+F19+F43+F83+F84+F88</f>
        <v>95570000</v>
      </c>
      <c r="G7" s="10">
        <f t="shared" ref="G7" si="1">G8+G19+G43+G83+G84+G88</f>
        <v>3863070000</v>
      </c>
      <c r="H7" s="10">
        <f t="shared" ref="H7:H38" si="2">G7-D7</f>
        <v>239500000</v>
      </c>
      <c r="I7" s="19"/>
      <c r="J7" s="7"/>
    </row>
    <row r="8" spans="1:10" ht="95.25" customHeight="1">
      <c r="A8" s="4" t="str">
        <f t="shared" si="0"/>
        <v>a</v>
      </c>
      <c r="B8" s="23" t="s">
        <v>109</v>
      </c>
      <c r="C8" s="24" t="s">
        <v>86</v>
      </c>
      <c r="D8" s="25">
        <f t="shared" ref="D8:D71" si="3">E8+F8</f>
        <v>55515000</v>
      </c>
      <c r="E8" s="25">
        <f>E9+E10+E14+E15+E16+E17+E18</f>
        <v>47630000</v>
      </c>
      <c r="F8" s="25">
        <f>F9+F10+F14+F15+F16+F17+F18</f>
        <v>7885000</v>
      </c>
      <c r="G8" s="25">
        <f>G9+G10+G14+G15+G16+G17+G18</f>
        <v>58175000</v>
      </c>
      <c r="H8" s="25">
        <f t="shared" si="2"/>
        <v>2660000</v>
      </c>
      <c r="I8" s="26"/>
    </row>
    <row r="9" spans="1:10" ht="72">
      <c r="A9" s="4" t="str">
        <f t="shared" si="0"/>
        <v>a</v>
      </c>
      <c r="B9" s="6" t="s">
        <v>110</v>
      </c>
      <c r="C9" s="15" t="s">
        <v>86</v>
      </c>
      <c r="D9" s="10">
        <f t="shared" si="3"/>
        <v>12200000</v>
      </c>
      <c r="E9" s="10">
        <v>9400000</v>
      </c>
      <c r="F9" s="10">
        <v>2800000</v>
      </c>
      <c r="G9" s="10">
        <v>11850000</v>
      </c>
      <c r="H9" s="10">
        <f t="shared" si="2"/>
        <v>-350000</v>
      </c>
      <c r="I9" s="5"/>
    </row>
    <row r="10" spans="1:10" ht="31.5" customHeight="1">
      <c r="A10" s="4" t="str">
        <f t="shared" si="0"/>
        <v>a</v>
      </c>
      <c r="B10" s="6" t="s">
        <v>111</v>
      </c>
      <c r="C10" s="15" t="s">
        <v>5</v>
      </c>
      <c r="D10" s="10">
        <f t="shared" si="3"/>
        <v>3300000</v>
      </c>
      <c r="E10" s="10">
        <f t="shared" ref="E10:F10" si="4">E11+E12+E13</f>
        <v>3300000</v>
      </c>
      <c r="F10" s="10">
        <f t="shared" si="4"/>
        <v>0</v>
      </c>
      <c r="G10" s="10">
        <f>G11+G12+G13</f>
        <v>3590000</v>
      </c>
      <c r="H10" s="10">
        <f t="shared" si="2"/>
        <v>290000</v>
      </c>
      <c r="I10" s="20"/>
    </row>
    <row r="11" spans="1:10" ht="136.5" customHeight="1">
      <c r="A11" s="4" t="str">
        <f t="shared" si="0"/>
        <v>a</v>
      </c>
      <c r="B11" s="29" t="s">
        <v>112</v>
      </c>
      <c r="C11" s="30" t="s">
        <v>2</v>
      </c>
      <c r="D11" s="31">
        <f t="shared" si="3"/>
        <v>3100000</v>
      </c>
      <c r="E11" s="31">
        <v>3100000</v>
      </c>
      <c r="F11" s="31">
        <v>0</v>
      </c>
      <c r="G11" s="31">
        <v>3340000</v>
      </c>
      <c r="H11" s="31">
        <f t="shared" si="2"/>
        <v>240000</v>
      </c>
      <c r="I11" s="20"/>
    </row>
    <row r="12" spans="1:10" ht="39" customHeight="1">
      <c r="A12" s="4" t="str">
        <f t="shared" si="0"/>
        <v>a</v>
      </c>
      <c r="B12" s="29" t="s">
        <v>116</v>
      </c>
      <c r="C12" s="30" t="s">
        <v>6</v>
      </c>
      <c r="D12" s="31">
        <f t="shared" si="3"/>
        <v>100000</v>
      </c>
      <c r="E12" s="31">
        <v>100000</v>
      </c>
      <c r="F12" s="31">
        <v>0</v>
      </c>
      <c r="G12" s="31">
        <v>100000</v>
      </c>
      <c r="H12" s="31">
        <f t="shared" si="2"/>
        <v>0</v>
      </c>
      <c r="I12" s="20"/>
    </row>
    <row r="13" spans="1:10" ht="79.5" customHeight="1">
      <c r="A13" s="4" t="str">
        <f t="shared" si="0"/>
        <v>a</v>
      </c>
      <c r="B13" s="29" t="s">
        <v>115</v>
      </c>
      <c r="C13" s="30" t="s">
        <v>7</v>
      </c>
      <c r="D13" s="31">
        <f t="shared" si="3"/>
        <v>100000</v>
      </c>
      <c r="E13" s="31">
        <v>100000</v>
      </c>
      <c r="F13" s="31">
        <v>0</v>
      </c>
      <c r="G13" s="31">
        <v>150000</v>
      </c>
      <c r="H13" s="31">
        <f t="shared" si="2"/>
        <v>50000</v>
      </c>
      <c r="I13" s="20"/>
    </row>
    <row r="14" spans="1:10" ht="36">
      <c r="A14" s="4" t="str">
        <f t="shared" si="0"/>
        <v>a</v>
      </c>
      <c r="B14" s="6" t="s">
        <v>114</v>
      </c>
      <c r="C14" s="15" t="s">
        <v>1</v>
      </c>
      <c r="D14" s="10">
        <f t="shared" si="3"/>
        <v>10400000</v>
      </c>
      <c r="E14" s="10">
        <v>10400000</v>
      </c>
      <c r="F14" s="10">
        <v>0</v>
      </c>
      <c r="G14" s="10">
        <v>10400000</v>
      </c>
      <c r="H14" s="10">
        <f t="shared" si="2"/>
        <v>0</v>
      </c>
      <c r="I14" s="20"/>
    </row>
    <row r="15" spans="1:10" ht="135.75" customHeight="1">
      <c r="A15" s="4" t="str">
        <f t="shared" si="0"/>
        <v>a</v>
      </c>
      <c r="B15" s="6" t="s">
        <v>113</v>
      </c>
      <c r="C15" s="15" t="s">
        <v>0</v>
      </c>
      <c r="D15" s="10">
        <f t="shared" si="3"/>
        <v>25400000</v>
      </c>
      <c r="E15" s="10">
        <v>21000000</v>
      </c>
      <c r="F15" s="10">
        <v>4400000</v>
      </c>
      <c r="G15" s="10">
        <v>27950000</v>
      </c>
      <c r="H15" s="10">
        <f t="shared" si="2"/>
        <v>2550000</v>
      </c>
      <c r="I15" s="20"/>
    </row>
    <row r="16" spans="1:10" ht="54">
      <c r="A16" s="4" t="str">
        <f t="shared" si="0"/>
        <v>a</v>
      </c>
      <c r="B16" s="6" t="s">
        <v>117</v>
      </c>
      <c r="C16" s="15" t="s">
        <v>8</v>
      </c>
      <c r="D16" s="10">
        <f t="shared" si="3"/>
        <v>1030000</v>
      </c>
      <c r="E16" s="10">
        <v>1030000</v>
      </c>
      <c r="F16" s="10">
        <v>0</v>
      </c>
      <c r="G16" s="10">
        <v>1100000</v>
      </c>
      <c r="H16" s="10">
        <f t="shared" si="2"/>
        <v>70000</v>
      </c>
      <c r="I16" s="20"/>
    </row>
    <row r="17" spans="1:9" ht="36">
      <c r="A17" s="4" t="str">
        <f t="shared" si="0"/>
        <v>a</v>
      </c>
      <c r="B17" s="6" t="s">
        <v>118</v>
      </c>
      <c r="C17" s="15" t="s">
        <v>9</v>
      </c>
      <c r="D17" s="10">
        <f t="shared" si="3"/>
        <v>2500000</v>
      </c>
      <c r="E17" s="10">
        <v>2500000</v>
      </c>
      <c r="F17" s="10">
        <v>0</v>
      </c>
      <c r="G17" s="10">
        <v>2600000</v>
      </c>
      <c r="H17" s="10">
        <f t="shared" si="2"/>
        <v>100000</v>
      </c>
      <c r="I17" s="20"/>
    </row>
    <row r="18" spans="1:9" ht="18">
      <c r="A18" s="4" t="str">
        <f t="shared" si="0"/>
        <v>a</v>
      </c>
      <c r="B18" s="6" t="s">
        <v>119</v>
      </c>
      <c r="C18" s="15" t="s">
        <v>103</v>
      </c>
      <c r="D18" s="10">
        <f t="shared" si="3"/>
        <v>685000</v>
      </c>
      <c r="E18" s="10">
        <v>0</v>
      </c>
      <c r="F18" s="10">
        <v>685000</v>
      </c>
      <c r="G18" s="10">
        <v>685000</v>
      </c>
      <c r="H18" s="10">
        <f t="shared" si="2"/>
        <v>0</v>
      </c>
      <c r="I18" s="20"/>
    </row>
    <row r="19" spans="1:9" ht="42" customHeight="1">
      <c r="A19" s="4" t="str">
        <f t="shared" si="0"/>
        <v>a</v>
      </c>
      <c r="B19" s="23" t="s">
        <v>120</v>
      </c>
      <c r="C19" s="24" t="s">
        <v>10</v>
      </c>
      <c r="D19" s="25">
        <f t="shared" si="3"/>
        <v>2468300000</v>
      </c>
      <c r="E19" s="25">
        <f>E20+E21+E22+E37+E42</f>
        <v>2468300000</v>
      </c>
      <c r="F19" s="25">
        <f>F20+F21+F22+F37+F42</f>
        <v>0</v>
      </c>
      <c r="G19" s="25">
        <f t="shared" ref="G19" si="5">G20+G21+G22+G37+G42</f>
        <v>2684190000</v>
      </c>
      <c r="H19" s="25">
        <f t="shared" si="2"/>
        <v>215890000</v>
      </c>
      <c r="I19" s="27"/>
    </row>
    <row r="20" spans="1:9" ht="33.75" customHeight="1">
      <c r="A20" s="4" t="str">
        <f t="shared" si="0"/>
        <v>a</v>
      </c>
      <c r="B20" s="6" t="s">
        <v>121</v>
      </c>
      <c r="C20" s="15" t="s">
        <v>11</v>
      </c>
      <c r="D20" s="10">
        <f t="shared" si="3"/>
        <v>1700000000</v>
      </c>
      <c r="E20" s="10">
        <v>1700000000</v>
      </c>
      <c r="F20" s="10">
        <v>0</v>
      </c>
      <c r="G20" s="10">
        <v>1925000000</v>
      </c>
      <c r="H20" s="10">
        <f t="shared" si="2"/>
        <v>225000000</v>
      </c>
      <c r="I20" s="20"/>
    </row>
    <row r="21" spans="1:9" ht="36">
      <c r="A21" s="4" t="str">
        <f t="shared" si="0"/>
        <v>a</v>
      </c>
      <c r="B21" s="6" t="s">
        <v>122</v>
      </c>
      <c r="C21" s="15" t="s">
        <v>12</v>
      </c>
      <c r="D21" s="10">
        <f t="shared" si="3"/>
        <v>680000000</v>
      </c>
      <c r="E21" s="10">
        <v>680000000</v>
      </c>
      <c r="F21" s="10">
        <v>0</v>
      </c>
      <c r="G21" s="10">
        <v>672500000</v>
      </c>
      <c r="H21" s="10">
        <f t="shared" si="2"/>
        <v>-7500000</v>
      </c>
      <c r="I21" s="20"/>
    </row>
    <row r="22" spans="1:9" ht="35.25" customHeight="1">
      <c r="A22" s="4" t="str">
        <f t="shared" si="0"/>
        <v>a</v>
      </c>
      <c r="B22" s="6" t="s">
        <v>138</v>
      </c>
      <c r="C22" s="15" t="s">
        <v>13</v>
      </c>
      <c r="D22" s="10">
        <f t="shared" si="3"/>
        <v>28200000</v>
      </c>
      <c r="E22" s="10">
        <f>SUBTOTAL(9,E23:E36)</f>
        <v>28200000</v>
      </c>
      <c r="F22" s="10">
        <f t="shared" ref="F22" si="6">SUBTOTAL(9,F23:F36)</f>
        <v>0</v>
      </c>
      <c r="G22" s="10">
        <v>33690000</v>
      </c>
      <c r="H22" s="10">
        <f t="shared" si="2"/>
        <v>5490000</v>
      </c>
      <c r="I22" s="20"/>
    </row>
    <row r="23" spans="1:9" ht="30">
      <c r="A23" s="4" t="str">
        <f t="shared" si="0"/>
        <v>a</v>
      </c>
      <c r="B23" s="29" t="s">
        <v>137</v>
      </c>
      <c r="C23" s="30" t="s">
        <v>14</v>
      </c>
      <c r="D23" s="31">
        <f t="shared" si="3"/>
        <v>1800000</v>
      </c>
      <c r="E23" s="31">
        <v>1800000</v>
      </c>
      <c r="F23" s="31">
        <v>0</v>
      </c>
      <c r="G23" s="31">
        <v>2000000</v>
      </c>
      <c r="H23" s="31">
        <f t="shared" si="2"/>
        <v>200000</v>
      </c>
      <c r="I23" s="20"/>
    </row>
    <row r="24" spans="1:9">
      <c r="A24" s="4" t="str">
        <f t="shared" si="0"/>
        <v>a</v>
      </c>
      <c r="B24" s="29" t="s">
        <v>136</v>
      </c>
      <c r="C24" s="30" t="s">
        <v>15</v>
      </c>
      <c r="D24" s="31">
        <f t="shared" si="3"/>
        <v>1700000</v>
      </c>
      <c r="E24" s="31">
        <v>1700000</v>
      </c>
      <c r="F24" s="31">
        <v>0</v>
      </c>
      <c r="G24" s="31">
        <v>2500000</v>
      </c>
      <c r="H24" s="31">
        <f t="shared" si="2"/>
        <v>800000</v>
      </c>
      <c r="I24" s="20"/>
    </row>
    <row r="25" spans="1:9">
      <c r="A25" s="4" t="str">
        <f t="shared" si="0"/>
        <v>a</v>
      </c>
      <c r="B25" s="29" t="s">
        <v>135</v>
      </c>
      <c r="C25" s="30" t="s">
        <v>16</v>
      </c>
      <c r="D25" s="31">
        <f t="shared" si="3"/>
        <v>2950000</v>
      </c>
      <c r="E25" s="31">
        <v>2950000</v>
      </c>
      <c r="F25" s="31">
        <v>0</v>
      </c>
      <c r="G25" s="31">
        <v>3500000</v>
      </c>
      <c r="H25" s="31">
        <f t="shared" si="2"/>
        <v>550000</v>
      </c>
      <c r="I25" s="20"/>
    </row>
    <row r="26" spans="1:9">
      <c r="A26" s="4" t="str">
        <f t="shared" si="0"/>
        <v>a</v>
      </c>
      <c r="B26" s="29" t="s">
        <v>134</v>
      </c>
      <c r="C26" s="30" t="s">
        <v>17</v>
      </c>
      <c r="D26" s="31">
        <f t="shared" si="3"/>
        <v>40000</v>
      </c>
      <c r="E26" s="31">
        <v>40000</v>
      </c>
      <c r="F26" s="31">
        <v>0</v>
      </c>
      <c r="G26" s="31">
        <v>40000</v>
      </c>
      <c r="H26" s="31">
        <f t="shared" si="2"/>
        <v>0</v>
      </c>
      <c r="I26" s="20"/>
    </row>
    <row r="27" spans="1:9">
      <c r="A27" s="4" t="str">
        <f t="shared" si="0"/>
        <v>a</v>
      </c>
      <c r="B27" s="29" t="s">
        <v>133</v>
      </c>
      <c r="C27" s="30" t="s">
        <v>18</v>
      </c>
      <c r="D27" s="31">
        <f t="shared" si="3"/>
        <v>4000000</v>
      </c>
      <c r="E27" s="31">
        <v>4000000</v>
      </c>
      <c r="F27" s="31">
        <v>0</v>
      </c>
      <c r="G27" s="31">
        <v>5200000</v>
      </c>
      <c r="H27" s="31">
        <f t="shared" si="2"/>
        <v>1200000</v>
      </c>
      <c r="I27" s="20"/>
    </row>
    <row r="28" spans="1:9">
      <c r="A28" s="4" t="str">
        <f t="shared" si="0"/>
        <v>a</v>
      </c>
      <c r="B28" s="29" t="s">
        <v>132</v>
      </c>
      <c r="C28" s="30" t="s">
        <v>19</v>
      </c>
      <c r="D28" s="31">
        <f t="shared" si="3"/>
        <v>4100000</v>
      </c>
      <c r="E28" s="31">
        <v>4100000</v>
      </c>
      <c r="F28" s="31">
        <v>0</v>
      </c>
      <c r="G28" s="31">
        <v>5500000</v>
      </c>
      <c r="H28" s="31">
        <f t="shared" si="2"/>
        <v>1400000</v>
      </c>
      <c r="I28" s="20"/>
    </row>
    <row r="29" spans="1:9">
      <c r="A29" s="4" t="str">
        <f t="shared" si="0"/>
        <v>a</v>
      </c>
      <c r="B29" s="29" t="s">
        <v>131</v>
      </c>
      <c r="C29" s="30" t="s">
        <v>20</v>
      </c>
      <c r="D29" s="31">
        <f t="shared" si="3"/>
        <v>48000</v>
      </c>
      <c r="E29" s="31">
        <v>48000</v>
      </c>
      <c r="F29" s="31">
        <v>0</v>
      </c>
      <c r="G29" s="31">
        <v>50000</v>
      </c>
      <c r="H29" s="31">
        <f t="shared" si="2"/>
        <v>2000</v>
      </c>
      <c r="I29" s="20"/>
    </row>
    <row r="30" spans="1:9">
      <c r="A30" s="4" t="str">
        <f t="shared" si="0"/>
        <v>a</v>
      </c>
      <c r="B30" s="29" t="s">
        <v>130</v>
      </c>
      <c r="C30" s="30" t="s">
        <v>21</v>
      </c>
      <c r="D30" s="31">
        <f t="shared" si="3"/>
        <v>370000</v>
      </c>
      <c r="E30" s="31">
        <v>370000</v>
      </c>
      <c r="F30" s="31">
        <v>0</v>
      </c>
      <c r="G30" s="31">
        <v>380000</v>
      </c>
      <c r="H30" s="31">
        <f t="shared" si="2"/>
        <v>10000</v>
      </c>
      <c r="I30" s="20"/>
    </row>
    <row r="31" spans="1:9">
      <c r="A31" s="4" t="str">
        <f t="shared" si="0"/>
        <v>a</v>
      </c>
      <c r="B31" s="29" t="s">
        <v>129</v>
      </c>
      <c r="C31" s="30" t="s">
        <v>22</v>
      </c>
      <c r="D31" s="31">
        <f t="shared" si="3"/>
        <v>8180000</v>
      </c>
      <c r="E31" s="31">
        <v>8180000</v>
      </c>
      <c r="F31" s="31">
        <v>0</v>
      </c>
      <c r="G31" s="31">
        <v>8800000</v>
      </c>
      <c r="H31" s="31">
        <f t="shared" si="2"/>
        <v>620000</v>
      </c>
      <c r="I31" s="20"/>
    </row>
    <row r="32" spans="1:9" ht="30">
      <c r="A32" s="4" t="str">
        <f t="shared" si="0"/>
        <v>a</v>
      </c>
      <c r="B32" s="29" t="s">
        <v>128</v>
      </c>
      <c r="C32" s="30" t="s">
        <v>23</v>
      </c>
      <c r="D32" s="31">
        <f t="shared" si="3"/>
        <v>2350000</v>
      </c>
      <c r="E32" s="31">
        <v>2350000</v>
      </c>
      <c r="F32" s="31">
        <v>0</v>
      </c>
      <c r="G32" s="31">
        <v>2600000</v>
      </c>
      <c r="H32" s="31">
        <f t="shared" si="2"/>
        <v>250000</v>
      </c>
      <c r="I32" s="20"/>
    </row>
    <row r="33" spans="1:9">
      <c r="A33" s="4" t="str">
        <f t="shared" si="0"/>
        <v>a</v>
      </c>
      <c r="B33" s="29" t="s">
        <v>127</v>
      </c>
      <c r="C33" s="30" t="s">
        <v>24</v>
      </c>
      <c r="D33" s="31">
        <f t="shared" si="3"/>
        <v>800000</v>
      </c>
      <c r="E33" s="31">
        <v>800000</v>
      </c>
      <c r="F33" s="31">
        <v>0</v>
      </c>
      <c r="G33" s="31">
        <v>900000</v>
      </c>
      <c r="H33" s="31">
        <f t="shared" si="2"/>
        <v>100000</v>
      </c>
      <c r="I33" s="20"/>
    </row>
    <row r="34" spans="1:9">
      <c r="A34" s="4" t="str">
        <f t="shared" si="0"/>
        <v>a</v>
      </c>
      <c r="B34" s="29" t="s">
        <v>126</v>
      </c>
      <c r="C34" s="30" t="s">
        <v>25</v>
      </c>
      <c r="D34" s="31">
        <f t="shared" si="3"/>
        <v>1400000</v>
      </c>
      <c r="E34" s="31">
        <v>1400000</v>
      </c>
      <c r="F34" s="31">
        <v>0</v>
      </c>
      <c r="G34" s="31">
        <v>1700000</v>
      </c>
      <c r="H34" s="31">
        <f t="shared" si="2"/>
        <v>300000</v>
      </c>
      <c r="I34" s="20"/>
    </row>
    <row r="35" spans="1:9" ht="30">
      <c r="A35" s="4" t="str">
        <f t="shared" si="0"/>
        <v>a</v>
      </c>
      <c r="B35" s="29" t="s">
        <v>125</v>
      </c>
      <c r="C35" s="30" t="s">
        <v>26</v>
      </c>
      <c r="D35" s="31">
        <f t="shared" si="3"/>
        <v>198000</v>
      </c>
      <c r="E35" s="31">
        <v>198000</v>
      </c>
      <c r="F35" s="31">
        <v>0</v>
      </c>
      <c r="G35" s="31">
        <v>260000</v>
      </c>
      <c r="H35" s="31">
        <f t="shared" si="2"/>
        <v>62000</v>
      </c>
      <c r="I35" s="20"/>
    </row>
    <row r="36" spans="1:9" ht="45">
      <c r="A36" s="4" t="str">
        <f t="shared" si="0"/>
        <v>a</v>
      </c>
      <c r="B36" s="29" t="s">
        <v>124</v>
      </c>
      <c r="C36" s="30" t="s">
        <v>27</v>
      </c>
      <c r="D36" s="31">
        <f t="shared" si="3"/>
        <v>264000</v>
      </c>
      <c r="E36" s="31">
        <v>264000</v>
      </c>
      <c r="F36" s="31">
        <v>0</v>
      </c>
      <c r="G36" s="31">
        <v>260000</v>
      </c>
      <c r="H36" s="31">
        <f t="shared" si="2"/>
        <v>-4000</v>
      </c>
      <c r="I36" s="20"/>
    </row>
    <row r="37" spans="1:9" ht="36">
      <c r="A37" s="4" t="str">
        <f t="shared" si="0"/>
        <v>a</v>
      </c>
      <c r="B37" s="6" t="s">
        <v>123</v>
      </c>
      <c r="C37" s="15" t="s">
        <v>28</v>
      </c>
      <c r="D37" s="10">
        <f t="shared" si="3"/>
        <v>55000000</v>
      </c>
      <c r="E37" s="10">
        <f>SUBTOTAL(9,E38:E41)</f>
        <v>55000000</v>
      </c>
      <c r="F37" s="10">
        <f t="shared" ref="F37:G37" si="7">SUBTOTAL(9,F38:F41)</f>
        <v>0</v>
      </c>
      <c r="G37" s="10">
        <f t="shared" si="7"/>
        <v>46500000</v>
      </c>
      <c r="H37" s="10">
        <f t="shared" si="2"/>
        <v>-8500000</v>
      </c>
      <c r="I37" s="20"/>
    </row>
    <row r="38" spans="1:9" ht="30">
      <c r="A38" s="4" t="str">
        <f t="shared" si="0"/>
        <v>a</v>
      </c>
      <c r="B38" s="29" t="s">
        <v>139</v>
      </c>
      <c r="C38" s="30" t="s">
        <v>29</v>
      </c>
      <c r="D38" s="31">
        <f t="shared" si="3"/>
        <v>30700000</v>
      </c>
      <c r="E38" s="31">
        <v>30700000</v>
      </c>
      <c r="F38" s="31">
        <v>0</v>
      </c>
      <c r="G38" s="31">
        <v>30000000</v>
      </c>
      <c r="H38" s="31">
        <f t="shared" si="2"/>
        <v>-700000</v>
      </c>
      <c r="I38" s="20"/>
    </row>
    <row r="39" spans="1:9" ht="30">
      <c r="A39" s="4" t="str">
        <f t="shared" ref="A39:A70" si="8">IF((E39+F39+G39)&gt;0,"a","b")</f>
        <v>a</v>
      </c>
      <c r="B39" s="29" t="s">
        <v>140</v>
      </c>
      <c r="C39" s="30" t="s">
        <v>30</v>
      </c>
      <c r="D39" s="31">
        <f t="shared" si="3"/>
        <v>5000000</v>
      </c>
      <c r="E39" s="31">
        <v>5000000</v>
      </c>
      <c r="F39" s="31">
        <v>0</v>
      </c>
      <c r="G39" s="31">
        <v>4000000</v>
      </c>
      <c r="H39" s="31">
        <f t="shared" ref="H39:H70" si="9">G39-D39</f>
        <v>-1000000</v>
      </c>
      <c r="I39" s="20"/>
    </row>
    <row r="40" spans="1:9" ht="30">
      <c r="A40" s="4" t="str">
        <f t="shared" si="8"/>
        <v>a</v>
      </c>
      <c r="B40" s="29" t="s">
        <v>141</v>
      </c>
      <c r="C40" s="30" t="s">
        <v>31</v>
      </c>
      <c r="D40" s="31">
        <f t="shared" si="3"/>
        <v>7300000</v>
      </c>
      <c r="E40" s="31">
        <v>7300000</v>
      </c>
      <c r="F40" s="31">
        <v>0</v>
      </c>
      <c r="G40" s="31">
        <v>4500000</v>
      </c>
      <c r="H40" s="31">
        <f t="shared" si="9"/>
        <v>-2800000</v>
      </c>
      <c r="I40" s="20"/>
    </row>
    <row r="41" spans="1:9" ht="30">
      <c r="A41" s="4" t="str">
        <f t="shared" si="8"/>
        <v>a</v>
      </c>
      <c r="B41" s="29" t="s">
        <v>142</v>
      </c>
      <c r="C41" s="30" t="s">
        <v>32</v>
      </c>
      <c r="D41" s="31">
        <f t="shared" si="3"/>
        <v>12000000</v>
      </c>
      <c r="E41" s="31">
        <v>12000000</v>
      </c>
      <c r="F41" s="31">
        <v>0</v>
      </c>
      <c r="G41" s="31">
        <v>8000000</v>
      </c>
      <c r="H41" s="31">
        <f t="shared" si="9"/>
        <v>-4000000</v>
      </c>
      <c r="I41" s="20"/>
    </row>
    <row r="42" spans="1:9" ht="54">
      <c r="A42" s="4" t="str">
        <f t="shared" si="8"/>
        <v>a</v>
      </c>
      <c r="B42" s="13" t="s">
        <v>143</v>
      </c>
      <c r="C42" s="14" t="s">
        <v>33</v>
      </c>
      <c r="D42" s="10">
        <f t="shared" si="3"/>
        <v>5100000</v>
      </c>
      <c r="E42" s="10">
        <v>5100000</v>
      </c>
      <c r="F42" s="10">
        <v>0</v>
      </c>
      <c r="G42" s="10">
        <v>6500000</v>
      </c>
      <c r="H42" s="10">
        <f t="shared" si="9"/>
        <v>1400000</v>
      </c>
      <c r="I42" s="20"/>
    </row>
    <row r="43" spans="1:9" ht="18">
      <c r="A43" s="4" t="str">
        <f t="shared" si="8"/>
        <v>a</v>
      </c>
      <c r="B43" s="23" t="s">
        <v>144</v>
      </c>
      <c r="C43" s="28" t="s">
        <v>34</v>
      </c>
      <c r="D43" s="25">
        <f t="shared" si="3"/>
        <v>983370000</v>
      </c>
      <c r="E43" s="25">
        <f>E44+E45+E68+E82</f>
        <v>983370000</v>
      </c>
      <c r="F43" s="25">
        <f t="shared" ref="F43:G43" si="10">F44+F45+F68+F82</f>
        <v>0</v>
      </c>
      <c r="G43" s="25">
        <f t="shared" si="10"/>
        <v>1048565000</v>
      </c>
      <c r="H43" s="25">
        <f t="shared" si="9"/>
        <v>65195000</v>
      </c>
      <c r="I43" s="27"/>
    </row>
    <row r="44" spans="1:9" ht="18">
      <c r="A44" s="4" t="str">
        <f t="shared" si="8"/>
        <v>a</v>
      </c>
      <c r="B44" s="6" t="s">
        <v>145</v>
      </c>
      <c r="C44" s="15" t="s">
        <v>35</v>
      </c>
      <c r="D44" s="10">
        <f t="shared" si="3"/>
        <v>704000000</v>
      </c>
      <c r="E44" s="10">
        <v>704000000</v>
      </c>
      <c r="F44" s="10">
        <v>0</v>
      </c>
      <c r="G44" s="10">
        <v>754000000</v>
      </c>
      <c r="H44" s="10">
        <f t="shared" si="9"/>
        <v>50000000</v>
      </c>
      <c r="I44" s="20"/>
    </row>
    <row r="45" spans="1:9" ht="18">
      <c r="A45" s="4" t="str">
        <f t="shared" si="8"/>
        <v>a</v>
      </c>
      <c r="B45" s="13" t="s">
        <v>146</v>
      </c>
      <c r="C45" s="14" t="s">
        <v>36</v>
      </c>
      <c r="D45" s="10">
        <f t="shared" si="3"/>
        <v>98470000</v>
      </c>
      <c r="E45" s="10">
        <f>E46+E47+E48+E49+E50+E51+E55+E59+E62+E63+E64+E67</f>
        <v>98470000</v>
      </c>
      <c r="F45" s="10">
        <f t="shared" ref="F45:G45" si="11">F46+F47+F48+F49+F50+F51+F55+F59+F62+F63+F64+F67</f>
        <v>0</v>
      </c>
      <c r="G45" s="10">
        <f t="shared" si="11"/>
        <v>93400000</v>
      </c>
      <c r="H45" s="10">
        <f t="shared" si="9"/>
        <v>-5070000</v>
      </c>
      <c r="I45" s="20"/>
    </row>
    <row r="46" spans="1:9" ht="18">
      <c r="A46" s="4" t="str">
        <f t="shared" si="8"/>
        <v>a</v>
      </c>
      <c r="B46" s="6" t="s">
        <v>147</v>
      </c>
      <c r="C46" s="11" t="s">
        <v>37</v>
      </c>
      <c r="D46" s="10">
        <f t="shared" si="3"/>
        <v>1900000</v>
      </c>
      <c r="E46" s="10">
        <v>1900000</v>
      </c>
      <c r="F46" s="10">
        <v>0</v>
      </c>
      <c r="G46" s="10">
        <v>1800000</v>
      </c>
      <c r="H46" s="10">
        <f t="shared" si="9"/>
        <v>-100000</v>
      </c>
      <c r="I46" s="20"/>
    </row>
    <row r="47" spans="1:9" ht="18">
      <c r="A47" s="4" t="str">
        <f t="shared" si="8"/>
        <v>a</v>
      </c>
      <c r="B47" s="6" t="s">
        <v>148</v>
      </c>
      <c r="C47" s="11" t="s">
        <v>38</v>
      </c>
      <c r="D47" s="10">
        <f t="shared" si="3"/>
        <v>22400000</v>
      </c>
      <c r="E47" s="10">
        <v>22400000</v>
      </c>
      <c r="F47" s="10">
        <v>0</v>
      </c>
      <c r="G47" s="10">
        <v>22400000</v>
      </c>
      <c r="H47" s="10">
        <f t="shared" si="9"/>
        <v>0</v>
      </c>
      <c r="I47" s="20"/>
    </row>
    <row r="48" spans="1:9" ht="18">
      <c r="A48" s="4" t="str">
        <f t="shared" si="8"/>
        <v>a</v>
      </c>
      <c r="B48" s="6" t="s">
        <v>149</v>
      </c>
      <c r="C48" s="11" t="s">
        <v>39</v>
      </c>
      <c r="D48" s="10">
        <f t="shared" si="3"/>
        <v>1700000</v>
      </c>
      <c r="E48" s="10">
        <v>1700000</v>
      </c>
      <c r="F48" s="10">
        <v>0</v>
      </c>
      <c r="G48" s="10">
        <v>1700000</v>
      </c>
      <c r="H48" s="10">
        <f t="shared" si="9"/>
        <v>0</v>
      </c>
      <c r="I48" s="20"/>
    </row>
    <row r="49" spans="1:9" ht="18">
      <c r="A49" s="4" t="str">
        <f t="shared" si="8"/>
        <v>a</v>
      </c>
      <c r="B49" s="6" t="s">
        <v>150</v>
      </c>
      <c r="C49" s="11" t="s">
        <v>40</v>
      </c>
      <c r="D49" s="10">
        <f t="shared" si="3"/>
        <v>1800000</v>
      </c>
      <c r="E49" s="10">
        <v>1800000</v>
      </c>
      <c r="F49" s="10">
        <v>0</v>
      </c>
      <c r="G49" s="10">
        <v>1800000</v>
      </c>
      <c r="H49" s="10">
        <f t="shared" si="9"/>
        <v>0</v>
      </c>
      <c r="I49" s="20"/>
    </row>
    <row r="50" spans="1:9" ht="63">
      <c r="A50" s="4" t="str">
        <f t="shared" si="8"/>
        <v>a</v>
      </c>
      <c r="B50" s="6" t="s">
        <v>151</v>
      </c>
      <c r="C50" s="12" t="s">
        <v>200</v>
      </c>
      <c r="D50" s="10">
        <f t="shared" si="3"/>
        <v>260000</v>
      </c>
      <c r="E50" s="10">
        <v>260000</v>
      </c>
      <c r="F50" s="10">
        <v>0</v>
      </c>
      <c r="G50" s="10">
        <v>260000</v>
      </c>
      <c r="H50" s="10">
        <f t="shared" si="9"/>
        <v>0</v>
      </c>
      <c r="I50" s="20"/>
    </row>
    <row r="51" spans="1:9" ht="18">
      <c r="A51" s="4" t="str">
        <f t="shared" si="8"/>
        <v>a</v>
      </c>
      <c r="B51" s="13" t="s">
        <v>152</v>
      </c>
      <c r="C51" s="14" t="s">
        <v>42</v>
      </c>
      <c r="D51" s="10">
        <f t="shared" si="3"/>
        <v>15580000</v>
      </c>
      <c r="E51" s="10">
        <f>E52+E53+E54</f>
        <v>15580000</v>
      </c>
      <c r="F51" s="10">
        <v>0</v>
      </c>
      <c r="G51" s="10">
        <f t="shared" ref="G51" si="12">G52+G53+G54</f>
        <v>15670000</v>
      </c>
      <c r="H51" s="10">
        <f t="shared" si="9"/>
        <v>90000</v>
      </c>
      <c r="I51" s="20"/>
    </row>
    <row r="52" spans="1:9">
      <c r="A52" s="4" t="str">
        <f t="shared" si="8"/>
        <v>a</v>
      </c>
      <c r="B52" s="29" t="s">
        <v>153</v>
      </c>
      <c r="C52" s="30" t="s">
        <v>42</v>
      </c>
      <c r="D52" s="31">
        <f t="shared" si="3"/>
        <v>12290000</v>
      </c>
      <c r="E52" s="31">
        <v>12290000</v>
      </c>
      <c r="F52" s="31">
        <v>0</v>
      </c>
      <c r="G52" s="31">
        <v>12660000</v>
      </c>
      <c r="H52" s="31">
        <f t="shared" si="9"/>
        <v>370000</v>
      </c>
      <c r="I52" s="20"/>
    </row>
    <row r="53" spans="1:9" ht="45">
      <c r="A53" s="4" t="str">
        <f t="shared" si="8"/>
        <v>a</v>
      </c>
      <c r="B53" s="32" t="s">
        <v>158</v>
      </c>
      <c r="C53" s="33" t="s">
        <v>43</v>
      </c>
      <c r="D53" s="31">
        <f t="shared" si="3"/>
        <v>1423000</v>
      </c>
      <c r="E53" s="31">
        <v>1423000</v>
      </c>
      <c r="F53" s="31">
        <v>0</v>
      </c>
      <c r="G53" s="31">
        <v>1350000</v>
      </c>
      <c r="H53" s="31">
        <f t="shared" si="9"/>
        <v>-73000</v>
      </c>
      <c r="I53" s="20"/>
    </row>
    <row r="54" spans="1:9" ht="45">
      <c r="A54" s="4" t="str">
        <f t="shared" si="8"/>
        <v>a</v>
      </c>
      <c r="B54" s="29" t="s">
        <v>157</v>
      </c>
      <c r="C54" s="34" t="s">
        <v>44</v>
      </c>
      <c r="D54" s="31">
        <f t="shared" si="3"/>
        <v>1867000</v>
      </c>
      <c r="E54" s="31">
        <v>1867000</v>
      </c>
      <c r="F54" s="31">
        <v>0</v>
      </c>
      <c r="G54" s="31">
        <v>1660000</v>
      </c>
      <c r="H54" s="31">
        <f t="shared" si="9"/>
        <v>-207000</v>
      </c>
      <c r="I54" s="20"/>
    </row>
    <row r="55" spans="1:9" ht="18">
      <c r="A55" s="4" t="str">
        <f t="shared" si="8"/>
        <v>a</v>
      </c>
      <c r="B55" s="6" t="s">
        <v>159</v>
      </c>
      <c r="C55" s="11" t="s">
        <v>45</v>
      </c>
      <c r="D55" s="10">
        <f t="shared" si="3"/>
        <v>10030000</v>
      </c>
      <c r="E55" s="10">
        <f>E56+E57+E58</f>
        <v>10030000</v>
      </c>
      <c r="F55" s="10">
        <f t="shared" ref="F55" si="13">F56+F57+F58</f>
        <v>0</v>
      </c>
      <c r="G55" s="10">
        <f>G56+G57+G58</f>
        <v>12520000</v>
      </c>
      <c r="H55" s="10">
        <f t="shared" si="9"/>
        <v>2490000</v>
      </c>
      <c r="I55" s="20"/>
    </row>
    <row r="56" spans="1:9">
      <c r="A56" s="4" t="str">
        <f t="shared" si="8"/>
        <v>a</v>
      </c>
      <c r="B56" s="29" t="s">
        <v>160</v>
      </c>
      <c r="C56" s="30" t="s">
        <v>46</v>
      </c>
      <c r="D56" s="31">
        <f t="shared" si="3"/>
        <v>6000000</v>
      </c>
      <c r="E56" s="31">
        <v>6000000</v>
      </c>
      <c r="F56" s="31">
        <v>0</v>
      </c>
      <c r="G56" s="31">
        <v>6105000</v>
      </c>
      <c r="H56" s="31">
        <f t="shared" si="9"/>
        <v>105000</v>
      </c>
      <c r="I56" s="20"/>
    </row>
    <row r="57" spans="1:9" ht="45">
      <c r="A57" s="4" t="str">
        <f t="shared" si="8"/>
        <v>a</v>
      </c>
      <c r="B57" s="32" t="s">
        <v>154</v>
      </c>
      <c r="C57" s="33" t="s">
        <v>47</v>
      </c>
      <c r="D57" s="31">
        <f t="shared" si="3"/>
        <v>2075000</v>
      </c>
      <c r="E57" s="31">
        <v>2075000</v>
      </c>
      <c r="F57" s="31">
        <v>0</v>
      </c>
      <c r="G57" s="31">
        <v>4000000</v>
      </c>
      <c r="H57" s="31">
        <f t="shared" si="9"/>
        <v>1925000</v>
      </c>
      <c r="I57" s="20"/>
    </row>
    <row r="58" spans="1:9" ht="75">
      <c r="A58" s="4" t="str">
        <f t="shared" si="8"/>
        <v>a</v>
      </c>
      <c r="B58" s="29" t="s">
        <v>155</v>
      </c>
      <c r="C58" s="34" t="s">
        <v>48</v>
      </c>
      <c r="D58" s="31">
        <f t="shared" si="3"/>
        <v>1955000</v>
      </c>
      <c r="E58" s="31">
        <v>1955000</v>
      </c>
      <c r="F58" s="31">
        <v>0</v>
      </c>
      <c r="G58" s="31">
        <v>2415000</v>
      </c>
      <c r="H58" s="31">
        <f t="shared" si="9"/>
        <v>460000</v>
      </c>
      <c r="I58" s="20"/>
    </row>
    <row r="59" spans="1:9" ht="18">
      <c r="A59" s="4" t="str">
        <f t="shared" si="8"/>
        <v>a</v>
      </c>
      <c r="B59" s="6" t="s">
        <v>156</v>
      </c>
      <c r="C59" s="15" t="s">
        <v>49</v>
      </c>
      <c r="D59" s="10">
        <f t="shared" si="3"/>
        <v>8000000</v>
      </c>
      <c r="E59" s="10">
        <f>E60+E61</f>
        <v>8000000</v>
      </c>
      <c r="F59" s="10">
        <v>0</v>
      </c>
      <c r="G59" s="10">
        <f>G60+G61</f>
        <v>8000000</v>
      </c>
      <c r="H59" s="10">
        <f t="shared" si="9"/>
        <v>0</v>
      </c>
      <c r="I59" s="20"/>
    </row>
    <row r="60" spans="1:9">
      <c r="A60" s="4" t="str">
        <f t="shared" si="8"/>
        <v>a</v>
      </c>
      <c r="B60" s="29" t="s">
        <v>162</v>
      </c>
      <c r="C60" s="30" t="s">
        <v>49</v>
      </c>
      <c r="D60" s="31">
        <f t="shared" si="3"/>
        <v>7526000</v>
      </c>
      <c r="E60" s="31">
        <v>7526000</v>
      </c>
      <c r="F60" s="31">
        <v>0</v>
      </c>
      <c r="G60" s="31">
        <v>7526000</v>
      </c>
      <c r="H60" s="31">
        <f t="shared" si="9"/>
        <v>0</v>
      </c>
      <c r="I60" s="20"/>
    </row>
    <row r="61" spans="1:9" ht="45">
      <c r="A61" s="4" t="str">
        <f t="shared" si="8"/>
        <v>a</v>
      </c>
      <c r="B61" s="32" t="s">
        <v>163</v>
      </c>
      <c r="C61" s="33" t="s">
        <v>50</v>
      </c>
      <c r="D61" s="31">
        <f t="shared" si="3"/>
        <v>474000</v>
      </c>
      <c r="E61" s="31">
        <v>474000</v>
      </c>
      <c r="F61" s="31">
        <v>0</v>
      </c>
      <c r="G61" s="31">
        <v>474000</v>
      </c>
      <c r="H61" s="31">
        <f t="shared" si="9"/>
        <v>0</v>
      </c>
      <c r="I61" s="20"/>
    </row>
    <row r="62" spans="1:9" ht="36">
      <c r="A62" s="4" t="str">
        <f t="shared" si="8"/>
        <v>a</v>
      </c>
      <c r="B62" s="6" t="s">
        <v>161</v>
      </c>
      <c r="C62" s="15" t="s">
        <v>51</v>
      </c>
      <c r="D62" s="10">
        <f t="shared" si="3"/>
        <v>9200000</v>
      </c>
      <c r="E62" s="10">
        <v>9200000</v>
      </c>
      <c r="F62" s="10">
        <v>0</v>
      </c>
      <c r="G62" s="10">
        <v>12150000</v>
      </c>
      <c r="H62" s="10">
        <f t="shared" si="9"/>
        <v>2950000</v>
      </c>
      <c r="I62" s="20"/>
    </row>
    <row r="63" spans="1:9" ht="18">
      <c r="A63" s="4" t="str">
        <f t="shared" si="8"/>
        <v>a</v>
      </c>
      <c r="B63" s="13" t="s">
        <v>164</v>
      </c>
      <c r="C63" s="14" t="s">
        <v>52</v>
      </c>
      <c r="D63" s="10">
        <f t="shared" si="3"/>
        <v>1100000</v>
      </c>
      <c r="E63" s="10">
        <v>1100000</v>
      </c>
      <c r="F63" s="10">
        <v>0</v>
      </c>
      <c r="G63" s="10">
        <v>1100000</v>
      </c>
      <c r="H63" s="10">
        <f t="shared" si="9"/>
        <v>0</v>
      </c>
      <c r="I63" s="20"/>
    </row>
    <row r="64" spans="1:9" ht="18">
      <c r="A64" s="4" t="str">
        <f t="shared" si="8"/>
        <v>a</v>
      </c>
      <c r="B64" s="6" t="s">
        <v>165</v>
      </c>
      <c r="C64" s="11" t="s">
        <v>53</v>
      </c>
      <c r="D64" s="10">
        <f t="shared" si="3"/>
        <v>16000000</v>
      </c>
      <c r="E64" s="10">
        <f>E65+E66</f>
        <v>16000000</v>
      </c>
      <c r="F64" s="10">
        <v>0</v>
      </c>
      <c r="G64" s="10">
        <f t="shared" ref="G64" si="14">G65+G66</f>
        <v>16000000</v>
      </c>
      <c r="H64" s="10">
        <f t="shared" si="9"/>
        <v>0</v>
      </c>
      <c r="I64" s="20"/>
    </row>
    <row r="65" spans="1:11">
      <c r="A65" s="4" t="str">
        <f t="shared" si="8"/>
        <v>a</v>
      </c>
      <c r="B65" s="29" t="s">
        <v>166</v>
      </c>
      <c r="C65" s="30" t="s">
        <v>53</v>
      </c>
      <c r="D65" s="31">
        <f t="shared" si="3"/>
        <v>15400000</v>
      </c>
      <c r="E65" s="31">
        <v>15400000</v>
      </c>
      <c r="F65" s="31">
        <v>0</v>
      </c>
      <c r="G65" s="31">
        <v>14900000</v>
      </c>
      <c r="H65" s="31">
        <f t="shared" si="9"/>
        <v>-500000</v>
      </c>
      <c r="I65" s="20"/>
    </row>
    <row r="66" spans="1:11" ht="45">
      <c r="A66" s="4" t="str">
        <f t="shared" si="8"/>
        <v>a</v>
      </c>
      <c r="B66" s="32" t="s">
        <v>167</v>
      </c>
      <c r="C66" s="33" t="s">
        <v>54</v>
      </c>
      <c r="D66" s="31">
        <f t="shared" si="3"/>
        <v>600000</v>
      </c>
      <c r="E66" s="31">
        <v>600000</v>
      </c>
      <c r="F66" s="31">
        <v>0</v>
      </c>
      <c r="G66" s="31">
        <v>1100000</v>
      </c>
      <c r="H66" s="31">
        <f t="shared" si="9"/>
        <v>500000</v>
      </c>
      <c r="I66" s="20"/>
    </row>
    <row r="67" spans="1:11" ht="18">
      <c r="A67" s="4" t="str">
        <f t="shared" si="8"/>
        <v>a</v>
      </c>
      <c r="B67" s="6" t="s">
        <v>168</v>
      </c>
      <c r="C67" s="14" t="s">
        <v>41</v>
      </c>
      <c r="D67" s="10">
        <f t="shared" si="3"/>
        <v>10500000</v>
      </c>
      <c r="E67" s="10">
        <v>10500000</v>
      </c>
      <c r="F67" s="10">
        <v>0</v>
      </c>
      <c r="G67" s="10">
        <v>0</v>
      </c>
      <c r="H67" s="10">
        <f t="shared" si="9"/>
        <v>-10500000</v>
      </c>
      <c r="I67" s="20"/>
    </row>
    <row r="68" spans="1:11" ht="36">
      <c r="A68" s="4" t="str">
        <f t="shared" si="8"/>
        <v>a</v>
      </c>
      <c r="B68" s="6" t="s">
        <v>169</v>
      </c>
      <c r="C68" s="15" t="s">
        <v>55</v>
      </c>
      <c r="D68" s="10">
        <f t="shared" si="3"/>
        <v>180100000</v>
      </c>
      <c r="E68" s="10">
        <f>E69+E70+E71+E72+E73+E74+E75+E78+E79+E80+E81</f>
        <v>180100000</v>
      </c>
      <c r="F68" s="10">
        <f t="shared" ref="F68:G68" si="15">F69+F70+F71+F72+F73+F74+F75+F78+F79+F80+F81</f>
        <v>0</v>
      </c>
      <c r="G68" s="10">
        <f t="shared" si="15"/>
        <v>200365000</v>
      </c>
      <c r="H68" s="10">
        <f t="shared" si="9"/>
        <v>20265000</v>
      </c>
      <c r="I68" s="20"/>
    </row>
    <row r="69" spans="1:11" ht="18">
      <c r="A69" s="4" t="str">
        <f t="shared" si="8"/>
        <v>a</v>
      </c>
      <c r="B69" s="6" t="s">
        <v>170</v>
      </c>
      <c r="C69" s="15" t="s">
        <v>56</v>
      </c>
      <c r="D69" s="10">
        <f t="shared" si="3"/>
        <v>21000000</v>
      </c>
      <c r="E69" s="10">
        <v>21000000</v>
      </c>
      <c r="F69" s="10">
        <v>0</v>
      </c>
      <c r="G69" s="10">
        <v>24000000</v>
      </c>
      <c r="H69" s="10">
        <f t="shared" si="9"/>
        <v>3000000</v>
      </c>
      <c r="I69" s="20"/>
    </row>
    <row r="70" spans="1:11" ht="18">
      <c r="A70" s="4" t="str">
        <f t="shared" si="8"/>
        <v>a</v>
      </c>
      <c r="B70" s="6" t="s">
        <v>171</v>
      </c>
      <c r="C70" s="15" t="s">
        <v>57</v>
      </c>
      <c r="D70" s="10">
        <f t="shared" si="3"/>
        <v>13000000</v>
      </c>
      <c r="E70" s="10">
        <v>13000000</v>
      </c>
      <c r="F70" s="10">
        <v>0</v>
      </c>
      <c r="G70" s="10">
        <v>13500000</v>
      </c>
      <c r="H70" s="10">
        <f t="shared" si="9"/>
        <v>500000</v>
      </c>
      <c r="I70" s="20"/>
    </row>
    <row r="71" spans="1:11" ht="18">
      <c r="A71" s="4" t="str">
        <f t="shared" ref="A71:A94" si="16">IF((E71+F71+G71)&gt;0,"a","b")</f>
        <v>a</v>
      </c>
      <c r="B71" s="6" t="s">
        <v>172</v>
      </c>
      <c r="C71" s="15" t="s">
        <v>58</v>
      </c>
      <c r="D71" s="10">
        <f t="shared" si="3"/>
        <v>2000000</v>
      </c>
      <c r="E71" s="10">
        <v>2000000</v>
      </c>
      <c r="F71" s="10">
        <v>0</v>
      </c>
      <c r="G71" s="10">
        <v>2000000</v>
      </c>
      <c r="H71" s="10">
        <f t="shared" ref="H71:H102" si="17">G71-D71</f>
        <v>0</v>
      </c>
      <c r="I71" s="20"/>
    </row>
    <row r="72" spans="1:11" ht="18">
      <c r="A72" s="4" t="str">
        <f t="shared" si="16"/>
        <v>a</v>
      </c>
      <c r="B72" s="6" t="s">
        <v>173</v>
      </c>
      <c r="C72" s="15" t="s">
        <v>59</v>
      </c>
      <c r="D72" s="10">
        <f t="shared" ref="D72:D93" si="18">E72+F72</f>
        <v>35000000</v>
      </c>
      <c r="E72" s="10">
        <v>35000000</v>
      </c>
      <c r="F72" s="10">
        <v>0</v>
      </c>
      <c r="G72" s="10">
        <v>36340000</v>
      </c>
      <c r="H72" s="10">
        <f t="shared" si="17"/>
        <v>1340000</v>
      </c>
      <c r="I72" s="20"/>
    </row>
    <row r="73" spans="1:11" ht="36">
      <c r="A73" s="4" t="str">
        <f t="shared" si="16"/>
        <v>a</v>
      </c>
      <c r="B73" s="6" t="s">
        <v>174</v>
      </c>
      <c r="C73" s="15" t="s">
        <v>60</v>
      </c>
      <c r="D73" s="10">
        <f t="shared" si="18"/>
        <v>2800000</v>
      </c>
      <c r="E73" s="10">
        <v>2800000</v>
      </c>
      <c r="F73" s="10">
        <v>0</v>
      </c>
      <c r="G73" s="10">
        <v>3000000</v>
      </c>
      <c r="H73" s="10">
        <f t="shared" si="17"/>
        <v>200000</v>
      </c>
      <c r="I73" s="20"/>
    </row>
    <row r="74" spans="1:11" ht="54">
      <c r="A74" s="4" t="str">
        <f t="shared" si="16"/>
        <v>a</v>
      </c>
      <c r="B74" s="6" t="s">
        <v>175</v>
      </c>
      <c r="C74" s="15" t="s">
        <v>61</v>
      </c>
      <c r="D74" s="10">
        <f t="shared" si="18"/>
        <v>8000000</v>
      </c>
      <c r="E74" s="10">
        <v>8000000</v>
      </c>
      <c r="F74" s="10">
        <v>0</v>
      </c>
      <c r="G74" s="10">
        <v>9800000</v>
      </c>
      <c r="H74" s="10">
        <f t="shared" si="17"/>
        <v>1800000</v>
      </c>
      <c r="I74" s="20"/>
    </row>
    <row r="75" spans="1:11" ht="36">
      <c r="A75" s="4" t="str">
        <f t="shared" si="16"/>
        <v>a</v>
      </c>
      <c r="B75" s="13" t="s">
        <v>176</v>
      </c>
      <c r="C75" s="14" t="s">
        <v>62</v>
      </c>
      <c r="D75" s="10">
        <f t="shared" si="18"/>
        <v>39000000</v>
      </c>
      <c r="E75" s="10">
        <f>E76+E77</f>
        <v>39000000</v>
      </c>
      <c r="F75" s="10">
        <v>0</v>
      </c>
      <c r="G75" s="10">
        <f t="shared" ref="G75" si="19">G76+G77</f>
        <v>44725000</v>
      </c>
      <c r="H75" s="10">
        <f t="shared" si="17"/>
        <v>5725000</v>
      </c>
      <c r="I75" s="20"/>
      <c r="J75" s="10">
        <v>40824000</v>
      </c>
      <c r="K75" s="7">
        <f>J75-E75</f>
        <v>1824000</v>
      </c>
    </row>
    <row r="76" spans="1:11" ht="18">
      <c r="A76" s="4" t="str">
        <f t="shared" si="16"/>
        <v>a</v>
      </c>
      <c r="B76" s="6" t="s">
        <v>177</v>
      </c>
      <c r="C76" s="15" t="s">
        <v>63</v>
      </c>
      <c r="D76" s="10">
        <f t="shared" si="18"/>
        <v>725000</v>
      </c>
      <c r="E76" s="10">
        <v>725000</v>
      </c>
      <c r="F76" s="10">
        <v>0</v>
      </c>
      <c r="G76" s="10">
        <v>725000</v>
      </c>
      <c r="H76" s="10">
        <f t="shared" si="17"/>
        <v>0</v>
      </c>
      <c r="I76" s="20"/>
    </row>
    <row r="77" spans="1:11" ht="36">
      <c r="A77" s="4" t="str">
        <f t="shared" si="16"/>
        <v>a</v>
      </c>
      <c r="B77" s="13" t="s">
        <v>178</v>
      </c>
      <c r="C77" s="14" t="s">
        <v>64</v>
      </c>
      <c r="D77" s="10">
        <f t="shared" si="18"/>
        <v>38275000</v>
      </c>
      <c r="E77" s="10">
        <v>38275000</v>
      </c>
      <c r="F77" s="10">
        <v>0</v>
      </c>
      <c r="G77" s="10">
        <v>44000000</v>
      </c>
      <c r="H77" s="10">
        <f t="shared" si="17"/>
        <v>5725000</v>
      </c>
      <c r="I77" s="20"/>
    </row>
    <row r="78" spans="1:11" ht="18">
      <c r="A78" s="4" t="str">
        <f t="shared" si="16"/>
        <v>a</v>
      </c>
      <c r="B78" s="6" t="s">
        <v>179</v>
      </c>
      <c r="C78" s="15" t="s">
        <v>65</v>
      </c>
      <c r="D78" s="10">
        <f t="shared" si="18"/>
        <v>26000000</v>
      </c>
      <c r="E78" s="10">
        <v>26000000</v>
      </c>
      <c r="F78" s="10">
        <v>0</v>
      </c>
      <c r="G78" s="10">
        <v>26000000</v>
      </c>
      <c r="H78" s="10">
        <f t="shared" si="17"/>
        <v>0</v>
      </c>
      <c r="I78" s="20"/>
    </row>
    <row r="79" spans="1:11" ht="18">
      <c r="A79" s="4" t="str">
        <f t="shared" si="16"/>
        <v>a</v>
      </c>
      <c r="B79" s="6" t="s">
        <v>180</v>
      </c>
      <c r="C79" s="15" t="s">
        <v>66</v>
      </c>
      <c r="D79" s="10">
        <f t="shared" si="18"/>
        <v>22300000</v>
      </c>
      <c r="E79" s="10">
        <v>22300000</v>
      </c>
      <c r="F79" s="10">
        <v>0</v>
      </c>
      <c r="G79" s="10">
        <v>20000000</v>
      </c>
      <c r="H79" s="10">
        <f t="shared" si="17"/>
        <v>-2300000</v>
      </c>
      <c r="I79" s="20"/>
    </row>
    <row r="80" spans="1:11" ht="36">
      <c r="A80" s="4" t="str">
        <f t="shared" si="16"/>
        <v>a</v>
      </c>
      <c r="B80" s="6" t="s">
        <v>181</v>
      </c>
      <c r="C80" s="15" t="s">
        <v>67</v>
      </c>
      <c r="D80" s="10">
        <f t="shared" si="18"/>
        <v>1000000</v>
      </c>
      <c r="E80" s="10">
        <v>1000000</v>
      </c>
      <c r="F80" s="10">
        <v>0</v>
      </c>
      <c r="G80" s="10">
        <v>1000000</v>
      </c>
      <c r="H80" s="10">
        <f t="shared" si="17"/>
        <v>0</v>
      </c>
      <c r="I80" s="20"/>
    </row>
    <row r="81" spans="1:9" ht="36">
      <c r="A81" s="4" t="str">
        <f t="shared" si="16"/>
        <v>a</v>
      </c>
      <c r="B81" s="6" t="s">
        <v>182</v>
      </c>
      <c r="C81" s="15" t="s">
        <v>68</v>
      </c>
      <c r="D81" s="10">
        <f t="shared" si="18"/>
        <v>10000000</v>
      </c>
      <c r="E81" s="10">
        <v>10000000</v>
      </c>
      <c r="F81" s="10">
        <v>0</v>
      </c>
      <c r="G81" s="10">
        <v>20000000</v>
      </c>
      <c r="H81" s="10">
        <f t="shared" si="17"/>
        <v>10000000</v>
      </c>
      <c r="I81" s="20"/>
    </row>
    <row r="82" spans="1:9" ht="18">
      <c r="A82" s="4" t="str">
        <f t="shared" si="16"/>
        <v>a</v>
      </c>
      <c r="B82" s="6" t="s">
        <v>183</v>
      </c>
      <c r="C82" s="15" t="s">
        <v>69</v>
      </c>
      <c r="D82" s="10">
        <f t="shared" si="18"/>
        <v>800000</v>
      </c>
      <c r="E82" s="10">
        <v>800000</v>
      </c>
      <c r="F82" s="10">
        <v>0</v>
      </c>
      <c r="G82" s="10">
        <v>800000</v>
      </c>
      <c r="H82" s="10">
        <f t="shared" si="17"/>
        <v>0</v>
      </c>
      <c r="I82" s="20"/>
    </row>
    <row r="83" spans="1:9" ht="36">
      <c r="A83" s="4" t="str">
        <f t="shared" si="16"/>
        <v>a</v>
      </c>
      <c r="B83" s="23" t="s">
        <v>184</v>
      </c>
      <c r="C83" s="24" t="s">
        <v>70</v>
      </c>
      <c r="D83" s="25">
        <f t="shared" si="18"/>
        <v>25000000</v>
      </c>
      <c r="E83" s="25">
        <v>25000000</v>
      </c>
      <c r="F83" s="25">
        <v>0</v>
      </c>
      <c r="G83" s="25">
        <v>20000000</v>
      </c>
      <c r="H83" s="25">
        <f t="shared" si="17"/>
        <v>-5000000</v>
      </c>
      <c r="I83" s="27"/>
    </row>
    <row r="84" spans="1:9" ht="36">
      <c r="A84" s="4" t="str">
        <f t="shared" si="16"/>
        <v>a</v>
      </c>
      <c r="B84" s="23" t="s">
        <v>185</v>
      </c>
      <c r="C84" s="24" t="s">
        <v>71</v>
      </c>
      <c r="D84" s="25">
        <f t="shared" si="18"/>
        <v>3700000</v>
      </c>
      <c r="E84" s="25">
        <f>E85+E86+E87</f>
        <v>3700000</v>
      </c>
      <c r="F84" s="25">
        <f t="shared" ref="F84:G84" si="20">F85+F86+F87</f>
        <v>0</v>
      </c>
      <c r="G84" s="25">
        <f t="shared" si="20"/>
        <v>4290000</v>
      </c>
      <c r="H84" s="25">
        <f t="shared" si="17"/>
        <v>590000</v>
      </c>
      <c r="I84" s="27"/>
    </row>
    <row r="85" spans="1:9" ht="36">
      <c r="A85" s="4" t="str">
        <f t="shared" si="16"/>
        <v>a</v>
      </c>
      <c r="B85" s="6" t="s">
        <v>198</v>
      </c>
      <c r="C85" s="15" t="s">
        <v>72</v>
      </c>
      <c r="D85" s="10">
        <f t="shared" si="18"/>
        <v>700000</v>
      </c>
      <c r="E85" s="10">
        <v>700000</v>
      </c>
      <c r="F85" s="10">
        <v>0</v>
      </c>
      <c r="G85" s="10">
        <v>700000</v>
      </c>
      <c r="H85" s="10">
        <f t="shared" si="17"/>
        <v>0</v>
      </c>
      <c r="I85" s="18"/>
    </row>
    <row r="86" spans="1:9" ht="18">
      <c r="A86" s="4" t="str">
        <f t="shared" si="16"/>
        <v>a</v>
      </c>
      <c r="B86" s="6" t="s">
        <v>187</v>
      </c>
      <c r="C86" s="15" t="s">
        <v>73</v>
      </c>
      <c r="D86" s="10">
        <f t="shared" si="18"/>
        <v>910000</v>
      </c>
      <c r="E86" s="10">
        <v>910000</v>
      </c>
      <c r="F86" s="10">
        <v>0</v>
      </c>
      <c r="G86" s="10">
        <v>1500000</v>
      </c>
      <c r="H86" s="10">
        <f t="shared" si="17"/>
        <v>590000</v>
      </c>
      <c r="I86" s="20"/>
    </row>
    <row r="87" spans="1:9" ht="36">
      <c r="A87" s="4" t="str">
        <f t="shared" si="16"/>
        <v>a</v>
      </c>
      <c r="B87" s="6" t="s">
        <v>186</v>
      </c>
      <c r="C87" s="15" t="s">
        <v>74</v>
      </c>
      <c r="D87" s="10">
        <f t="shared" si="18"/>
        <v>2090000</v>
      </c>
      <c r="E87" s="10">
        <v>2090000</v>
      </c>
      <c r="F87" s="10">
        <v>0</v>
      </c>
      <c r="G87" s="10">
        <v>2090000</v>
      </c>
      <c r="H87" s="10">
        <f t="shared" si="17"/>
        <v>0</v>
      </c>
      <c r="I87" s="20"/>
    </row>
    <row r="88" spans="1:9" ht="36">
      <c r="A88" s="4" t="str">
        <f t="shared" si="16"/>
        <v>a</v>
      </c>
      <c r="B88" s="23" t="s">
        <v>188</v>
      </c>
      <c r="C88" s="24" t="s">
        <v>76</v>
      </c>
      <c r="D88" s="25">
        <f t="shared" si="18"/>
        <v>87685000</v>
      </c>
      <c r="E88" s="25">
        <v>0</v>
      </c>
      <c r="F88" s="25">
        <f>F89+F90+F91</f>
        <v>87685000</v>
      </c>
      <c r="G88" s="25">
        <f>G89+G90+G91</f>
        <v>47850000</v>
      </c>
      <c r="H88" s="25">
        <f t="shared" si="17"/>
        <v>-39835000</v>
      </c>
      <c r="I88" s="27"/>
    </row>
    <row r="89" spans="1:9" ht="68.25" customHeight="1">
      <c r="A89" s="4" t="str">
        <f t="shared" si="16"/>
        <v>a</v>
      </c>
      <c r="B89" s="6" t="s">
        <v>189</v>
      </c>
      <c r="C89" s="15" t="s">
        <v>77</v>
      </c>
      <c r="D89" s="10">
        <f t="shared" si="18"/>
        <v>650000</v>
      </c>
      <c r="E89" s="10">
        <v>0</v>
      </c>
      <c r="F89" s="10">
        <v>650000</v>
      </c>
      <c r="G89" s="10">
        <v>650000</v>
      </c>
      <c r="H89" s="10">
        <f t="shared" si="17"/>
        <v>0</v>
      </c>
      <c r="I89" s="20"/>
    </row>
    <row r="90" spans="1:9" ht="49.5" customHeight="1">
      <c r="A90" s="4" t="str">
        <f t="shared" si="16"/>
        <v>a</v>
      </c>
      <c r="B90" s="6" t="s">
        <v>190</v>
      </c>
      <c r="C90" s="16" t="s">
        <v>78</v>
      </c>
      <c r="D90" s="10">
        <f t="shared" si="18"/>
        <v>4090000</v>
      </c>
      <c r="E90" s="10">
        <v>0</v>
      </c>
      <c r="F90" s="10">
        <v>4090000</v>
      </c>
      <c r="G90" s="10">
        <v>4500000</v>
      </c>
      <c r="H90" s="10">
        <f t="shared" si="17"/>
        <v>410000</v>
      </c>
      <c r="I90" s="20"/>
    </row>
    <row r="91" spans="1:9" ht="67.5" customHeight="1">
      <c r="A91" s="4" t="str">
        <f t="shared" si="16"/>
        <v>a</v>
      </c>
      <c r="B91" s="6" t="s">
        <v>192</v>
      </c>
      <c r="C91" s="15" t="s">
        <v>79</v>
      </c>
      <c r="D91" s="10">
        <f t="shared" si="18"/>
        <v>82945000</v>
      </c>
      <c r="E91" s="10">
        <v>0</v>
      </c>
      <c r="F91" s="10">
        <f>F92+F93+F94</f>
        <v>82945000</v>
      </c>
      <c r="G91" s="10">
        <f>G92+G93</f>
        <v>42700000</v>
      </c>
      <c r="H91" s="10">
        <f t="shared" si="17"/>
        <v>-40245000</v>
      </c>
      <c r="I91" s="20"/>
    </row>
    <row r="92" spans="1:9" ht="62.25" customHeight="1">
      <c r="A92" s="4" t="str">
        <f t="shared" si="16"/>
        <v>a</v>
      </c>
      <c r="B92" s="6" t="s">
        <v>193</v>
      </c>
      <c r="C92" s="15" t="s">
        <v>82</v>
      </c>
      <c r="D92" s="10">
        <f t="shared" si="18"/>
        <v>82540000</v>
      </c>
      <c r="E92" s="10">
        <v>0</v>
      </c>
      <c r="F92" s="10">
        <v>82540000</v>
      </c>
      <c r="G92" s="10">
        <v>42700000</v>
      </c>
      <c r="H92" s="10">
        <f t="shared" si="17"/>
        <v>-39840000</v>
      </c>
      <c r="I92" s="20"/>
    </row>
    <row r="93" spans="1:9" ht="93.75" customHeight="1">
      <c r="A93" s="4" t="str">
        <f t="shared" si="16"/>
        <v>a</v>
      </c>
      <c r="B93" s="6" t="s">
        <v>194</v>
      </c>
      <c r="C93" s="15" t="s">
        <v>80</v>
      </c>
      <c r="D93" s="10">
        <f t="shared" si="18"/>
        <v>105000</v>
      </c>
      <c r="E93" s="10">
        <v>0</v>
      </c>
      <c r="F93" s="10">
        <v>105000</v>
      </c>
      <c r="G93" s="10">
        <v>0</v>
      </c>
      <c r="H93" s="10">
        <f t="shared" si="17"/>
        <v>-105000</v>
      </c>
      <c r="I93" s="20"/>
    </row>
    <row r="94" spans="1:9" ht="72">
      <c r="A94" s="4" t="str">
        <f t="shared" si="16"/>
        <v>a</v>
      </c>
      <c r="B94" s="6" t="s">
        <v>191</v>
      </c>
      <c r="C94" s="15" t="s">
        <v>195</v>
      </c>
      <c r="D94" s="10">
        <f>E94+F94</f>
        <v>300000</v>
      </c>
      <c r="E94" s="10">
        <v>0</v>
      </c>
      <c r="F94" s="10">
        <v>300000</v>
      </c>
      <c r="G94" s="10">
        <v>0</v>
      </c>
      <c r="H94" s="10">
        <f t="shared" si="17"/>
        <v>-300000</v>
      </c>
    </row>
  </sheetData>
  <autoFilter ref="A6:I93"/>
  <mergeCells count="7">
    <mergeCell ref="H5:H6"/>
    <mergeCell ref="B5:B6"/>
    <mergeCell ref="C5:C6"/>
    <mergeCell ref="D5:D6"/>
    <mergeCell ref="E5:E6"/>
    <mergeCell ref="F5:F6"/>
    <mergeCell ref="G5:G6"/>
  </mergeCells>
  <pageMargins left="0" right="0" top="0" bottom="0" header="0" footer="0"/>
  <pageSetup scale="50" fitToHeight="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2018-2019 წლები</vt:lpstr>
      <vt:lpstr>2018-2019 (გაშლილი)</vt:lpstr>
      <vt:lpstr>'2018-2019 (გაშლილი)'!Print_Area</vt:lpstr>
      <vt:lpstr>'2018-2019 წლები'!Print_Area</vt:lpstr>
      <vt:lpstr>'2018-2019 (გაშლილი)'!Print_Titles</vt:lpstr>
      <vt:lpstr>'2018-2019 წლები'!Print_Titles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Darejan Iakobishvili</dc:creator>
  <cp:lastModifiedBy>Darejan Iakobishvili</cp:lastModifiedBy>
  <cp:lastPrinted>2018-10-03T09:53:27Z</cp:lastPrinted>
  <dcterms:created xsi:type="dcterms:W3CDTF">2016-08-11T06:45:03Z</dcterms:created>
  <dcterms:modified xsi:type="dcterms:W3CDTF">2018-10-03T09:54:04Z</dcterms:modified>
</cp:coreProperties>
</file>