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er\Desktop\"/>
    </mc:Choice>
  </mc:AlternateContent>
  <bookViews>
    <workbookView xWindow="0" yWindow="0" windowWidth="28800" windowHeight="12330" tabRatio="601"/>
  </bookViews>
  <sheets>
    <sheet name="27 02 05" sheetId="12" r:id="rId1"/>
    <sheet name="კრიზისული" sheetId="13" state="hidden" r:id="rId2"/>
  </sheets>
  <externalReferences>
    <externalReference r:id="rId3"/>
  </externalReferences>
  <definedNames>
    <definedName name="_xlnm._FilterDatabase" localSheetId="0" hidden="1">'27 02 05'!$A$4:$J$214</definedName>
    <definedName name="_xlnm.Print_Area" localSheetId="0">'27 02 05'!$B$2:$I$216</definedName>
  </definedNames>
  <calcPr calcId="162913"/>
</workbook>
</file>

<file path=xl/calcChain.xml><?xml version="1.0" encoding="utf-8"?>
<calcChain xmlns="http://schemas.openxmlformats.org/spreadsheetml/2006/main">
  <c r="I214" i="12" l="1"/>
  <c r="H212" i="12"/>
  <c r="I212" i="12"/>
  <c r="H79" i="12" l="1"/>
  <c r="F79" i="12"/>
  <c r="I79" i="12" s="1"/>
  <c r="H78" i="12"/>
  <c r="F78" i="12"/>
  <c r="I78" i="12" s="1"/>
  <c r="H77" i="12"/>
  <c r="F77" i="12"/>
  <c r="I77" i="12" s="1"/>
  <c r="D76" i="12"/>
  <c r="H75" i="12"/>
  <c r="F75" i="12"/>
  <c r="I75" i="12" s="1"/>
  <c r="H74" i="12"/>
  <c r="F74" i="12"/>
  <c r="I74" i="12" s="1"/>
  <c r="H73" i="12"/>
  <c r="F73" i="12"/>
  <c r="I73" i="12" s="1"/>
  <c r="D72" i="12"/>
  <c r="H72" i="12" l="1"/>
  <c r="H76" i="12"/>
  <c r="I76" i="12"/>
  <c r="I72" i="12"/>
  <c r="H15" i="13" l="1"/>
  <c r="I11" i="13"/>
  <c r="I12" i="13"/>
  <c r="I13" i="13"/>
  <c r="I10" i="13"/>
  <c r="I9" i="13" s="1"/>
  <c r="I7" i="13"/>
  <c r="I8" i="13"/>
  <c r="F12" i="13"/>
  <c r="F11" i="13"/>
  <c r="F10" i="13"/>
  <c r="F7" i="13"/>
  <c r="F8" i="13"/>
  <c r="F6" i="13"/>
  <c r="I6" i="13" s="1"/>
  <c r="H13" i="13"/>
  <c r="H12" i="13"/>
  <c r="H11" i="13"/>
  <c r="H10" i="13"/>
  <c r="H9" i="13" s="1"/>
  <c r="D9" i="13"/>
  <c r="H8" i="13"/>
  <c r="H5" i="13" s="1"/>
  <c r="H14" i="13" s="1"/>
  <c r="H7" i="13"/>
  <c r="H6" i="13"/>
  <c r="D5" i="13"/>
  <c r="D14" i="13" s="1"/>
  <c r="I5" i="13" l="1"/>
  <c r="I14" i="13"/>
  <c r="I16" i="13" s="1"/>
  <c r="I15" i="13"/>
  <c r="I17" i="13" s="1"/>
  <c r="F7" i="12"/>
  <c r="I7" i="12" s="1"/>
  <c r="F8" i="12"/>
  <c r="I8" i="12" s="1"/>
  <c r="F9" i="12"/>
  <c r="I9" i="12" s="1"/>
  <c r="F10" i="12"/>
  <c r="I10" i="12" s="1"/>
  <c r="F11" i="12"/>
  <c r="I11" i="12" s="1"/>
  <c r="F12" i="12"/>
  <c r="F13" i="12"/>
  <c r="I13" i="12" s="1"/>
  <c r="F14" i="12"/>
  <c r="I14" i="12" s="1"/>
  <c r="F15" i="12"/>
  <c r="I15" i="12" s="1"/>
  <c r="F16" i="12"/>
  <c r="F18" i="12"/>
  <c r="I18" i="12" s="1"/>
  <c r="F19" i="12"/>
  <c r="I19" i="12" s="1"/>
  <c r="F20" i="12"/>
  <c r="I20" i="12" s="1"/>
  <c r="F21" i="12"/>
  <c r="I21" i="12" s="1"/>
  <c r="F22" i="12"/>
  <c r="I22" i="12" s="1"/>
  <c r="F23" i="12"/>
  <c r="I23" i="12" s="1"/>
  <c r="F24" i="12"/>
  <c r="I24" i="12" s="1"/>
  <c r="F25" i="12"/>
  <c r="I25" i="12" s="1"/>
  <c r="F26" i="12"/>
  <c r="I26" i="12" s="1"/>
  <c r="F27" i="12"/>
  <c r="F29" i="12"/>
  <c r="I29" i="12" s="1"/>
  <c r="F30" i="12"/>
  <c r="I30" i="12" s="1"/>
  <c r="F31" i="12"/>
  <c r="I31" i="12" s="1"/>
  <c r="F32" i="12"/>
  <c r="I32" i="12" s="1"/>
  <c r="F33" i="12"/>
  <c r="I33" i="12" s="1"/>
  <c r="F34" i="12"/>
  <c r="I34" i="12" s="1"/>
  <c r="F35" i="12"/>
  <c r="I35" i="12" s="1"/>
  <c r="F36" i="12"/>
  <c r="I36" i="12" s="1"/>
  <c r="F37" i="12"/>
  <c r="I37" i="12" s="1"/>
  <c r="F40" i="12"/>
  <c r="I40" i="12" s="1"/>
  <c r="F41" i="12"/>
  <c r="I41" i="12" s="1"/>
  <c r="F42" i="12"/>
  <c r="I42" i="12" s="1"/>
  <c r="F43" i="12"/>
  <c r="I43" i="12" s="1"/>
  <c r="F44" i="12"/>
  <c r="I44" i="12" s="1"/>
  <c r="F45" i="12"/>
  <c r="I45" i="12" s="1"/>
  <c r="F46" i="12"/>
  <c r="I46" i="12" s="1"/>
  <c r="F47" i="12"/>
  <c r="I47" i="12" s="1"/>
  <c r="F48" i="12"/>
  <c r="I48" i="12" s="1"/>
  <c r="F51" i="12"/>
  <c r="I51" i="12" s="1"/>
  <c r="F52" i="12"/>
  <c r="I52" i="12" s="1"/>
  <c r="F53" i="12"/>
  <c r="I53" i="12" s="1"/>
  <c r="F54" i="12"/>
  <c r="I54" i="12" s="1"/>
  <c r="F55" i="12"/>
  <c r="I55" i="12" s="1"/>
  <c r="F56" i="12"/>
  <c r="I56" i="12" s="1"/>
  <c r="F57" i="12"/>
  <c r="I57" i="12" s="1"/>
  <c r="F58" i="12"/>
  <c r="I58" i="12" s="1"/>
  <c r="F59" i="12"/>
  <c r="I59" i="12" s="1"/>
  <c r="F62" i="12"/>
  <c r="I62" i="12" s="1"/>
  <c r="F63" i="12"/>
  <c r="F64" i="12"/>
  <c r="I64" i="12" s="1"/>
  <c r="F65" i="12"/>
  <c r="I65" i="12" s="1"/>
  <c r="F66" i="12"/>
  <c r="I66" i="12" s="1"/>
  <c r="F67" i="12"/>
  <c r="I67" i="12" s="1"/>
  <c r="F68" i="12"/>
  <c r="I68" i="12" s="1"/>
  <c r="F69" i="12"/>
  <c r="I69" i="12" s="1"/>
  <c r="F70" i="12"/>
  <c r="I70" i="12" s="1"/>
  <c r="F71" i="12"/>
  <c r="I71" i="12" s="1"/>
  <c r="F82" i="12"/>
  <c r="I82" i="12" s="1"/>
  <c r="F83" i="12"/>
  <c r="I83" i="12" s="1"/>
  <c r="F84" i="12"/>
  <c r="I84" i="12" s="1"/>
  <c r="F85" i="12"/>
  <c r="I85" i="12" s="1"/>
  <c r="F86" i="12"/>
  <c r="I86" i="12" s="1"/>
  <c r="F87" i="12"/>
  <c r="F88" i="12"/>
  <c r="I88" i="12" s="1"/>
  <c r="F89" i="12"/>
  <c r="F90" i="12"/>
  <c r="I90" i="12" s="1"/>
  <c r="F91" i="12"/>
  <c r="I91" i="12" s="1"/>
  <c r="F92" i="12"/>
  <c r="I92" i="12" s="1"/>
  <c r="F93" i="12"/>
  <c r="I93" i="12" s="1"/>
  <c r="F94" i="12"/>
  <c r="I94" i="12" s="1"/>
  <c r="F95" i="12"/>
  <c r="I95" i="12" s="1"/>
  <c r="F98" i="12"/>
  <c r="I98" i="12" s="1"/>
  <c r="F99" i="12"/>
  <c r="I99" i="12" s="1"/>
  <c r="F100" i="12"/>
  <c r="I100" i="12" s="1"/>
  <c r="F101" i="12"/>
  <c r="I101" i="12" s="1"/>
  <c r="F102" i="12"/>
  <c r="I102" i="12" s="1"/>
  <c r="F103" i="12"/>
  <c r="F104" i="12"/>
  <c r="I104" i="12" s="1"/>
  <c r="F105" i="12"/>
  <c r="F106" i="12"/>
  <c r="I106" i="12" s="1"/>
  <c r="F107" i="12"/>
  <c r="I107" i="12" s="1"/>
  <c r="F108" i="12"/>
  <c r="I108" i="12" s="1"/>
  <c r="F109" i="12"/>
  <c r="I109" i="12" s="1"/>
  <c r="F110" i="12"/>
  <c r="I110" i="12" s="1"/>
  <c r="F111" i="12"/>
  <c r="I111" i="12" s="1"/>
  <c r="F114" i="12"/>
  <c r="I114" i="12" s="1"/>
  <c r="F115" i="12"/>
  <c r="I115" i="12" s="1"/>
  <c r="F116" i="12"/>
  <c r="I116" i="12" s="1"/>
  <c r="F117" i="12"/>
  <c r="I117" i="12" s="1"/>
  <c r="F118" i="12"/>
  <c r="I118" i="12" s="1"/>
  <c r="F119" i="12"/>
  <c r="I119" i="12" s="1"/>
  <c r="F120" i="12"/>
  <c r="I120" i="12" s="1"/>
  <c r="F121" i="12"/>
  <c r="I121" i="12" s="1"/>
  <c r="F122" i="12"/>
  <c r="F123" i="12"/>
  <c r="I123" i="12" s="1"/>
  <c r="F124" i="12"/>
  <c r="F125" i="12"/>
  <c r="I125" i="12" s="1"/>
  <c r="F126" i="12"/>
  <c r="I126" i="12" s="1"/>
  <c r="F127" i="12"/>
  <c r="I127" i="12" s="1"/>
  <c r="F128" i="12"/>
  <c r="I128" i="12" s="1"/>
  <c r="F129" i="12"/>
  <c r="I129" i="12" s="1"/>
  <c r="F130" i="12"/>
  <c r="I130" i="12" s="1"/>
  <c r="F131" i="12"/>
  <c r="I131" i="12" s="1"/>
  <c r="F132" i="12"/>
  <c r="I132" i="12" s="1"/>
  <c r="F135" i="12"/>
  <c r="I135" i="12" s="1"/>
  <c r="F136" i="12"/>
  <c r="I136" i="12" s="1"/>
  <c r="F137" i="12"/>
  <c r="I137" i="12" s="1"/>
  <c r="F138" i="12"/>
  <c r="I138" i="12" s="1"/>
  <c r="F139" i="12"/>
  <c r="I139" i="12" s="1"/>
  <c r="F140" i="12"/>
  <c r="I140" i="12" s="1"/>
  <c r="F141" i="12"/>
  <c r="I141" i="12" s="1"/>
  <c r="F142" i="12"/>
  <c r="I142" i="12" s="1"/>
  <c r="F143" i="12"/>
  <c r="F144" i="12"/>
  <c r="F145" i="12"/>
  <c r="I145" i="12" s="1"/>
  <c r="F146" i="12"/>
  <c r="I146" i="12" s="1"/>
  <c r="F147" i="12"/>
  <c r="I147" i="12" s="1"/>
  <c r="F148" i="12"/>
  <c r="F149" i="12"/>
  <c r="F150" i="12"/>
  <c r="I150" i="12" s="1"/>
  <c r="F151" i="12"/>
  <c r="I151" i="12" s="1"/>
  <c r="F153" i="12"/>
  <c r="I153" i="12" s="1"/>
  <c r="F154" i="12"/>
  <c r="I154" i="12" s="1"/>
  <c r="F155" i="12"/>
  <c r="I155" i="12" s="1"/>
  <c r="F156" i="12"/>
  <c r="I156" i="12" s="1"/>
  <c r="F157" i="12"/>
  <c r="I157" i="12" s="1"/>
  <c r="F158" i="12"/>
  <c r="I158" i="12" s="1"/>
  <c r="F159" i="12"/>
  <c r="I159" i="12" s="1"/>
  <c r="F160" i="12"/>
  <c r="I160" i="12" s="1"/>
  <c r="F161" i="12"/>
  <c r="I161" i="12" s="1"/>
  <c r="F162" i="12"/>
  <c r="I162" i="12" s="1"/>
  <c r="F163" i="12"/>
  <c r="I163" i="12" s="1"/>
  <c r="F164" i="12"/>
  <c r="I164" i="12" s="1"/>
  <c r="F165" i="12"/>
  <c r="I165" i="12" s="1"/>
  <c r="F166" i="12"/>
  <c r="I166" i="12" s="1"/>
  <c r="F167" i="12"/>
  <c r="F168" i="12"/>
  <c r="F169" i="12"/>
  <c r="I169" i="12" s="1"/>
  <c r="F170" i="12"/>
  <c r="I170" i="12" s="1"/>
  <c r="F173" i="12"/>
  <c r="I173" i="12" s="1"/>
  <c r="F174" i="12"/>
  <c r="I174" i="12" s="1"/>
  <c r="F175" i="12"/>
  <c r="I175" i="12" s="1"/>
  <c r="F176" i="12"/>
  <c r="F177" i="12"/>
  <c r="I177" i="12" s="1"/>
  <c r="F178" i="12"/>
  <c r="I178" i="12" s="1"/>
  <c r="F179" i="12"/>
  <c r="I179" i="12" s="1"/>
  <c r="F180" i="12"/>
  <c r="F181" i="12"/>
  <c r="I181" i="12" s="1"/>
  <c r="F182" i="12"/>
  <c r="F183" i="12"/>
  <c r="F184" i="12"/>
  <c r="I184" i="12" s="1"/>
  <c r="F185" i="12"/>
  <c r="I185" i="12" s="1"/>
  <c r="F186" i="12"/>
  <c r="F187" i="12"/>
  <c r="F188" i="12"/>
  <c r="I188" i="12" s="1"/>
  <c r="F189" i="12"/>
  <c r="I189" i="12" s="1"/>
  <c r="F192" i="12"/>
  <c r="I192" i="12" s="1"/>
  <c r="F193" i="12"/>
  <c r="I193" i="12" s="1"/>
  <c r="F194" i="12"/>
  <c r="I194" i="12" s="1"/>
  <c r="F195" i="12"/>
  <c r="I195" i="12" s="1"/>
  <c r="F196" i="12"/>
  <c r="I196" i="12" s="1"/>
  <c r="F197" i="12"/>
  <c r="I197" i="12" s="1"/>
  <c r="F198" i="12"/>
  <c r="I198" i="12" s="1"/>
  <c r="F199" i="12"/>
  <c r="I199" i="12" s="1"/>
  <c r="F200" i="12"/>
  <c r="I200" i="12" s="1"/>
  <c r="F201" i="12"/>
  <c r="F202" i="12"/>
  <c r="I202" i="12" s="1"/>
  <c r="F203" i="12"/>
  <c r="I203" i="12" s="1"/>
  <c r="F204" i="12"/>
  <c r="I204" i="12" s="1"/>
  <c r="F205" i="12"/>
  <c r="I205" i="12" s="1"/>
  <c r="F206" i="12"/>
  <c r="I206" i="12" s="1"/>
  <c r="F207" i="12"/>
  <c r="I207" i="12" s="1"/>
  <c r="F208" i="12"/>
  <c r="F209" i="12"/>
  <c r="I209" i="12" s="1"/>
  <c r="F210" i="12"/>
  <c r="I210" i="12" s="1"/>
  <c r="I12" i="12"/>
  <c r="E191" i="12"/>
  <c r="F191" i="12" s="1"/>
  <c r="I191" i="12" s="1"/>
  <c r="E172" i="12"/>
  <c r="F172" i="12" s="1"/>
  <c r="I172" i="12" s="1"/>
  <c r="E153" i="12"/>
  <c r="E134" i="12"/>
  <c r="F134" i="12" s="1"/>
  <c r="I134" i="12" s="1"/>
  <c r="E113" i="12"/>
  <c r="F113" i="12" s="1"/>
  <c r="I113" i="12" s="1"/>
  <c r="E97" i="12"/>
  <c r="F97" i="12" s="1"/>
  <c r="I97" i="12" s="1"/>
  <c r="E50" i="12"/>
  <c r="F50" i="12" s="1"/>
  <c r="I50" i="12" s="1"/>
  <c r="E39" i="12"/>
  <c r="F39" i="12" s="1"/>
  <c r="I39" i="12" s="1"/>
  <c r="I38" i="12" l="1"/>
  <c r="I49" i="12"/>
  <c r="E81" i="12"/>
  <c r="F81" i="12" s="1"/>
  <c r="I81" i="12" s="1"/>
  <c r="E61" i="12"/>
  <c r="F61" i="12" s="1"/>
  <c r="I61" i="12" s="1"/>
  <c r="E28" i="12"/>
  <c r="F28" i="12" s="1"/>
  <c r="I28" i="12" s="1"/>
  <c r="I27" i="12" s="1"/>
  <c r="E17" i="12"/>
  <c r="F17" i="12" s="1"/>
  <c r="I17" i="12" s="1"/>
  <c r="E6" i="12"/>
  <c r="F6" i="12" s="1"/>
  <c r="I6" i="12" s="1"/>
  <c r="I16" i="12" l="1"/>
  <c r="I5" i="12"/>
  <c r="H6" i="12"/>
  <c r="D105" i="12"/>
  <c r="I105" i="12" s="1"/>
  <c r="D89" i="12"/>
  <c r="I89" i="12" s="1"/>
  <c r="H159" i="12" l="1"/>
  <c r="H178" i="12"/>
  <c r="D183" i="12"/>
  <c r="I183" i="12" s="1"/>
  <c r="D168" i="12"/>
  <c r="I168" i="12" s="1"/>
  <c r="H177" i="12" l="1"/>
  <c r="D187" i="12"/>
  <c r="I187" i="12" s="1"/>
  <c r="D186" i="12"/>
  <c r="I186" i="12" s="1"/>
  <c r="D180" i="12"/>
  <c r="I180" i="12" s="1"/>
  <c r="D176" i="12"/>
  <c r="I176" i="12" s="1"/>
  <c r="H70" i="12"/>
  <c r="D27" i="12"/>
  <c r="D16" i="12"/>
  <c r="D208" i="12"/>
  <c r="I208" i="12" s="1"/>
  <c r="H199" i="12"/>
  <c r="H198" i="12"/>
  <c r="D87" i="12"/>
  <c r="I87" i="12" s="1"/>
  <c r="I80" i="12" s="1"/>
  <c r="H140" i="12"/>
  <c r="D144" i="12"/>
  <c r="I144" i="12" s="1"/>
  <c r="D143" i="12"/>
  <c r="I143" i="12" s="1"/>
  <c r="D122" i="12"/>
  <c r="I122" i="12" s="1"/>
  <c r="I112" i="12" s="1"/>
  <c r="H115" i="12"/>
  <c r="H123" i="12"/>
  <c r="D124" i="12"/>
  <c r="I124" i="12" s="1"/>
  <c r="D103" i="12"/>
  <c r="I103" i="12" s="1"/>
  <c r="I96" i="12" s="1"/>
  <c r="D49" i="12"/>
  <c r="D38" i="12"/>
  <c r="H25" i="12"/>
  <c r="H57" i="12"/>
  <c r="H46" i="12"/>
  <c r="H35" i="12"/>
  <c r="H24" i="12"/>
  <c r="H29" i="12"/>
  <c r="D112" i="12" l="1"/>
  <c r="D80" i="12"/>
  <c r="D96" i="12"/>
  <c r="D148" i="12"/>
  <c r="I148" i="12" s="1"/>
  <c r="D5" i="12"/>
  <c r="D182" i="12"/>
  <c r="H62" i="12"/>
  <c r="H64" i="12"/>
  <c r="H65" i="12"/>
  <c r="H66" i="12"/>
  <c r="H67" i="12"/>
  <c r="H68" i="12"/>
  <c r="H69" i="12"/>
  <c r="H71" i="12"/>
  <c r="H61" i="12"/>
  <c r="D63" i="12"/>
  <c r="H15" i="12"/>
  <c r="H55" i="12"/>
  <c r="H44" i="12"/>
  <c r="H33" i="12"/>
  <c r="H22" i="12"/>
  <c r="H11" i="12"/>
  <c r="H8" i="12"/>
  <c r="D171" i="12" l="1"/>
  <c r="I182" i="12"/>
  <c r="I171" i="12" s="1"/>
  <c r="D60" i="12"/>
  <c r="I63" i="12"/>
  <c r="I60" i="12" s="1"/>
  <c r="H63" i="12"/>
  <c r="H60" i="12" s="1"/>
  <c r="H59" i="12"/>
  <c r="H58" i="12"/>
  <c r="H56" i="12"/>
  <c r="H54" i="12"/>
  <c r="H53" i="12"/>
  <c r="H52" i="12"/>
  <c r="H51" i="12"/>
  <c r="H50" i="12"/>
  <c r="H48" i="12"/>
  <c r="H47" i="12"/>
  <c r="H45" i="12"/>
  <c r="H43" i="12"/>
  <c r="H42" i="12"/>
  <c r="H41" i="12"/>
  <c r="H40" i="12"/>
  <c r="H39" i="12"/>
  <c r="H38" i="12" l="1"/>
  <c r="H49" i="12"/>
  <c r="H117" i="12"/>
  <c r="D167" i="12"/>
  <c r="D152" i="12" l="1"/>
  <c r="I167" i="12"/>
  <c r="I152" i="12" s="1"/>
  <c r="H209" i="12"/>
  <c r="D201" i="12"/>
  <c r="H34" i="12"/>
  <c r="H23" i="12"/>
  <c r="H12" i="12"/>
  <c r="D149" i="12"/>
  <c r="I149" i="12" s="1"/>
  <c r="I133" i="12" s="1"/>
  <c r="H20" i="12"/>
  <c r="H13" i="12"/>
  <c r="H192" i="12"/>
  <c r="H193" i="12"/>
  <c r="H194" i="12"/>
  <c r="H195" i="12"/>
  <c r="H196" i="12"/>
  <c r="H197" i="12"/>
  <c r="H200" i="12"/>
  <c r="H202" i="12"/>
  <c r="H203" i="12"/>
  <c r="H204" i="12"/>
  <c r="H205" i="12"/>
  <c r="H206" i="12"/>
  <c r="H207" i="12"/>
  <c r="H208" i="12"/>
  <c r="H210" i="12"/>
  <c r="H191" i="12"/>
  <c r="H173" i="12"/>
  <c r="H174" i="12"/>
  <c r="H175" i="12"/>
  <c r="H176" i="12"/>
  <c r="H179" i="12"/>
  <c r="H180" i="12"/>
  <c r="H181" i="12"/>
  <c r="H182" i="12"/>
  <c r="H183" i="12"/>
  <c r="H184" i="12"/>
  <c r="H185" i="12"/>
  <c r="H186" i="12"/>
  <c r="H187" i="12"/>
  <c r="H188" i="12"/>
  <c r="H189" i="12"/>
  <c r="H172" i="12"/>
  <c r="H154" i="12"/>
  <c r="H155" i="12"/>
  <c r="H156" i="12"/>
  <c r="H157" i="12"/>
  <c r="H158" i="12"/>
  <c r="H160" i="12"/>
  <c r="H161" i="12"/>
  <c r="H162" i="12"/>
  <c r="H163" i="12"/>
  <c r="H164" i="12"/>
  <c r="H165" i="12"/>
  <c r="H166" i="12"/>
  <c r="H167" i="12"/>
  <c r="H168" i="12"/>
  <c r="H169" i="12"/>
  <c r="H170" i="12"/>
  <c r="H153" i="12"/>
  <c r="H138" i="12"/>
  <c r="H135" i="12"/>
  <c r="H136" i="12"/>
  <c r="H137" i="12"/>
  <c r="H139" i="12"/>
  <c r="H141" i="12"/>
  <c r="H142" i="12"/>
  <c r="H143" i="12"/>
  <c r="H144" i="12"/>
  <c r="H145" i="12"/>
  <c r="H146" i="12"/>
  <c r="H147" i="12"/>
  <c r="H148" i="12"/>
  <c r="H150" i="12"/>
  <c r="H151" i="12"/>
  <c r="H134" i="12"/>
  <c r="H114" i="12"/>
  <c r="H116" i="12"/>
  <c r="H118" i="12"/>
  <c r="H119" i="12"/>
  <c r="H120" i="12"/>
  <c r="H121" i="12"/>
  <c r="H122" i="12"/>
  <c r="H124" i="12"/>
  <c r="H125" i="12"/>
  <c r="H126" i="12"/>
  <c r="H127" i="12"/>
  <c r="H128" i="12"/>
  <c r="H129" i="12"/>
  <c r="H130" i="12"/>
  <c r="H131" i="12"/>
  <c r="H132" i="12"/>
  <c r="H113" i="12"/>
  <c r="H98" i="12"/>
  <c r="H99" i="12"/>
  <c r="H100" i="12"/>
  <c r="H101" i="12"/>
  <c r="H102" i="12"/>
  <c r="H103" i="12"/>
  <c r="H104" i="12"/>
  <c r="H105" i="12"/>
  <c r="H106" i="12"/>
  <c r="H107" i="12"/>
  <c r="H108" i="12"/>
  <c r="H109" i="12"/>
  <c r="H110" i="12"/>
  <c r="H111" i="12"/>
  <c r="H97" i="12"/>
  <c r="H82" i="12"/>
  <c r="H83" i="12"/>
  <c r="H84" i="12"/>
  <c r="H85" i="12"/>
  <c r="H86" i="12"/>
  <c r="H87" i="12"/>
  <c r="H88" i="12"/>
  <c r="H89" i="12"/>
  <c r="H90" i="12"/>
  <c r="H91" i="12"/>
  <c r="H92" i="12"/>
  <c r="H93" i="12"/>
  <c r="H94" i="12"/>
  <c r="H95" i="12"/>
  <c r="H81" i="12"/>
  <c r="H30" i="12"/>
  <c r="H31" i="12"/>
  <c r="H32" i="12"/>
  <c r="H36" i="12"/>
  <c r="H37" i="12"/>
  <c r="H28" i="12"/>
  <c r="H18" i="12"/>
  <c r="H19" i="12"/>
  <c r="H21" i="12"/>
  <c r="H26" i="12"/>
  <c r="H17" i="12"/>
  <c r="H7" i="12"/>
  <c r="H9" i="12"/>
  <c r="H10" i="12"/>
  <c r="H14" i="12"/>
  <c r="H112" i="12" l="1"/>
  <c r="D190" i="12"/>
  <c r="I201" i="12"/>
  <c r="I190" i="12" s="1"/>
  <c r="I211" i="12" s="1"/>
  <c r="H96" i="12"/>
  <c r="H152" i="12"/>
  <c r="H80" i="12"/>
  <c r="H171" i="12"/>
  <c r="D133" i="12"/>
  <c r="D211" i="12" s="1"/>
  <c r="H27" i="12"/>
  <c r="H16" i="12"/>
  <c r="H149" i="12"/>
  <c r="H133" i="12" s="1"/>
  <c r="H5" i="12"/>
  <c r="H211" i="12" s="1"/>
  <c r="H201" i="12"/>
  <c r="H190" i="12" s="1"/>
  <c r="I213" i="12" l="1"/>
  <c r="J213" i="12" l="1"/>
</calcChain>
</file>

<file path=xl/sharedStrings.xml><?xml version="1.0" encoding="utf-8"?>
<sst xmlns="http://schemas.openxmlformats.org/spreadsheetml/2006/main" count="243" uniqueCount="67">
  <si>
    <t>დამხმარე მუშაკი</t>
  </si>
  <si>
    <t>სულ</t>
  </si>
  <si>
    <t>უფროსი</t>
  </si>
  <si>
    <t>ადმინისტრატორი</t>
  </si>
  <si>
    <t>ბუღალტერი</t>
  </si>
  <si>
    <t>ექიმი</t>
  </si>
  <si>
    <t>ფსიქოლოგი</t>
  </si>
  <si>
    <t>უფროსი ექთანი</t>
  </si>
  <si>
    <t>ექთანი</t>
  </si>
  <si>
    <t>მზარეული</t>
  </si>
  <si>
    <t>მომვლელი</t>
  </si>
  <si>
    <t>დიასახლისი</t>
  </si>
  <si>
    <t>მზარეულის დამხმარე</t>
  </si>
  <si>
    <t>დამლაგებელი</t>
  </si>
  <si>
    <t>დარაჯი</t>
  </si>
  <si>
    <t>მძღოლი</t>
  </si>
  <si>
    <t>ექიმი-ფსიქიატრი</t>
  </si>
  <si>
    <t>ექიმი-თერაპევტი</t>
  </si>
  <si>
    <t>შრომა თერაპიის ინსტრუქტორი</t>
  </si>
  <si>
    <t>შრომა-თერაპიის ინსტრუქტორი</t>
  </si>
  <si>
    <t>ექიმ-პედიატრი</t>
  </si>
  <si>
    <t>უფროსი აღმზრდელი</t>
  </si>
  <si>
    <t>აღმზრდელი</t>
  </si>
  <si>
    <t>წრის ხელმძღვანელი</t>
  </si>
  <si>
    <t>სოციალური მუშაკი</t>
  </si>
  <si>
    <t>ფსიქიატრი</t>
  </si>
  <si>
    <t>ნევროპათოლოგი</t>
  </si>
  <si>
    <t>#</t>
  </si>
  <si>
    <t>მედდა</t>
  </si>
  <si>
    <t>იურისტი</t>
  </si>
  <si>
    <t>ცხელი ხაზის ოპერატორი</t>
  </si>
  <si>
    <t>სამეურნეო საქმეთა კოორდინატორი</t>
  </si>
  <si>
    <t>თბილისის ხანდაზმულთა პანსიონატი (ფილიალი)</t>
  </si>
  <si>
    <t>ქუთაისის ხანდაზმულთა პანსიონატი (ფილიალი)</t>
  </si>
  <si>
    <t>ძევრის შეზღუდული შესაძლებლობის მქონე პირთა პანსიონატი (ფილიალი)</t>
  </si>
  <si>
    <t>მარტყოფის შეზღუდული შესაძლებლობის მქონე პირთა პანსიონატი (ფილიალი)</t>
  </si>
  <si>
    <t>დუშეთის შეზღუდული შესაძლებლობის მქონე პირთა პანსიონატი (ფილიალი)</t>
  </si>
  <si>
    <t>თბილისის ჩვილ ბავშვთა სახლი (ფილიალი)</t>
  </si>
  <si>
    <t xml:space="preserve">ბათუმის ადამიანით ვაჭრობის  (ტრეფიკინგის) მსხვერპლთა მომსახურების დაწესებულება (თaვშესაფარი) </t>
  </si>
  <si>
    <t>ძიძა</t>
  </si>
  <si>
    <t>კოჯრის შეზღუდული შესაძლებლობის მქონე ბავშვთა სახლი (ფილიალი)</t>
  </si>
  <si>
    <t>ადრეული განვითარების სპეციალისტი</t>
  </si>
  <si>
    <t>თბილისის ადამიანით ვაჭრობის  (ტრეფიკინგის) და ძალადობის მსხვერპლთა მომსახურების დაწესებულება (თავშესაფარი)</t>
  </si>
  <si>
    <t>სიღნაღის ძალადობის მსხვერპლთა მომსახურების დაწესებულება (თავშესაფარი)</t>
  </si>
  <si>
    <t xml:space="preserve">თბილისის ძალადობის მსხვერპლთა მომსახურების კრიზისული ცენტრი </t>
  </si>
  <si>
    <t>ერთეულის რაოდენობა</t>
  </si>
  <si>
    <r>
      <rPr>
        <b/>
        <sz val="10"/>
        <rFont val="AcadNusx"/>
      </rPr>
      <t xml:space="preserve">პოზიციის </t>
    </r>
    <r>
      <rPr>
        <b/>
        <sz val="10"/>
        <rFont val="LitNusx"/>
        <family val="2"/>
      </rPr>
      <t>დასახელება</t>
    </r>
  </si>
  <si>
    <t>ტექნიკური ზედამხედველი</t>
  </si>
  <si>
    <t xml:space="preserve">დანართი 1 </t>
  </si>
  <si>
    <t>რეაბილიტოლოგი</t>
  </si>
  <si>
    <t>შრომის ანაზღაურება (არსებული საშტატო)</t>
  </si>
  <si>
    <t>შრომის ანაზღაურება (გაზრდილი)</t>
  </si>
  <si>
    <t>პროცენტული ზრდა</t>
  </si>
  <si>
    <r>
      <t xml:space="preserve">სსიპ - ადამიანით ვაჭრობის (ტრეფიკინგის) მსხვერპლთა, დაზარალებულთა დაცვისა და დახმარების სახელმწიფო ფონდის  სტრუქტურული (თავშესაფარი, </t>
    </r>
    <r>
      <rPr>
        <b/>
        <sz val="12"/>
        <color theme="1"/>
        <rFont val="Sylfaen"/>
        <family val="1"/>
      </rPr>
      <t xml:space="preserve">კრიზისული ცენტრი) </t>
    </r>
    <r>
      <rPr>
        <b/>
        <sz val="12"/>
        <rFont val="Sylfaen"/>
        <family val="1"/>
      </rPr>
      <t xml:space="preserve">და ტერიტორიული  (ფილიალი) ერთეულების </t>
    </r>
    <r>
      <rPr>
        <b/>
        <sz val="12"/>
        <color theme="1"/>
        <rFont val="Sylfaen"/>
        <family val="1"/>
      </rPr>
      <t>შრომითი ხელშეკრულებებით დასაქმებულ პირთა 2019 წლის ნუსხა</t>
    </r>
    <r>
      <rPr>
        <b/>
        <sz val="12"/>
        <rFont val="Sylfaen"/>
        <family val="1"/>
      </rPr>
      <t xml:space="preserve"> და სახელფასო ფონდი 
„სახელმწიფო ზრუნვის, ადამიანით ვაჭრობის (ტრეფიკინგის) მსხვერპლთა დაცვისა და დახმარების უზრუნველყოფის“ (პროგრამული კოდი 27 02 05) პროგამის ფარგლებში</t>
    </r>
  </si>
  <si>
    <t>პოზიციის დასახელება</t>
  </si>
  <si>
    <r>
      <t xml:space="preserve">გორის ძალადობის მსხვერპლთა მომსახურების დაწესებულება (თავშესაფარი </t>
    </r>
    <r>
      <rPr>
        <b/>
        <sz val="10"/>
        <color theme="1"/>
        <rFont val="Sylfaen"/>
        <family val="1"/>
      </rPr>
      <t xml:space="preserve">და კრიზისული ცენტრი) </t>
    </r>
  </si>
  <si>
    <r>
      <t xml:space="preserve">ქუთაისის ძალადობის მსხვერპლთა მომსახურების დაწესებულება (თავშესაფარი </t>
    </r>
    <r>
      <rPr>
        <b/>
        <sz val="10"/>
        <color theme="1"/>
        <rFont val="Sylfaen"/>
        <family val="1"/>
      </rPr>
      <t>და კრიზისული ცენტრი)</t>
    </r>
  </si>
  <si>
    <t>შრომის ანაზღაურების ფონდი თვეში (არსებული საშტატო)</t>
  </si>
  <si>
    <t>შრომის ანაზღაურების ფონდი თვეში (გაზრდილი)</t>
  </si>
  <si>
    <t>წლიური ფონდი</t>
  </si>
  <si>
    <t>ზრდა (თვე)</t>
  </si>
  <si>
    <t>ზრდა (წელი)</t>
  </si>
  <si>
    <t>დანართი 2</t>
  </si>
  <si>
    <r>
      <t>სსიპ - ადამიანით ვაჭრობის (ტრეფიკინგის) მსხვერპლთა, დაზარალებულთა დაცვისა და დახმარების სახელმწიფო ფონდის  სტრუქტურული (</t>
    </r>
    <r>
      <rPr>
        <b/>
        <sz val="12"/>
        <color theme="1"/>
        <rFont val="Arial"/>
        <family val="2"/>
        <charset val="204"/>
      </rPr>
      <t xml:space="preserve">კრიზისული ცენტრი) </t>
    </r>
    <r>
      <rPr>
        <b/>
        <sz val="12"/>
        <rFont val="Arial"/>
        <family val="2"/>
        <charset val="204"/>
      </rPr>
      <t xml:space="preserve">ერთეულების </t>
    </r>
    <r>
      <rPr>
        <b/>
        <sz val="12"/>
        <color theme="1"/>
        <rFont val="Arial"/>
        <family val="2"/>
        <charset val="204"/>
      </rPr>
      <t>შრომითი ხელშეკრულებებით დასაქმებულ პირთა 2019 წლის ნუსხა და სახელფასო ფონდი 
გაეროს ქალთა ორგანიზაციის (UN-Women) საგრანტო პროექტის - „გავერთიანდეთ ქალთა მიმართ ძალადობის წინააღმდეგ“ ფარგლებში</t>
    </r>
  </si>
  <si>
    <r>
      <t xml:space="preserve">ოზურგეთის ძალადობის მსხვერპლთა მომსახურების </t>
    </r>
    <r>
      <rPr>
        <b/>
        <sz val="10"/>
        <color theme="1"/>
        <rFont val="LitNusx"/>
        <family val="2"/>
      </rPr>
      <t>კრიზისული ცენტრი</t>
    </r>
  </si>
  <si>
    <t>უფროსი/იურისტი</t>
  </si>
  <si>
    <t xml:space="preserve">მარნეულის ძალადობის მსხვერპლთა მომსახურების კრიზისული ცენტრი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</si>
</sst>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LitNusx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b/>
      <sz val="10"/>
      <name val="Arial"/>
      <family val="2"/>
      <charset val="204"/>
    </font>
    <font>
      <sz val="11"/>
      <color rgb="FF9C0006"/>
      <name val="Calibri"/>
      <family val="2"/>
      <charset val="204"/>
      <scheme val="minor"/>
    </font>
    <font>
      <sz val="10"/>
      <color rgb="FFFF0000"/>
      <name val="Arial"/>
      <family val="2"/>
      <charset val="204"/>
    </font>
    <font>
      <sz val="10"/>
      <color theme="1"/>
      <name val="Arial"/>
      <family val="2"/>
    </font>
    <font>
      <sz val="10"/>
      <color theme="1"/>
      <name val="LitNusx"/>
      <family val="2"/>
    </font>
    <font>
      <b/>
      <sz val="10"/>
      <color theme="1"/>
      <name val="LitNusx"/>
      <family val="2"/>
    </font>
    <font>
      <sz val="10"/>
      <color theme="1"/>
      <name val="Arial"/>
      <family val="2"/>
      <charset val="204"/>
    </font>
    <font>
      <b/>
      <sz val="10"/>
      <name val="AcadNusx"/>
    </font>
    <font>
      <b/>
      <sz val="12"/>
      <color theme="1"/>
      <name val="Arial"/>
      <family val="2"/>
      <charset val="204"/>
    </font>
    <font>
      <b/>
      <sz val="10"/>
      <name val="Sylfaen"/>
      <family val="1"/>
    </font>
    <font>
      <b/>
      <sz val="12"/>
      <name val="Sylfaen"/>
      <family val="1"/>
    </font>
    <font>
      <b/>
      <sz val="12"/>
      <color theme="1"/>
      <name val="Sylfaen"/>
      <family val="1"/>
    </font>
    <font>
      <sz val="10"/>
      <color theme="1"/>
      <name val="Sylfaen"/>
      <family val="1"/>
    </font>
    <font>
      <sz val="10"/>
      <name val="Sylfaen"/>
      <family val="1"/>
    </font>
    <font>
      <b/>
      <sz val="10"/>
      <color theme="1"/>
      <name val="Sylfaen"/>
      <family val="1"/>
    </font>
    <font>
      <sz val="10"/>
      <color rgb="FFFF0000"/>
      <name val="Sylfaen"/>
      <family val="1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7" fillId="2" borderId="0" applyNumberFormat="0" applyBorder="0" applyAlignment="0" applyProtection="0"/>
    <xf numFmtId="0" fontId="9" fillId="3" borderId="0" applyNumberFormat="0" applyBorder="0" applyAlignment="0" applyProtection="0"/>
    <xf numFmtId="0" fontId="1" fillId="0" borderId="0"/>
    <xf numFmtId="0" fontId="6" fillId="0" borderId="0"/>
  </cellStyleXfs>
  <cellXfs count="63">
    <xf numFmtId="0" fontId="0" fillId="0" borderId="0" xfId="0"/>
    <xf numFmtId="0" fontId="12" fillId="4" borderId="1" xfId="0" applyFont="1" applyFill="1" applyBorder="1" applyAlignment="1">
      <alignment horizontal="left" vertical="center" wrapText="1"/>
    </xf>
    <xf numFmtId="3" fontId="11" fillId="4" borderId="1" xfId="0" applyNumberFormat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center" wrapText="1"/>
    </xf>
    <xf numFmtId="0" fontId="1" fillId="4" borderId="0" xfId="0" applyFont="1" applyFill="1"/>
    <xf numFmtId="0" fontId="8" fillId="4" borderId="0" xfId="0" applyFont="1" applyFill="1"/>
    <xf numFmtId="0" fontId="10" fillId="4" borderId="0" xfId="0" applyFont="1" applyFill="1"/>
    <xf numFmtId="0" fontId="1" fillId="4" borderId="0" xfId="4" applyFont="1" applyFill="1" applyBorder="1"/>
    <xf numFmtId="3" fontId="1" fillId="4" borderId="0" xfId="0" applyNumberFormat="1" applyFont="1" applyFill="1"/>
    <xf numFmtId="0" fontId="1" fillId="4" borderId="0" xfId="4" applyFont="1" applyFill="1"/>
    <xf numFmtId="0" fontId="17" fillId="4" borderId="1" xfId="4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left" vertical="center" wrapText="1"/>
    </xf>
    <xf numFmtId="0" fontId="20" fillId="4" borderId="1" xfId="0" applyFont="1" applyFill="1" applyBorder="1" applyAlignment="1">
      <alignment horizontal="center" vertical="center" wrapText="1"/>
    </xf>
    <xf numFmtId="9" fontId="20" fillId="4" borderId="1" xfId="0" applyNumberFormat="1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/>
    </xf>
    <xf numFmtId="0" fontId="21" fillId="4" borderId="1" xfId="0" applyFont="1" applyFill="1" applyBorder="1" applyAlignment="1">
      <alignment horizontal="center" vertical="center"/>
    </xf>
    <xf numFmtId="3" fontId="20" fillId="4" borderId="1" xfId="0" applyNumberFormat="1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 wrapText="1"/>
    </xf>
    <xf numFmtId="3" fontId="20" fillId="4" borderId="1" xfId="0" applyNumberFormat="1" applyFont="1" applyFill="1" applyBorder="1" applyAlignment="1">
      <alignment horizontal="center" vertical="center" wrapText="1"/>
    </xf>
    <xf numFmtId="0" fontId="21" fillId="4" borderId="1" xfId="4" applyFont="1" applyFill="1" applyBorder="1" applyAlignment="1">
      <alignment horizontal="center"/>
    </xf>
    <xf numFmtId="0" fontId="23" fillId="4" borderId="1" xfId="4" applyFont="1" applyFill="1" applyBorder="1" applyAlignment="1">
      <alignment horizontal="center"/>
    </xf>
    <xf numFmtId="0" fontId="21" fillId="4" borderId="1" xfId="2" applyFont="1" applyFill="1" applyBorder="1" applyAlignment="1">
      <alignment horizontal="center"/>
    </xf>
    <xf numFmtId="0" fontId="20" fillId="4" borderId="1" xfId="2" applyFont="1" applyFill="1" applyBorder="1" applyAlignment="1">
      <alignment horizontal="left" vertical="center" wrapText="1"/>
    </xf>
    <xf numFmtId="3" fontId="20" fillId="4" borderId="1" xfId="2" applyNumberFormat="1" applyFont="1" applyFill="1" applyBorder="1" applyAlignment="1">
      <alignment horizontal="center" vertical="center"/>
    </xf>
    <xf numFmtId="0" fontId="1" fillId="5" borderId="0" xfId="4" applyFont="1" applyFill="1"/>
    <xf numFmtId="0" fontId="1" fillId="5" borderId="0" xfId="4" applyFont="1" applyFill="1" applyBorder="1"/>
    <xf numFmtId="0" fontId="4" fillId="5" borderId="1" xfId="4" applyFont="1" applyFill="1" applyBorder="1" applyAlignment="1">
      <alignment horizontal="center" vertical="center" wrapText="1"/>
    </xf>
    <xf numFmtId="0" fontId="1" fillId="0" borderId="0" xfId="0" applyFont="1"/>
    <xf numFmtId="0" fontId="8" fillId="0" borderId="0" xfId="0" applyFont="1"/>
    <xf numFmtId="0" fontId="5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 wrapText="1"/>
    </xf>
    <xf numFmtId="3" fontId="5" fillId="6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3" fontId="5" fillId="5" borderId="1" xfId="0" applyNumberFormat="1" applyFont="1" applyFill="1" applyBorder="1" applyAlignment="1">
      <alignment horizontal="center" vertical="center" wrapText="1"/>
    </xf>
    <xf numFmtId="3" fontId="8" fillId="5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17" fillId="7" borderId="1" xfId="0" applyNumberFormat="1" applyFont="1" applyFill="1" applyBorder="1" applyAlignment="1">
      <alignment horizontal="center" vertical="center"/>
    </xf>
    <xf numFmtId="0" fontId="5" fillId="7" borderId="1" xfId="4" applyFont="1" applyFill="1" applyBorder="1"/>
    <xf numFmtId="0" fontId="1" fillId="0" borderId="0" xfId="0" applyFont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3" fontId="17" fillId="7" borderId="1" xfId="0" applyNumberFormat="1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center" vertical="center" wrapText="1"/>
    </xf>
    <xf numFmtId="3" fontId="17" fillId="7" borderId="3" xfId="0" applyNumberFormat="1" applyFont="1" applyFill="1" applyBorder="1" applyAlignment="1">
      <alignment horizontal="center" vertical="center" wrapText="1"/>
    </xf>
    <xf numFmtId="3" fontId="17" fillId="7" borderId="3" xfId="0" applyNumberFormat="1" applyFont="1" applyFill="1" applyBorder="1" applyAlignment="1">
      <alignment horizontal="center" vertical="center"/>
    </xf>
    <xf numFmtId="0" fontId="1" fillId="7" borderId="0" xfId="0" applyFont="1" applyFill="1" applyAlignment="1">
      <alignment vertical="center"/>
    </xf>
    <xf numFmtId="0" fontId="1" fillId="7" borderId="0" xfId="4" applyFont="1" applyFill="1" applyBorder="1"/>
    <xf numFmtId="0" fontId="1" fillId="7" borderId="0" xfId="0" applyFont="1" applyFill="1"/>
    <xf numFmtId="0" fontId="17" fillId="7" borderId="1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left" vertical="center" wrapText="1"/>
    </xf>
    <xf numFmtId="9" fontId="20" fillId="7" borderId="1" xfId="0" applyNumberFormat="1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vertical="center"/>
    </xf>
    <xf numFmtId="3" fontId="1" fillId="7" borderId="0" xfId="0" applyNumberFormat="1" applyFont="1" applyFill="1"/>
    <xf numFmtId="0" fontId="17" fillId="4" borderId="0" xfId="0" applyFont="1" applyFill="1" applyAlignment="1">
      <alignment horizontal="right"/>
    </xf>
    <xf numFmtId="0" fontId="18" fillId="4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</cellXfs>
  <cellStyles count="6">
    <cellStyle name="Bad 2" xfId="3"/>
    <cellStyle name="Good" xfId="2" builtinId="26"/>
    <cellStyle name="Normal" xfId="0" builtinId="0"/>
    <cellStyle name="Normal 2" xfId="1"/>
    <cellStyle name="Normal 2 2" xfId="4"/>
    <cellStyle name="Normal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4334;&#4308;&#4314;&#4324;&#4304;&#4321;&#4312;/27%2002%2005%20&#4306;&#4304;&#4311;&#4304;&#4316;&#4304;&#4305;&#4320;&#4308;&#4305;&#4304;%20&#4307;&#4304;%20&#4310;&#4320;&#4307;&#43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 02 05"/>
      <sheetName val="კრიზისული"/>
    </sheetNames>
    <sheetDataSet>
      <sheetData sheetId="0">
        <row r="213">
          <cell r="I213">
            <v>91382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236"/>
  <sheetViews>
    <sheetView tabSelected="1" view="pageBreakPreview" topLeftCell="A202" zoomScale="130" zoomScaleNormal="130" zoomScaleSheetLayoutView="130" workbookViewId="0">
      <selection activeCell="J221" sqref="J221"/>
    </sheetView>
  </sheetViews>
  <sheetFormatPr defaultRowHeight="12.75"/>
  <cols>
    <col min="1" max="1" width="3.5703125" style="5" customWidth="1"/>
    <col min="2" max="2" width="4" style="5" bestFit="1" customWidth="1"/>
    <col min="3" max="3" width="45.7109375" style="5" customWidth="1"/>
    <col min="4" max="9" width="16.140625" style="5" customWidth="1"/>
    <col min="10" max="16384" width="9.140625" style="5"/>
  </cols>
  <sheetData>
    <row r="2" spans="2:9" ht="15">
      <c r="B2" s="59" t="s">
        <v>48</v>
      </c>
      <c r="C2" s="59"/>
      <c r="D2" s="59"/>
      <c r="E2" s="59"/>
      <c r="F2" s="59"/>
      <c r="G2" s="59"/>
      <c r="H2" s="59"/>
    </row>
    <row r="3" spans="2:9" ht="18">
      <c r="B3" s="60" t="s">
        <v>53</v>
      </c>
      <c r="C3" s="60"/>
      <c r="D3" s="60"/>
      <c r="E3" s="60"/>
      <c r="F3" s="60"/>
      <c r="G3" s="60"/>
      <c r="H3" s="60"/>
      <c r="I3" s="60"/>
    </row>
    <row r="4" spans="2:9" s="6" customFormat="1" ht="75">
      <c r="B4" s="11" t="s">
        <v>27</v>
      </c>
      <c r="C4" s="11" t="s">
        <v>54</v>
      </c>
      <c r="D4" s="11" t="s">
        <v>45</v>
      </c>
      <c r="E4" s="11" t="s">
        <v>50</v>
      </c>
      <c r="F4" s="11" t="s">
        <v>51</v>
      </c>
      <c r="G4" s="11" t="s">
        <v>52</v>
      </c>
      <c r="H4" s="11" t="s">
        <v>57</v>
      </c>
      <c r="I4" s="11" t="s">
        <v>58</v>
      </c>
    </row>
    <row r="5" spans="2:9" s="53" customFormat="1" ht="60">
      <c r="B5" s="54">
        <v>1</v>
      </c>
      <c r="C5" s="55" t="s">
        <v>42</v>
      </c>
      <c r="D5" s="42">
        <f>D6+D7+D8+D9+D10+D11+D12+D13+D14+D15</f>
        <v>16</v>
      </c>
      <c r="E5" s="42"/>
      <c r="F5" s="42"/>
      <c r="G5" s="42"/>
      <c r="H5" s="54">
        <f>H6+H7+H8+H9+H10+H11+H12+H13+H14+H15</f>
        <v>10780</v>
      </c>
      <c r="I5" s="54">
        <f>I6+I7+I8+I9+I10+I11+I12+I13+I14+I15</f>
        <v>14014</v>
      </c>
    </row>
    <row r="6" spans="2:9" s="6" customFormat="1" ht="15">
      <c r="B6" s="12"/>
      <c r="C6" s="13" t="s">
        <v>2</v>
      </c>
      <c r="D6" s="14">
        <v>1</v>
      </c>
      <c r="E6" s="14">
        <f>1400+230</f>
        <v>1630</v>
      </c>
      <c r="F6" s="14">
        <f>+E6+(E6*G6)</f>
        <v>2119</v>
      </c>
      <c r="G6" s="15">
        <v>0.3</v>
      </c>
      <c r="H6" s="16">
        <f t="shared" ref="H6:H15" si="0">D6*E6</f>
        <v>1630</v>
      </c>
      <c r="I6" s="16">
        <f t="shared" ref="I6:I15" si="1">+D6*F6</f>
        <v>2119</v>
      </c>
    </row>
    <row r="7" spans="2:9" s="6" customFormat="1" ht="15">
      <c r="B7" s="12"/>
      <c r="C7" s="13" t="s">
        <v>29</v>
      </c>
      <c r="D7" s="14">
        <v>1</v>
      </c>
      <c r="E7" s="14">
        <v>800</v>
      </c>
      <c r="F7" s="14">
        <f t="shared" ref="F7:F70" si="2">+E7+(E7*G7)</f>
        <v>1040</v>
      </c>
      <c r="G7" s="15">
        <v>0.3</v>
      </c>
      <c r="H7" s="16">
        <f t="shared" si="0"/>
        <v>800</v>
      </c>
      <c r="I7" s="16">
        <f t="shared" si="1"/>
        <v>1040</v>
      </c>
    </row>
    <row r="8" spans="2:9" s="6" customFormat="1" ht="15">
      <c r="B8" s="12"/>
      <c r="C8" s="13" t="s">
        <v>6</v>
      </c>
      <c r="D8" s="14">
        <v>1</v>
      </c>
      <c r="E8" s="14">
        <v>800</v>
      </c>
      <c r="F8" s="14">
        <f t="shared" si="2"/>
        <v>1040</v>
      </c>
      <c r="G8" s="15">
        <v>0.3</v>
      </c>
      <c r="H8" s="16">
        <f t="shared" si="0"/>
        <v>800</v>
      </c>
      <c r="I8" s="16">
        <f t="shared" si="1"/>
        <v>1040</v>
      </c>
    </row>
    <row r="9" spans="2:9" ht="15">
      <c r="B9" s="17"/>
      <c r="C9" s="13" t="s">
        <v>24</v>
      </c>
      <c r="D9" s="18">
        <v>1</v>
      </c>
      <c r="E9" s="18">
        <v>800</v>
      </c>
      <c r="F9" s="14">
        <f t="shared" si="2"/>
        <v>1040</v>
      </c>
      <c r="G9" s="15">
        <v>0.3</v>
      </c>
      <c r="H9" s="16">
        <f t="shared" si="0"/>
        <v>800</v>
      </c>
      <c r="I9" s="16">
        <f t="shared" si="1"/>
        <v>1040</v>
      </c>
    </row>
    <row r="10" spans="2:9" ht="15">
      <c r="B10" s="17"/>
      <c r="C10" s="13" t="s">
        <v>28</v>
      </c>
      <c r="D10" s="18">
        <v>4</v>
      </c>
      <c r="E10" s="18">
        <v>600</v>
      </c>
      <c r="F10" s="14">
        <f t="shared" si="2"/>
        <v>780</v>
      </c>
      <c r="G10" s="15">
        <v>0.3</v>
      </c>
      <c r="H10" s="16">
        <f t="shared" si="0"/>
        <v>2400</v>
      </c>
      <c r="I10" s="16">
        <f t="shared" si="1"/>
        <v>3120</v>
      </c>
    </row>
    <row r="11" spans="2:9" ht="15">
      <c r="B11" s="17"/>
      <c r="C11" s="13" t="s">
        <v>39</v>
      </c>
      <c r="D11" s="18">
        <v>1</v>
      </c>
      <c r="E11" s="18">
        <v>500</v>
      </c>
      <c r="F11" s="14">
        <f t="shared" si="2"/>
        <v>650</v>
      </c>
      <c r="G11" s="15">
        <v>0.3</v>
      </c>
      <c r="H11" s="16">
        <f t="shared" si="0"/>
        <v>500</v>
      </c>
      <c r="I11" s="16">
        <f t="shared" si="1"/>
        <v>650</v>
      </c>
    </row>
    <row r="12" spans="2:9" ht="15">
      <c r="B12" s="17"/>
      <c r="C12" s="13" t="s">
        <v>4</v>
      </c>
      <c r="D12" s="18">
        <v>1</v>
      </c>
      <c r="E12" s="18">
        <v>600</v>
      </c>
      <c r="F12" s="14">
        <f t="shared" si="2"/>
        <v>780</v>
      </c>
      <c r="G12" s="15">
        <v>0.3</v>
      </c>
      <c r="H12" s="16">
        <f t="shared" si="0"/>
        <v>600</v>
      </c>
      <c r="I12" s="16">
        <f t="shared" si="1"/>
        <v>780</v>
      </c>
    </row>
    <row r="13" spans="2:9" ht="15">
      <c r="B13" s="17"/>
      <c r="C13" s="13" t="s">
        <v>13</v>
      </c>
      <c r="D13" s="18">
        <v>1</v>
      </c>
      <c r="E13" s="18">
        <v>400</v>
      </c>
      <c r="F13" s="14">
        <f t="shared" si="2"/>
        <v>520</v>
      </c>
      <c r="G13" s="15">
        <v>0.3</v>
      </c>
      <c r="H13" s="16">
        <f t="shared" si="0"/>
        <v>400</v>
      </c>
      <c r="I13" s="16">
        <f t="shared" si="1"/>
        <v>520</v>
      </c>
    </row>
    <row r="14" spans="2:9" ht="15">
      <c r="B14" s="17"/>
      <c r="C14" s="13" t="s">
        <v>15</v>
      </c>
      <c r="D14" s="18">
        <v>1</v>
      </c>
      <c r="E14" s="18">
        <v>650</v>
      </c>
      <c r="F14" s="14">
        <f t="shared" si="2"/>
        <v>845</v>
      </c>
      <c r="G14" s="15">
        <v>0.3</v>
      </c>
      <c r="H14" s="16">
        <f t="shared" si="0"/>
        <v>650</v>
      </c>
      <c r="I14" s="16">
        <f t="shared" si="1"/>
        <v>845</v>
      </c>
    </row>
    <row r="15" spans="2:9" ht="15">
      <c r="B15" s="17"/>
      <c r="C15" s="13" t="s">
        <v>14</v>
      </c>
      <c r="D15" s="18">
        <v>4</v>
      </c>
      <c r="E15" s="18">
        <v>550</v>
      </c>
      <c r="F15" s="14">
        <f t="shared" si="2"/>
        <v>715</v>
      </c>
      <c r="G15" s="15">
        <v>0.3</v>
      </c>
      <c r="H15" s="16">
        <f t="shared" si="0"/>
        <v>2200</v>
      </c>
      <c r="I15" s="16">
        <f t="shared" si="1"/>
        <v>2860</v>
      </c>
    </row>
    <row r="16" spans="2:9" s="53" customFormat="1" ht="45">
      <c r="B16" s="54">
        <v>2</v>
      </c>
      <c r="C16" s="55" t="s">
        <v>38</v>
      </c>
      <c r="D16" s="42">
        <f>D17+D18+D19+D20+D21+D22+D23+D24+D25+D26</f>
        <v>16</v>
      </c>
      <c r="E16" s="42"/>
      <c r="F16" s="48">
        <f t="shared" si="2"/>
        <v>0</v>
      </c>
      <c r="G16" s="42"/>
      <c r="H16" s="54">
        <f>H17+H18+H19+H20+H21+H22+H23+H24+H25+H26</f>
        <v>10780</v>
      </c>
      <c r="I16" s="54">
        <f>I17+I18+I19+I20+I21+I22+I23+I24+I25+I26</f>
        <v>14014</v>
      </c>
    </row>
    <row r="17" spans="2:9" ht="15">
      <c r="B17" s="12"/>
      <c r="C17" s="13" t="s">
        <v>2</v>
      </c>
      <c r="D17" s="14">
        <v>1</v>
      </c>
      <c r="E17" s="14">
        <f>1400+230</f>
        <v>1630</v>
      </c>
      <c r="F17" s="14">
        <f t="shared" si="2"/>
        <v>2119</v>
      </c>
      <c r="G17" s="15">
        <v>0.3</v>
      </c>
      <c r="H17" s="16">
        <f t="shared" ref="H17:H26" si="3">D17*E17</f>
        <v>1630</v>
      </c>
      <c r="I17" s="16">
        <f>+D17*F17</f>
        <v>2119</v>
      </c>
    </row>
    <row r="18" spans="2:9" ht="15">
      <c r="B18" s="17"/>
      <c r="C18" s="13" t="s">
        <v>29</v>
      </c>
      <c r="D18" s="18">
        <v>1</v>
      </c>
      <c r="E18" s="18">
        <v>800</v>
      </c>
      <c r="F18" s="14">
        <f t="shared" si="2"/>
        <v>1040</v>
      </c>
      <c r="G18" s="15">
        <v>0.3</v>
      </c>
      <c r="H18" s="16">
        <f t="shared" si="3"/>
        <v>800</v>
      </c>
      <c r="I18" s="16">
        <f t="shared" ref="I18:I89" si="4">+D18*F18</f>
        <v>1040</v>
      </c>
    </row>
    <row r="19" spans="2:9" ht="15">
      <c r="B19" s="17"/>
      <c r="C19" s="13" t="s">
        <v>24</v>
      </c>
      <c r="D19" s="18">
        <v>1</v>
      </c>
      <c r="E19" s="18">
        <v>800</v>
      </c>
      <c r="F19" s="14">
        <f t="shared" si="2"/>
        <v>1040</v>
      </c>
      <c r="G19" s="15">
        <v>0.3</v>
      </c>
      <c r="H19" s="16">
        <f t="shared" si="3"/>
        <v>800</v>
      </c>
      <c r="I19" s="16">
        <f t="shared" si="4"/>
        <v>1040</v>
      </c>
    </row>
    <row r="20" spans="2:9" ht="15">
      <c r="B20" s="17"/>
      <c r="C20" s="13" t="s">
        <v>6</v>
      </c>
      <c r="D20" s="18">
        <v>1</v>
      </c>
      <c r="E20" s="18">
        <v>800</v>
      </c>
      <c r="F20" s="14">
        <f t="shared" si="2"/>
        <v>1040</v>
      </c>
      <c r="G20" s="15">
        <v>0.3</v>
      </c>
      <c r="H20" s="16">
        <f t="shared" si="3"/>
        <v>800</v>
      </c>
      <c r="I20" s="16">
        <f t="shared" si="4"/>
        <v>1040</v>
      </c>
    </row>
    <row r="21" spans="2:9" ht="15">
      <c r="B21" s="17"/>
      <c r="C21" s="13" t="s">
        <v>28</v>
      </c>
      <c r="D21" s="18">
        <v>4</v>
      </c>
      <c r="E21" s="18">
        <v>600</v>
      </c>
      <c r="F21" s="14">
        <f t="shared" si="2"/>
        <v>780</v>
      </c>
      <c r="G21" s="15">
        <v>0.3</v>
      </c>
      <c r="H21" s="16">
        <f t="shared" si="3"/>
        <v>2400</v>
      </c>
      <c r="I21" s="16">
        <f t="shared" si="4"/>
        <v>3120</v>
      </c>
    </row>
    <row r="22" spans="2:9" ht="15">
      <c r="B22" s="17"/>
      <c r="C22" s="13" t="s">
        <v>39</v>
      </c>
      <c r="D22" s="18">
        <v>1</v>
      </c>
      <c r="E22" s="18">
        <v>500</v>
      </c>
      <c r="F22" s="14">
        <f t="shared" si="2"/>
        <v>650</v>
      </c>
      <c r="G22" s="15">
        <v>0.3</v>
      </c>
      <c r="H22" s="16">
        <f t="shared" si="3"/>
        <v>500</v>
      </c>
      <c r="I22" s="16">
        <f t="shared" si="4"/>
        <v>650</v>
      </c>
    </row>
    <row r="23" spans="2:9" ht="15">
      <c r="B23" s="17"/>
      <c r="C23" s="13" t="s">
        <v>4</v>
      </c>
      <c r="D23" s="18">
        <v>1</v>
      </c>
      <c r="E23" s="18">
        <v>600</v>
      </c>
      <c r="F23" s="14">
        <f t="shared" si="2"/>
        <v>780</v>
      </c>
      <c r="G23" s="15">
        <v>0.3</v>
      </c>
      <c r="H23" s="16">
        <f t="shared" si="3"/>
        <v>600</v>
      </c>
      <c r="I23" s="16">
        <f t="shared" si="4"/>
        <v>780</v>
      </c>
    </row>
    <row r="24" spans="2:9" ht="15">
      <c r="B24" s="17"/>
      <c r="C24" s="13" t="s">
        <v>13</v>
      </c>
      <c r="D24" s="18">
        <v>1</v>
      </c>
      <c r="E24" s="18">
        <v>400</v>
      </c>
      <c r="F24" s="14">
        <f t="shared" si="2"/>
        <v>520</v>
      </c>
      <c r="G24" s="15">
        <v>0.3</v>
      </c>
      <c r="H24" s="16">
        <f t="shared" si="3"/>
        <v>400</v>
      </c>
      <c r="I24" s="16">
        <f t="shared" si="4"/>
        <v>520</v>
      </c>
    </row>
    <row r="25" spans="2:9" ht="15">
      <c r="B25" s="17"/>
      <c r="C25" s="13" t="s">
        <v>15</v>
      </c>
      <c r="D25" s="18">
        <v>1</v>
      </c>
      <c r="E25" s="18">
        <v>650</v>
      </c>
      <c r="F25" s="14">
        <f t="shared" si="2"/>
        <v>845</v>
      </c>
      <c r="G25" s="15">
        <v>0.3</v>
      </c>
      <c r="H25" s="16">
        <f t="shared" si="3"/>
        <v>650</v>
      </c>
      <c r="I25" s="16">
        <f t="shared" si="4"/>
        <v>845</v>
      </c>
    </row>
    <row r="26" spans="2:9" ht="15">
      <c r="B26" s="17"/>
      <c r="C26" s="13" t="s">
        <v>14</v>
      </c>
      <c r="D26" s="18">
        <v>4</v>
      </c>
      <c r="E26" s="18">
        <v>550</v>
      </c>
      <c r="F26" s="14">
        <f t="shared" si="2"/>
        <v>715</v>
      </c>
      <c r="G26" s="15">
        <v>0.3</v>
      </c>
      <c r="H26" s="16">
        <f t="shared" si="3"/>
        <v>2200</v>
      </c>
      <c r="I26" s="16">
        <f t="shared" si="4"/>
        <v>2860</v>
      </c>
    </row>
    <row r="27" spans="2:9" s="53" customFormat="1" ht="45">
      <c r="B27" s="54">
        <v>3</v>
      </c>
      <c r="C27" s="55" t="s">
        <v>55</v>
      </c>
      <c r="D27" s="42">
        <f>D28+D29+D30+D31+D32+D33+D34+D35+D36+D37</f>
        <v>16</v>
      </c>
      <c r="E27" s="42"/>
      <c r="F27" s="48">
        <f t="shared" si="2"/>
        <v>0</v>
      </c>
      <c r="G27" s="56"/>
      <c r="H27" s="54">
        <f>H28+H29+H30+H31+H32+H33+H34+H35+H36+H37</f>
        <v>10780</v>
      </c>
      <c r="I27" s="54">
        <f>SUM(I28:I37)</f>
        <v>14014</v>
      </c>
    </row>
    <row r="28" spans="2:9" ht="15">
      <c r="B28" s="12"/>
      <c r="C28" s="13" t="s">
        <v>2</v>
      </c>
      <c r="D28" s="14">
        <v>1</v>
      </c>
      <c r="E28" s="14">
        <f>1400+230</f>
        <v>1630</v>
      </c>
      <c r="F28" s="14">
        <f t="shared" si="2"/>
        <v>2119</v>
      </c>
      <c r="G28" s="15">
        <v>0.3</v>
      </c>
      <c r="H28" s="16">
        <f t="shared" ref="H28:H37" si="5">D28*E28</f>
        <v>1630</v>
      </c>
      <c r="I28" s="16">
        <f t="shared" si="4"/>
        <v>2119</v>
      </c>
    </row>
    <row r="29" spans="2:9" ht="15">
      <c r="B29" s="17"/>
      <c r="C29" s="13" t="s">
        <v>29</v>
      </c>
      <c r="D29" s="18">
        <v>1</v>
      </c>
      <c r="E29" s="18">
        <v>800</v>
      </c>
      <c r="F29" s="14">
        <f t="shared" si="2"/>
        <v>1040</v>
      </c>
      <c r="G29" s="15">
        <v>0.3</v>
      </c>
      <c r="H29" s="16">
        <f t="shared" si="5"/>
        <v>800</v>
      </c>
      <c r="I29" s="16">
        <f t="shared" si="4"/>
        <v>1040</v>
      </c>
    </row>
    <row r="30" spans="2:9" ht="15">
      <c r="B30" s="17"/>
      <c r="C30" s="13" t="s">
        <v>24</v>
      </c>
      <c r="D30" s="18">
        <v>1</v>
      </c>
      <c r="E30" s="18">
        <v>800</v>
      </c>
      <c r="F30" s="14">
        <f t="shared" si="2"/>
        <v>1040</v>
      </c>
      <c r="G30" s="15">
        <v>0.3</v>
      </c>
      <c r="H30" s="16">
        <f t="shared" si="5"/>
        <v>800</v>
      </c>
      <c r="I30" s="16">
        <f t="shared" si="4"/>
        <v>1040</v>
      </c>
    </row>
    <row r="31" spans="2:9" ht="15">
      <c r="B31" s="17"/>
      <c r="C31" s="13" t="s">
        <v>6</v>
      </c>
      <c r="D31" s="18">
        <v>1</v>
      </c>
      <c r="E31" s="18">
        <v>800</v>
      </c>
      <c r="F31" s="14">
        <f t="shared" si="2"/>
        <v>1040</v>
      </c>
      <c r="G31" s="15">
        <v>0.3</v>
      </c>
      <c r="H31" s="16">
        <f t="shared" si="5"/>
        <v>800</v>
      </c>
      <c r="I31" s="16">
        <f t="shared" si="4"/>
        <v>1040</v>
      </c>
    </row>
    <row r="32" spans="2:9" ht="15">
      <c r="B32" s="17"/>
      <c r="C32" s="13" t="s">
        <v>28</v>
      </c>
      <c r="D32" s="18">
        <v>4</v>
      </c>
      <c r="E32" s="18">
        <v>600</v>
      </c>
      <c r="F32" s="14">
        <f t="shared" si="2"/>
        <v>780</v>
      </c>
      <c r="G32" s="15">
        <v>0.3</v>
      </c>
      <c r="H32" s="16">
        <f t="shared" si="5"/>
        <v>2400</v>
      </c>
      <c r="I32" s="16">
        <f t="shared" si="4"/>
        <v>3120</v>
      </c>
    </row>
    <row r="33" spans="2:9" ht="15">
      <c r="B33" s="17"/>
      <c r="C33" s="13" t="s">
        <v>39</v>
      </c>
      <c r="D33" s="18">
        <v>1</v>
      </c>
      <c r="E33" s="18">
        <v>500</v>
      </c>
      <c r="F33" s="14">
        <f t="shared" si="2"/>
        <v>650</v>
      </c>
      <c r="G33" s="15">
        <v>0.3</v>
      </c>
      <c r="H33" s="16">
        <f t="shared" si="5"/>
        <v>500</v>
      </c>
      <c r="I33" s="16">
        <f t="shared" si="4"/>
        <v>650</v>
      </c>
    </row>
    <row r="34" spans="2:9" ht="15">
      <c r="B34" s="17"/>
      <c r="C34" s="13" t="s">
        <v>4</v>
      </c>
      <c r="D34" s="18">
        <v>1</v>
      </c>
      <c r="E34" s="18">
        <v>600</v>
      </c>
      <c r="F34" s="14">
        <f t="shared" si="2"/>
        <v>780</v>
      </c>
      <c r="G34" s="15">
        <v>0.3</v>
      </c>
      <c r="H34" s="16">
        <f t="shared" si="5"/>
        <v>600</v>
      </c>
      <c r="I34" s="16">
        <f t="shared" si="4"/>
        <v>780</v>
      </c>
    </row>
    <row r="35" spans="2:9" ht="15">
      <c r="B35" s="17"/>
      <c r="C35" s="13" t="s">
        <v>13</v>
      </c>
      <c r="D35" s="18">
        <v>1</v>
      </c>
      <c r="E35" s="18">
        <v>400</v>
      </c>
      <c r="F35" s="14">
        <f t="shared" si="2"/>
        <v>520</v>
      </c>
      <c r="G35" s="15">
        <v>0.3</v>
      </c>
      <c r="H35" s="16">
        <f t="shared" si="5"/>
        <v>400</v>
      </c>
      <c r="I35" s="16">
        <f t="shared" si="4"/>
        <v>520</v>
      </c>
    </row>
    <row r="36" spans="2:9" ht="15">
      <c r="B36" s="17"/>
      <c r="C36" s="13" t="s">
        <v>15</v>
      </c>
      <c r="D36" s="18">
        <v>1</v>
      </c>
      <c r="E36" s="18">
        <v>650</v>
      </c>
      <c r="F36" s="14">
        <f t="shared" si="2"/>
        <v>845</v>
      </c>
      <c r="G36" s="15">
        <v>0.3</v>
      </c>
      <c r="H36" s="16">
        <f t="shared" si="5"/>
        <v>650</v>
      </c>
      <c r="I36" s="16">
        <f t="shared" si="4"/>
        <v>845</v>
      </c>
    </row>
    <row r="37" spans="2:9" ht="15">
      <c r="B37" s="17"/>
      <c r="C37" s="13" t="s">
        <v>14</v>
      </c>
      <c r="D37" s="18">
        <v>4</v>
      </c>
      <c r="E37" s="18">
        <v>550</v>
      </c>
      <c r="F37" s="14">
        <f t="shared" si="2"/>
        <v>715</v>
      </c>
      <c r="G37" s="15">
        <v>0.3</v>
      </c>
      <c r="H37" s="16">
        <f t="shared" si="5"/>
        <v>2200</v>
      </c>
      <c r="I37" s="16">
        <f t="shared" si="4"/>
        <v>2860</v>
      </c>
    </row>
    <row r="38" spans="2:9" s="53" customFormat="1" ht="45">
      <c r="B38" s="54">
        <v>4</v>
      </c>
      <c r="C38" s="55" t="s">
        <v>56</v>
      </c>
      <c r="D38" s="42">
        <f>SUM(D39:D48)</f>
        <v>16</v>
      </c>
      <c r="E38" s="42"/>
      <c r="F38" s="48"/>
      <c r="G38" s="56"/>
      <c r="H38" s="54">
        <f>H39+H40+H41+H42+H43+H44+H45+H47+H48+H46</f>
        <v>10780</v>
      </c>
      <c r="I38" s="54">
        <f>SUM(I39:I48)</f>
        <v>14014</v>
      </c>
    </row>
    <row r="39" spans="2:9" ht="15">
      <c r="B39" s="17"/>
      <c r="C39" s="13" t="s">
        <v>2</v>
      </c>
      <c r="D39" s="18">
        <v>1</v>
      </c>
      <c r="E39" s="14">
        <f>1400+230</f>
        <v>1630</v>
      </c>
      <c r="F39" s="14">
        <f t="shared" si="2"/>
        <v>2119</v>
      </c>
      <c r="G39" s="15">
        <v>0.3</v>
      </c>
      <c r="H39" s="16">
        <f t="shared" ref="H39:H48" si="6">D39*E39</f>
        <v>1630</v>
      </c>
      <c r="I39" s="16">
        <f t="shared" si="4"/>
        <v>2119</v>
      </c>
    </row>
    <row r="40" spans="2:9" ht="15">
      <c r="B40" s="17"/>
      <c r="C40" s="13" t="s">
        <v>29</v>
      </c>
      <c r="D40" s="18">
        <v>1</v>
      </c>
      <c r="E40" s="18">
        <v>800</v>
      </c>
      <c r="F40" s="14">
        <f t="shared" si="2"/>
        <v>1040</v>
      </c>
      <c r="G40" s="15">
        <v>0.3</v>
      </c>
      <c r="H40" s="16">
        <f t="shared" si="6"/>
        <v>800</v>
      </c>
      <c r="I40" s="16">
        <f t="shared" si="4"/>
        <v>1040</v>
      </c>
    </row>
    <row r="41" spans="2:9" ht="15">
      <c r="B41" s="17"/>
      <c r="C41" s="13" t="s">
        <v>24</v>
      </c>
      <c r="D41" s="18">
        <v>1</v>
      </c>
      <c r="E41" s="18">
        <v>800</v>
      </c>
      <c r="F41" s="14">
        <f t="shared" si="2"/>
        <v>1040</v>
      </c>
      <c r="G41" s="15">
        <v>0.3</v>
      </c>
      <c r="H41" s="16">
        <f t="shared" si="6"/>
        <v>800</v>
      </c>
      <c r="I41" s="16">
        <f t="shared" si="4"/>
        <v>1040</v>
      </c>
    </row>
    <row r="42" spans="2:9" ht="15">
      <c r="B42" s="17"/>
      <c r="C42" s="13" t="s">
        <v>6</v>
      </c>
      <c r="D42" s="18">
        <v>1</v>
      </c>
      <c r="E42" s="18">
        <v>800</v>
      </c>
      <c r="F42" s="14">
        <f t="shared" si="2"/>
        <v>1040</v>
      </c>
      <c r="G42" s="15">
        <v>0.3</v>
      </c>
      <c r="H42" s="16">
        <f t="shared" si="6"/>
        <v>800</v>
      </c>
      <c r="I42" s="16">
        <f t="shared" si="4"/>
        <v>1040</v>
      </c>
    </row>
    <row r="43" spans="2:9" ht="15">
      <c r="B43" s="17"/>
      <c r="C43" s="13" t="s">
        <v>28</v>
      </c>
      <c r="D43" s="18">
        <v>4</v>
      </c>
      <c r="E43" s="18">
        <v>600</v>
      </c>
      <c r="F43" s="14">
        <f t="shared" si="2"/>
        <v>780</v>
      </c>
      <c r="G43" s="15">
        <v>0.3</v>
      </c>
      <c r="H43" s="16">
        <f t="shared" si="6"/>
        <v>2400</v>
      </c>
      <c r="I43" s="16">
        <f t="shared" si="4"/>
        <v>3120</v>
      </c>
    </row>
    <row r="44" spans="2:9" ht="15">
      <c r="B44" s="17"/>
      <c r="C44" s="13" t="s">
        <v>39</v>
      </c>
      <c r="D44" s="18">
        <v>1</v>
      </c>
      <c r="E44" s="18">
        <v>500</v>
      </c>
      <c r="F44" s="14">
        <f t="shared" si="2"/>
        <v>650</v>
      </c>
      <c r="G44" s="15">
        <v>0.3</v>
      </c>
      <c r="H44" s="16">
        <f t="shared" si="6"/>
        <v>500</v>
      </c>
      <c r="I44" s="16">
        <f t="shared" si="4"/>
        <v>650</v>
      </c>
    </row>
    <row r="45" spans="2:9" ht="15">
      <c r="B45" s="17"/>
      <c r="C45" s="13" t="s">
        <v>4</v>
      </c>
      <c r="D45" s="18">
        <v>1</v>
      </c>
      <c r="E45" s="18">
        <v>600</v>
      </c>
      <c r="F45" s="14">
        <f t="shared" si="2"/>
        <v>780</v>
      </c>
      <c r="G45" s="15">
        <v>0.3</v>
      </c>
      <c r="H45" s="16">
        <f t="shared" si="6"/>
        <v>600</v>
      </c>
      <c r="I45" s="16">
        <f t="shared" si="4"/>
        <v>780</v>
      </c>
    </row>
    <row r="46" spans="2:9" ht="15">
      <c r="B46" s="17"/>
      <c r="C46" s="13" t="s">
        <v>13</v>
      </c>
      <c r="D46" s="18">
        <v>1</v>
      </c>
      <c r="E46" s="18">
        <v>400</v>
      </c>
      <c r="F46" s="14">
        <f t="shared" si="2"/>
        <v>520</v>
      </c>
      <c r="G46" s="15">
        <v>0.3</v>
      </c>
      <c r="H46" s="16">
        <f t="shared" si="6"/>
        <v>400</v>
      </c>
      <c r="I46" s="16">
        <f t="shared" si="4"/>
        <v>520</v>
      </c>
    </row>
    <row r="47" spans="2:9" ht="15">
      <c r="B47" s="17"/>
      <c r="C47" s="13" t="s">
        <v>15</v>
      </c>
      <c r="D47" s="18">
        <v>1</v>
      </c>
      <c r="E47" s="18">
        <v>650</v>
      </c>
      <c r="F47" s="14">
        <f t="shared" si="2"/>
        <v>845</v>
      </c>
      <c r="G47" s="15">
        <v>0.3</v>
      </c>
      <c r="H47" s="16">
        <f t="shared" si="6"/>
        <v>650</v>
      </c>
      <c r="I47" s="16">
        <f t="shared" si="4"/>
        <v>845</v>
      </c>
    </row>
    <row r="48" spans="2:9" ht="15">
      <c r="B48" s="17"/>
      <c r="C48" s="13" t="s">
        <v>14</v>
      </c>
      <c r="D48" s="18">
        <v>4</v>
      </c>
      <c r="E48" s="18">
        <v>550</v>
      </c>
      <c r="F48" s="14">
        <f t="shared" si="2"/>
        <v>715</v>
      </c>
      <c r="G48" s="15">
        <v>0.3</v>
      </c>
      <c r="H48" s="16">
        <f t="shared" si="6"/>
        <v>2200</v>
      </c>
      <c r="I48" s="16">
        <f t="shared" si="4"/>
        <v>2860</v>
      </c>
    </row>
    <row r="49" spans="2:9" s="53" customFormat="1" ht="45">
      <c r="B49" s="54">
        <v>5</v>
      </c>
      <c r="C49" s="55" t="s">
        <v>43</v>
      </c>
      <c r="D49" s="42">
        <f>SUM(D50:D59)</f>
        <v>16</v>
      </c>
      <c r="E49" s="42"/>
      <c r="F49" s="48"/>
      <c r="G49" s="56"/>
      <c r="H49" s="54">
        <f>H50+H51+H52+H53+H54+H55+H56+H58+H59+H57</f>
        <v>10780</v>
      </c>
      <c r="I49" s="54">
        <f>SUM(I50:I59)</f>
        <v>14014</v>
      </c>
    </row>
    <row r="50" spans="2:9" ht="15">
      <c r="B50" s="17"/>
      <c r="C50" s="13" t="s">
        <v>2</v>
      </c>
      <c r="D50" s="18">
        <v>1</v>
      </c>
      <c r="E50" s="14">
        <f>1400+230</f>
        <v>1630</v>
      </c>
      <c r="F50" s="14">
        <f t="shared" si="2"/>
        <v>2119</v>
      </c>
      <c r="G50" s="15">
        <v>0.3</v>
      </c>
      <c r="H50" s="16">
        <f t="shared" ref="H50:H59" si="7">D50*E50</f>
        <v>1630</v>
      </c>
      <c r="I50" s="16">
        <f t="shared" si="4"/>
        <v>2119</v>
      </c>
    </row>
    <row r="51" spans="2:9" ht="15">
      <c r="B51" s="17"/>
      <c r="C51" s="13" t="s">
        <v>29</v>
      </c>
      <c r="D51" s="18">
        <v>1</v>
      </c>
      <c r="E51" s="18">
        <v>800</v>
      </c>
      <c r="F51" s="14">
        <f t="shared" si="2"/>
        <v>1040</v>
      </c>
      <c r="G51" s="15">
        <v>0.3</v>
      </c>
      <c r="H51" s="16">
        <f t="shared" si="7"/>
        <v>800</v>
      </c>
      <c r="I51" s="16">
        <f t="shared" si="4"/>
        <v>1040</v>
      </c>
    </row>
    <row r="52" spans="2:9" ht="15">
      <c r="B52" s="17"/>
      <c r="C52" s="13" t="s">
        <v>24</v>
      </c>
      <c r="D52" s="18">
        <v>1</v>
      </c>
      <c r="E52" s="18">
        <v>800</v>
      </c>
      <c r="F52" s="14">
        <f t="shared" si="2"/>
        <v>1040</v>
      </c>
      <c r="G52" s="15">
        <v>0.3</v>
      </c>
      <c r="H52" s="16">
        <f t="shared" si="7"/>
        <v>800</v>
      </c>
      <c r="I52" s="16">
        <f t="shared" si="4"/>
        <v>1040</v>
      </c>
    </row>
    <row r="53" spans="2:9" ht="15">
      <c r="B53" s="17"/>
      <c r="C53" s="13" t="s">
        <v>6</v>
      </c>
      <c r="D53" s="18">
        <v>1</v>
      </c>
      <c r="E53" s="18">
        <v>800</v>
      </c>
      <c r="F53" s="14">
        <f t="shared" si="2"/>
        <v>1040</v>
      </c>
      <c r="G53" s="15">
        <v>0.3</v>
      </c>
      <c r="H53" s="16">
        <f t="shared" si="7"/>
        <v>800</v>
      </c>
      <c r="I53" s="16">
        <f t="shared" si="4"/>
        <v>1040</v>
      </c>
    </row>
    <row r="54" spans="2:9" ht="15">
      <c r="B54" s="17"/>
      <c r="C54" s="13" t="s">
        <v>28</v>
      </c>
      <c r="D54" s="18">
        <v>4</v>
      </c>
      <c r="E54" s="18">
        <v>600</v>
      </c>
      <c r="F54" s="14">
        <f t="shared" si="2"/>
        <v>780</v>
      </c>
      <c r="G54" s="15">
        <v>0.3</v>
      </c>
      <c r="H54" s="16">
        <f t="shared" si="7"/>
        <v>2400</v>
      </c>
      <c r="I54" s="16">
        <f t="shared" si="4"/>
        <v>3120</v>
      </c>
    </row>
    <row r="55" spans="2:9" ht="15">
      <c r="B55" s="17"/>
      <c r="C55" s="13" t="s">
        <v>39</v>
      </c>
      <c r="D55" s="18">
        <v>1</v>
      </c>
      <c r="E55" s="18">
        <v>500</v>
      </c>
      <c r="F55" s="14">
        <f t="shared" si="2"/>
        <v>650</v>
      </c>
      <c r="G55" s="15">
        <v>0.3</v>
      </c>
      <c r="H55" s="16">
        <f t="shared" si="7"/>
        <v>500</v>
      </c>
      <c r="I55" s="16">
        <f t="shared" si="4"/>
        <v>650</v>
      </c>
    </row>
    <row r="56" spans="2:9" ht="15">
      <c r="B56" s="17"/>
      <c r="C56" s="13" t="s">
        <v>4</v>
      </c>
      <c r="D56" s="18">
        <v>1</v>
      </c>
      <c r="E56" s="18">
        <v>600</v>
      </c>
      <c r="F56" s="14">
        <f t="shared" si="2"/>
        <v>780</v>
      </c>
      <c r="G56" s="15">
        <v>0.3</v>
      </c>
      <c r="H56" s="16">
        <f t="shared" si="7"/>
        <v>600</v>
      </c>
      <c r="I56" s="16">
        <f t="shared" si="4"/>
        <v>780</v>
      </c>
    </row>
    <row r="57" spans="2:9" ht="15">
      <c r="B57" s="17"/>
      <c r="C57" s="13" t="s">
        <v>13</v>
      </c>
      <c r="D57" s="18">
        <v>1</v>
      </c>
      <c r="E57" s="18">
        <v>400</v>
      </c>
      <c r="F57" s="14">
        <f t="shared" si="2"/>
        <v>520</v>
      </c>
      <c r="G57" s="15">
        <v>0.3</v>
      </c>
      <c r="H57" s="16">
        <f t="shared" si="7"/>
        <v>400</v>
      </c>
      <c r="I57" s="16">
        <f t="shared" si="4"/>
        <v>520</v>
      </c>
    </row>
    <row r="58" spans="2:9" ht="15">
      <c r="B58" s="17"/>
      <c r="C58" s="13" t="s">
        <v>15</v>
      </c>
      <c r="D58" s="18">
        <v>1</v>
      </c>
      <c r="E58" s="18">
        <v>650</v>
      </c>
      <c r="F58" s="14">
        <f t="shared" si="2"/>
        <v>845</v>
      </c>
      <c r="G58" s="15">
        <v>0.3</v>
      </c>
      <c r="H58" s="16">
        <f t="shared" si="7"/>
        <v>650</v>
      </c>
      <c r="I58" s="16">
        <f t="shared" si="4"/>
        <v>845</v>
      </c>
    </row>
    <row r="59" spans="2:9" ht="15">
      <c r="B59" s="17"/>
      <c r="C59" s="13" t="s">
        <v>14</v>
      </c>
      <c r="D59" s="18">
        <v>4</v>
      </c>
      <c r="E59" s="18">
        <v>550</v>
      </c>
      <c r="F59" s="14">
        <f t="shared" si="2"/>
        <v>715</v>
      </c>
      <c r="G59" s="15">
        <v>0.3</v>
      </c>
      <c r="H59" s="16">
        <f t="shared" si="7"/>
        <v>2200</v>
      </c>
      <c r="I59" s="16">
        <f t="shared" si="4"/>
        <v>2860</v>
      </c>
    </row>
    <row r="60" spans="2:9" s="53" customFormat="1" ht="30">
      <c r="B60" s="54">
        <v>6</v>
      </c>
      <c r="C60" s="55" t="s">
        <v>44</v>
      </c>
      <c r="D60" s="42">
        <f>D61+D62+D63+D64+D65+D66+D67+D68+D69+D70+D71</f>
        <v>20</v>
      </c>
      <c r="E60" s="42"/>
      <c r="F60" s="48"/>
      <c r="G60" s="56"/>
      <c r="H60" s="54">
        <f>H61+H62+H63+H64+H65+H66+H67+H68+H69+H70+H71</f>
        <v>13380</v>
      </c>
      <c r="I60" s="54">
        <f>SUM(I61:I71)</f>
        <v>17394</v>
      </c>
    </row>
    <row r="61" spans="2:9" ht="15">
      <c r="B61" s="17"/>
      <c r="C61" s="13" t="s">
        <v>2</v>
      </c>
      <c r="D61" s="14">
        <v>1</v>
      </c>
      <c r="E61" s="14">
        <f>1400+230</f>
        <v>1630</v>
      </c>
      <c r="F61" s="14">
        <f t="shared" si="2"/>
        <v>2119</v>
      </c>
      <c r="G61" s="15">
        <v>0.3</v>
      </c>
      <c r="H61" s="16">
        <f t="shared" ref="H61:H71" si="8">D61*E61</f>
        <v>1630</v>
      </c>
      <c r="I61" s="16">
        <f t="shared" si="4"/>
        <v>2119</v>
      </c>
    </row>
    <row r="62" spans="2:9" ht="15">
      <c r="B62" s="17"/>
      <c r="C62" s="13" t="s">
        <v>29</v>
      </c>
      <c r="D62" s="14">
        <v>1</v>
      </c>
      <c r="E62" s="14">
        <v>1000</v>
      </c>
      <c r="F62" s="14">
        <f t="shared" si="2"/>
        <v>1300</v>
      </c>
      <c r="G62" s="15">
        <v>0.3</v>
      </c>
      <c r="H62" s="16">
        <f t="shared" si="8"/>
        <v>1000</v>
      </c>
      <c r="I62" s="16">
        <f t="shared" si="4"/>
        <v>1300</v>
      </c>
    </row>
    <row r="63" spans="2:9" ht="15">
      <c r="B63" s="17"/>
      <c r="C63" s="13" t="s">
        <v>30</v>
      </c>
      <c r="D63" s="14">
        <f>3+1</f>
        <v>4</v>
      </c>
      <c r="E63" s="14">
        <v>600</v>
      </c>
      <c r="F63" s="14">
        <f t="shared" si="2"/>
        <v>780</v>
      </c>
      <c r="G63" s="15">
        <v>0.3</v>
      </c>
      <c r="H63" s="16">
        <f t="shared" si="8"/>
        <v>2400</v>
      </c>
      <c r="I63" s="16">
        <f t="shared" si="4"/>
        <v>3120</v>
      </c>
    </row>
    <row r="64" spans="2:9" ht="15">
      <c r="B64" s="17"/>
      <c r="C64" s="13" t="s">
        <v>24</v>
      </c>
      <c r="D64" s="18">
        <v>1</v>
      </c>
      <c r="E64" s="18">
        <v>800</v>
      </c>
      <c r="F64" s="14">
        <f t="shared" si="2"/>
        <v>1040</v>
      </c>
      <c r="G64" s="15">
        <v>0.3</v>
      </c>
      <c r="H64" s="16">
        <f t="shared" si="8"/>
        <v>800</v>
      </c>
      <c r="I64" s="16">
        <f t="shared" si="4"/>
        <v>1040</v>
      </c>
    </row>
    <row r="65" spans="2:9" ht="15">
      <c r="B65" s="17"/>
      <c r="C65" s="13" t="s">
        <v>6</v>
      </c>
      <c r="D65" s="18">
        <v>1</v>
      </c>
      <c r="E65" s="18">
        <v>800</v>
      </c>
      <c r="F65" s="14">
        <f t="shared" si="2"/>
        <v>1040</v>
      </c>
      <c r="G65" s="15">
        <v>0.3</v>
      </c>
      <c r="H65" s="16">
        <f t="shared" si="8"/>
        <v>800</v>
      </c>
      <c r="I65" s="16">
        <f t="shared" si="4"/>
        <v>1040</v>
      </c>
    </row>
    <row r="66" spans="2:9" ht="15">
      <c r="B66" s="17"/>
      <c r="C66" s="13" t="s">
        <v>28</v>
      </c>
      <c r="D66" s="18">
        <v>4</v>
      </c>
      <c r="E66" s="18">
        <v>600</v>
      </c>
      <c r="F66" s="14">
        <f t="shared" si="2"/>
        <v>780</v>
      </c>
      <c r="G66" s="15">
        <v>0.3</v>
      </c>
      <c r="H66" s="16">
        <f t="shared" si="8"/>
        <v>2400</v>
      </c>
      <c r="I66" s="16">
        <f t="shared" si="4"/>
        <v>3120</v>
      </c>
    </row>
    <row r="67" spans="2:9" ht="15">
      <c r="B67" s="17"/>
      <c r="C67" s="13" t="s">
        <v>4</v>
      </c>
      <c r="D67" s="18">
        <v>1</v>
      </c>
      <c r="E67" s="18">
        <v>600</v>
      </c>
      <c r="F67" s="14">
        <f t="shared" si="2"/>
        <v>780</v>
      </c>
      <c r="G67" s="15">
        <v>0.3</v>
      </c>
      <c r="H67" s="16">
        <f t="shared" si="8"/>
        <v>600</v>
      </c>
      <c r="I67" s="16">
        <f t="shared" si="4"/>
        <v>780</v>
      </c>
    </row>
    <row r="68" spans="2:9" ht="15">
      <c r="B68" s="17"/>
      <c r="C68" s="13" t="s">
        <v>39</v>
      </c>
      <c r="D68" s="18">
        <v>1</v>
      </c>
      <c r="E68" s="18">
        <v>500</v>
      </c>
      <c r="F68" s="14">
        <f t="shared" si="2"/>
        <v>650</v>
      </c>
      <c r="G68" s="15">
        <v>0.3</v>
      </c>
      <c r="H68" s="16">
        <f t="shared" si="8"/>
        <v>500</v>
      </c>
      <c r="I68" s="16">
        <f t="shared" si="4"/>
        <v>650</v>
      </c>
    </row>
    <row r="69" spans="2:9" ht="15">
      <c r="B69" s="17"/>
      <c r="C69" s="13" t="s">
        <v>13</v>
      </c>
      <c r="D69" s="18">
        <v>1</v>
      </c>
      <c r="E69" s="18">
        <v>400</v>
      </c>
      <c r="F69" s="14">
        <f t="shared" si="2"/>
        <v>520</v>
      </c>
      <c r="G69" s="15">
        <v>0.3</v>
      </c>
      <c r="H69" s="16">
        <f t="shared" si="8"/>
        <v>400</v>
      </c>
      <c r="I69" s="16">
        <f t="shared" si="4"/>
        <v>520</v>
      </c>
    </row>
    <row r="70" spans="2:9" ht="15">
      <c r="B70" s="17"/>
      <c r="C70" s="13" t="s">
        <v>15</v>
      </c>
      <c r="D70" s="18">
        <v>1</v>
      </c>
      <c r="E70" s="18">
        <v>650</v>
      </c>
      <c r="F70" s="14">
        <f t="shared" si="2"/>
        <v>845</v>
      </c>
      <c r="G70" s="15">
        <v>0.3</v>
      </c>
      <c r="H70" s="16">
        <f t="shared" si="8"/>
        <v>650</v>
      </c>
      <c r="I70" s="16">
        <f t="shared" si="4"/>
        <v>845</v>
      </c>
    </row>
    <row r="71" spans="2:9" ht="15">
      <c r="B71" s="17"/>
      <c r="C71" s="13" t="s">
        <v>14</v>
      </c>
      <c r="D71" s="18">
        <v>4</v>
      </c>
      <c r="E71" s="18">
        <v>550</v>
      </c>
      <c r="F71" s="14">
        <f t="shared" ref="F71:F142" si="9">+E71+(E71*G71)</f>
        <v>715</v>
      </c>
      <c r="G71" s="15">
        <v>0.3</v>
      </c>
      <c r="H71" s="16">
        <f t="shared" si="8"/>
        <v>2200</v>
      </c>
      <c r="I71" s="16">
        <f t="shared" si="4"/>
        <v>2860</v>
      </c>
    </row>
    <row r="72" spans="2:9" s="53" customFormat="1" ht="30">
      <c r="B72" s="54">
        <v>7</v>
      </c>
      <c r="C72" s="55" t="s">
        <v>64</v>
      </c>
      <c r="D72" s="42">
        <f>D73+D74+D75</f>
        <v>3</v>
      </c>
      <c r="E72" s="42"/>
      <c r="F72" s="48"/>
      <c r="G72" s="56"/>
      <c r="H72" s="54">
        <f>H73+H74+H75</f>
        <v>2700</v>
      </c>
      <c r="I72" s="54">
        <f>I73+I74+I75</f>
        <v>3510</v>
      </c>
    </row>
    <row r="73" spans="2:9" s="30" customFormat="1" ht="15">
      <c r="B73" s="35"/>
      <c r="C73" s="1" t="s">
        <v>65</v>
      </c>
      <c r="D73" s="2">
        <v>1</v>
      </c>
      <c r="E73" s="2">
        <v>1100</v>
      </c>
      <c r="F73" s="14">
        <f>+E73+(E73*G73)</f>
        <v>1430</v>
      </c>
      <c r="G73" s="15">
        <v>0.3</v>
      </c>
      <c r="H73" s="3">
        <f t="shared" ref="H73:H75" si="10">D73*E73</f>
        <v>1100</v>
      </c>
      <c r="I73" s="3">
        <f>+D73*F73</f>
        <v>1430</v>
      </c>
    </row>
    <row r="74" spans="2:9" s="30" customFormat="1" ht="15">
      <c r="B74" s="35"/>
      <c r="C74" s="1" t="s">
        <v>24</v>
      </c>
      <c r="D74" s="2">
        <v>1</v>
      </c>
      <c r="E74" s="2">
        <v>800</v>
      </c>
      <c r="F74" s="14">
        <f t="shared" ref="F74:F75" si="11">+E74+(E74*G74)</f>
        <v>1040</v>
      </c>
      <c r="G74" s="15">
        <v>0.3</v>
      </c>
      <c r="H74" s="3">
        <f t="shared" si="10"/>
        <v>800</v>
      </c>
      <c r="I74" s="3">
        <f t="shared" ref="I74:I79" si="12">+D74*F74</f>
        <v>1040</v>
      </c>
    </row>
    <row r="75" spans="2:9" s="30" customFormat="1" ht="15">
      <c r="B75" s="35"/>
      <c r="C75" s="1" t="s">
        <v>6</v>
      </c>
      <c r="D75" s="2">
        <v>1</v>
      </c>
      <c r="E75" s="2">
        <v>800</v>
      </c>
      <c r="F75" s="14">
        <f t="shared" si="11"/>
        <v>1040</v>
      </c>
      <c r="G75" s="15">
        <v>0.3</v>
      </c>
      <c r="H75" s="3">
        <f t="shared" si="10"/>
        <v>800</v>
      </c>
      <c r="I75" s="3">
        <f t="shared" si="12"/>
        <v>1040</v>
      </c>
    </row>
    <row r="76" spans="2:9" s="53" customFormat="1" ht="30">
      <c r="B76" s="54">
        <v>8</v>
      </c>
      <c r="C76" s="55" t="s">
        <v>66</v>
      </c>
      <c r="D76" s="42">
        <f>D77+D78+D79</f>
        <v>3</v>
      </c>
      <c r="E76" s="42"/>
      <c r="F76" s="48"/>
      <c r="G76" s="56"/>
      <c r="H76" s="54">
        <f>H77+H78+H79</f>
        <v>2700</v>
      </c>
      <c r="I76" s="54">
        <f>I77+I78+I79</f>
        <v>3510</v>
      </c>
    </row>
    <row r="77" spans="2:9" s="30" customFormat="1" ht="15">
      <c r="B77" s="35"/>
      <c r="C77" s="1" t="s">
        <v>65</v>
      </c>
      <c r="D77" s="4">
        <v>1</v>
      </c>
      <c r="E77" s="4">
        <v>1100</v>
      </c>
      <c r="F77" s="14">
        <f>+E77+(E77*G77)</f>
        <v>1430</v>
      </c>
      <c r="G77" s="15">
        <v>0.3</v>
      </c>
      <c r="H77" s="3">
        <f t="shared" ref="H77:H79" si="13">D77*E77</f>
        <v>1100</v>
      </c>
      <c r="I77" s="3">
        <f t="shared" si="12"/>
        <v>1430</v>
      </c>
    </row>
    <row r="78" spans="2:9" s="30" customFormat="1" ht="15">
      <c r="B78" s="35"/>
      <c r="C78" s="1" t="s">
        <v>24</v>
      </c>
      <c r="D78" s="4">
        <v>1</v>
      </c>
      <c r="E78" s="4">
        <v>800</v>
      </c>
      <c r="F78" s="14">
        <f t="shared" ref="F78:F79" si="14">+E78+(E78*G78)</f>
        <v>1040</v>
      </c>
      <c r="G78" s="15">
        <v>0.3</v>
      </c>
      <c r="H78" s="3">
        <f t="shared" si="13"/>
        <v>800</v>
      </c>
      <c r="I78" s="3">
        <f t="shared" si="12"/>
        <v>1040</v>
      </c>
    </row>
    <row r="79" spans="2:9" s="30" customFormat="1" ht="15">
      <c r="B79" s="35"/>
      <c r="C79" s="1" t="s">
        <v>6</v>
      </c>
      <c r="D79" s="4">
        <v>1</v>
      </c>
      <c r="E79" s="4">
        <v>800</v>
      </c>
      <c r="F79" s="14">
        <f t="shared" si="14"/>
        <v>1040</v>
      </c>
      <c r="G79" s="15">
        <v>0.3</v>
      </c>
      <c r="H79" s="3">
        <f t="shared" si="13"/>
        <v>800</v>
      </c>
      <c r="I79" s="3">
        <f t="shared" si="12"/>
        <v>1040</v>
      </c>
    </row>
    <row r="80" spans="2:9" s="53" customFormat="1" ht="30">
      <c r="B80" s="54">
        <v>9</v>
      </c>
      <c r="C80" s="55" t="s">
        <v>32</v>
      </c>
      <c r="D80" s="42">
        <f>D81+D82+D83+D84+D85+D86+D87+D88+D89+D90+D91+D92+D93+D94+D95</f>
        <v>53</v>
      </c>
      <c r="E80" s="42"/>
      <c r="F80" s="48"/>
      <c r="G80" s="56"/>
      <c r="H80" s="57">
        <f>SUM(H81:H95)</f>
        <v>24830</v>
      </c>
      <c r="I80" s="57">
        <f>SUM(I81:I95)</f>
        <v>32279</v>
      </c>
    </row>
    <row r="81" spans="2:9" ht="15">
      <c r="B81" s="12"/>
      <c r="C81" s="13" t="s">
        <v>2</v>
      </c>
      <c r="D81" s="14">
        <v>1</v>
      </c>
      <c r="E81" s="14">
        <f>1400+230</f>
        <v>1630</v>
      </c>
      <c r="F81" s="14">
        <f t="shared" si="9"/>
        <v>2119</v>
      </c>
      <c r="G81" s="15">
        <v>0.3</v>
      </c>
      <c r="H81" s="16">
        <f t="shared" ref="H81:H95" si="15">D81*E81</f>
        <v>1630</v>
      </c>
      <c r="I81" s="16">
        <f t="shared" si="4"/>
        <v>2119</v>
      </c>
    </row>
    <row r="82" spans="2:9" ht="15">
      <c r="B82" s="17"/>
      <c r="C82" s="13" t="s">
        <v>3</v>
      </c>
      <c r="D82" s="18">
        <v>1</v>
      </c>
      <c r="E82" s="18">
        <v>700</v>
      </c>
      <c r="F82" s="14">
        <f t="shared" si="9"/>
        <v>910</v>
      </c>
      <c r="G82" s="15">
        <v>0.3</v>
      </c>
      <c r="H82" s="16">
        <f t="shared" si="15"/>
        <v>700</v>
      </c>
      <c r="I82" s="16">
        <f t="shared" si="4"/>
        <v>910</v>
      </c>
    </row>
    <row r="83" spans="2:9" ht="15">
      <c r="B83" s="17"/>
      <c r="C83" s="13" t="s">
        <v>4</v>
      </c>
      <c r="D83" s="18">
        <v>1</v>
      </c>
      <c r="E83" s="18">
        <v>550</v>
      </c>
      <c r="F83" s="14">
        <f t="shared" si="9"/>
        <v>715</v>
      </c>
      <c r="G83" s="15">
        <v>0.3</v>
      </c>
      <c r="H83" s="16">
        <f t="shared" si="15"/>
        <v>550</v>
      </c>
      <c r="I83" s="16">
        <f t="shared" si="4"/>
        <v>715</v>
      </c>
    </row>
    <row r="84" spans="2:9" ht="15">
      <c r="B84" s="17"/>
      <c r="C84" s="13" t="s">
        <v>5</v>
      </c>
      <c r="D84" s="18">
        <v>1</v>
      </c>
      <c r="E84" s="18">
        <v>650</v>
      </c>
      <c r="F84" s="14">
        <f t="shared" si="9"/>
        <v>845</v>
      </c>
      <c r="G84" s="15">
        <v>0.3</v>
      </c>
      <c r="H84" s="16">
        <f t="shared" si="15"/>
        <v>650</v>
      </c>
      <c r="I84" s="16">
        <f t="shared" si="4"/>
        <v>845</v>
      </c>
    </row>
    <row r="85" spans="2:9" ht="15">
      <c r="B85" s="17"/>
      <c r="C85" s="13" t="s">
        <v>6</v>
      </c>
      <c r="D85" s="18">
        <v>1</v>
      </c>
      <c r="E85" s="18">
        <v>650</v>
      </c>
      <c r="F85" s="14">
        <f t="shared" si="9"/>
        <v>845</v>
      </c>
      <c r="G85" s="15">
        <v>0.3</v>
      </c>
      <c r="H85" s="16">
        <f t="shared" si="15"/>
        <v>650</v>
      </c>
      <c r="I85" s="16">
        <f t="shared" si="4"/>
        <v>845</v>
      </c>
    </row>
    <row r="86" spans="2:9" ht="15">
      <c r="B86" s="17"/>
      <c r="C86" s="13" t="s">
        <v>7</v>
      </c>
      <c r="D86" s="18">
        <v>1</v>
      </c>
      <c r="E86" s="18">
        <v>550</v>
      </c>
      <c r="F86" s="14">
        <f t="shared" si="9"/>
        <v>715</v>
      </c>
      <c r="G86" s="15">
        <v>0.3</v>
      </c>
      <c r="H86" s="16">
        <f t="shared" si="15"/>
        <v>550</v>
      </c>
      <c r="I86" s="16">
        <f t="shared" si="4"/>
        <v>715</v>
      </c>
    </row>
    <row r="87" spans="2:9" ht="15">
      <c r="B87" s="17"/>
      <c r="C87" s="13" t="s">
        <v>8</v>
      </c>
      <c r="D87" s="18">
        <f>4+1</f>
        <v>5</v>
      </c>
      <c r="E87" s="18">
        <v>450</v>
      </c>
      <c r="F87" s="14">
        <f t="shared" si="9"/>
        <v>585</v>
      </c>
      <c r="G87" s="15">
        <v>0.3</v>
      </c>
      <c r="H87" s="16">
        <f t="shared" si="15"/>
        <v>2250</v>
      </c>
      <c r="I87" s="16">
        <f t="shared" si="4"/>
        <v>2925</v>
      </c>
    </row>
    <row r="88" spans="2:9" ht="15">
      <c r="B88" s="17"/>
      <c r="C88" s="13" t="s">
        <v>9</v>
      </c>
      <c r="D88" s="18">
        <v>3</v>
      </c>
      <c r="E88" s="18">
        <v>450</v>
      </c>
      <c r="F88" s="14">
        <f t="shared" si="9"/>
        <v>585</v>
      </c>
      <c r="G88" s="15">
        <v>0.3</v>
      </c>
      <c r="H88" s="16">
        <f t="shared" si="15"/>
        <v>1350</v>
      </c>
      <c r="I88" s="16">
        <f t="shared" si="4"/>
        <v>1755</v>
      </c>
    </row>
    <row r="89" spans="2:9" ht="15">
      <c r="B89" s="17"/>
      <c r="C89" s="13" t="s">
        <v>10</v>
      </c>
      <c r="D89" s="18">
        <f>20-1-1-2</f>
        <v>16</v>
      </c>
      <c r="E89" s="18">
        <v>450</v>
      </c>
      <c r="F89" s="14">
        <f t="shared" si="9"/>
        <v>585</v>
      </c>
      <c r="G89" s="15">
        <v>0.3</v>
      </c>
      <c r="H89" s="16">
        <f t="shared" si="15"/>
        <v>7200</v>
      </c>
      <c r="I89" s="16">
        <f t="shared" si="4"/>
        <v>9360</v>
      </c>
    </row>
    <row r="90" spans="2:9" ht="15">
      <c r="B90" s="17"/>
      <c r="C90" s="13" t="s">
        <v>11</v>
      </c>
      <c r="D90" s="18">
        <v>1</v>
      </c>
      <c r="E90" s="18">
        <v>450</v>
      </c>
      <c r="F90" s="14">
        <f t="shared" si="9"/>
        <v>585</v>
      </c>
      <c r="G90" s="15">
        <v>0.3</v>
      </c>
      <c r="H90" s="16">
        <f t="shared" si="15"/>
        <v>450</v>
      </c>
      <c r="I90" s="16">
        <f t="shared" ref="I90:I153" si="16">+D90*F90</f>
        <v>585</v>
      </c>
    </row>
    <row r="91" spans="2:9" ht="15">
      <c r="B91" s="17"/>
      <c r="C91" s="13" t="s">
        <v>12</v>
      </c>
      <c r="D91" s="18">
        <v>6</v>
      </c>
      <c r="E91" s="18">
        <v>400</v>
      </c>
      <c r="F91" s="14">
        <f t="shared" si="9"/>
        <v>520</v>
      </c>
      <c r="G91" s="15">
        <v>0.3</v>
      </c>
      <c r="H91" s="16">
        <f t="shared" si="15"/>
        <v>2400</v>
      </c>
      <c r="I91" s="16">
        <f t="shared" si="16"/>
        <v>3120</v>
      </c>
    </row>
    <row r="92" spans="2:9" ht="15">
      <c r="B92" s="17"/>
      <c r="C92" s="13" t="s">
        <v>13</v>
      </c>
      <c r="D92" s="18">
        <v>8</v>
      </c>
      <c r="E92" s="18">
        <v>400</v>
      </c>
      <c r="F92" s="14">
        <f t="shared" si="9"/>
        <v>520</v>
      </c>
      <c r="G92" s="15">
        <v>0.3</v>
      </c>
      <c r="H92" s="16">
        <f t="shared" si="15"/>
        <v>3200</v>
      </c>
      <c r="I92" s="16">
        <f t="shared" si="16"/>
        <v>4160</v>
      </c>
    </row>
    <row r="93" spans="2:9" ht="15">
      <c r="B93" s="17"/>
      <c r="C93" s="13" t="s">
        <v>0</v>
      </c>
      <c r="D93" s="18">
        <v>3</v>
      </c>
      <c r="E93" s="18">
        <v>400</v>
      </c>
      <c r="F93" s="14">
        <f t="shared" si="9"/>
        <v>520</v>
      </c>
      <c r="G93" s="15">
        <v>0.3</v>
      </c>
      <c r="H93" s="16">
        <f t="shared" si="15"/>
        <v>1200</v>
      </c>
      <c r="I93" s="16">
        <f t="shared" si="16"/>
        <v>1560</v>
      </c>
    </row>
    <row r="94" spans="2:9" ht="15">
      <c r="B94" s="17"/>
      <c r="C94" s="13" t="s">
        <v>14</v>
      </c>
      <c r="D94" s="18">
        <v>4</v>
      </c>
      <c r="E94" s="18">
        <v>400</v>
      </c>
      <c r="F94" s="14">
        <f t="shared" si="9"/>
        <v>520</v>
      </c>
      <c r="G94" s="15">
        <v>0.3</v>
      </c>
      <c r="H94" s="16">
        <f t="shared" si="15"/>
        <v>1600</v>
      </c>
      <c r="I94" s="16">
        <f t="shared" si="16"/>
        <v>2080</v>
      </c>
    </row>
    <row r="95" spans="2:9" s="7" customFormat="1" ht="15">
      <c r="B95" s="19"/>
      <c r="C95" s="13" t="s">
        <v>15</v>
      </c>
      <c r="D95" s="18">
        <v>1</v>
      </c>
      <c r="E95" s="18">
        <v>450</v>
      </c>
      <c r="F95" s="14">
        <f t="shared" si="9"/>
        <v>585</v>
      </c>
      <c r="G95" s="15">
        <v>0.3</v>
      </c>
      <c r="H95" s="16">
        <f t="shared" si="15"/>
        <v>450</v>
      </c>
      <c r="I95" s="16">
        <f t="shared" si="16"/>
        <v>585</v>
      </c>
    </row>
    <row r="96" spans="2:9" s="53" customFormat="1" ht="30">
      <c r="B96" s="54">
        <v>10</v>
      </c>
      <c r="C96" s="55" t="s">
        <v>33</v>
      </c>
      <c r="D96" s="42">
        <f>SUM(D97:D111)</f>
        <v>59</v>
      </c>
      <c r="E96" s="42"/>
      <c r="F96" s="48"/>
      <c r="G96" s="56"/>
      <c r="H96" s="57">
        <f>SUM(H97:H111)</f>
        <v>27630</v>
      </c>
      <c r="I96" s="57">
        <f>SUM(I97:I111)</f>
        <v>35919</v>
      </c>
    </row>
    <row r="97" spans="2:9" ht="15">
      <c r="B97" s="20"/>
      <c r="C97" s="13" t="s">
        <v>2</v>
      </c>
      <c r="D97" s="21">
        <v>1</v>
      </c>
      <c r="E97" s="14">
        <f>1400+230</f>
        <v>1630</v>
      </c>
      <c r="F97" s="14">
        <f t="shared" si="9"/>
        <v>2119</v>
      </c>
      <c r="G97" s="15">
        <v>0.3</v>
      </c>
      <c r="H97" s="16">
        <f t="shared" ref="H97:H111" si="17">D97*E97</f>
        <v>1630</v>
      </c>
      <c r="I97" s="16">
        <f t="shared" si="16"/>
        <v>2119</v>
      </c>
    </row>
    <row r="98" spans="2:9" ht="15">
      <c r="B98" s="17"/>
      <c r="C98" s="13" t="s">
        <v>3</v>
      </c>
      <c r="D98" s="18">
        <v>1</v>
      </c>
      <c r="E98" s="18">
        <v>700</v>
      </c>
      <c r="F98" s="14">
        <f t="shared" si="9"/>
        <v>910</v>
      </c>
      <c r="G98" s="15">
        <v>0.3</v>
      </c>
      <c r="H98" s="16">
        <f t="shared" si="17"/>
        <v>700</v>
      </c>
      <c r="I98" s="16">
        <f t="shared" si="16"/>
        <v>910</v>
      </c>
    </row>
    <row r="99" spans="2:9" ht="15">
      <c r="B99" s="17"/>
      <c r="C99" s="13" t="s">
        <v>4</v>
      </c>
      <c r="D99" s="18">
        <v>1</v>
      </c>
      <c r="E99" s="18">
        <v>550</v>
      </c>
      <c r="F99" s="14">
        <f t="shared" si="9"/>
        <v>715</v>
      </c>
      <c r="G99" s="15">
        <v>0.3</v>
      </c>
      <c r="H99" s="16">
        <f t="shared" si="17"/>
        <v>550</v>
      </c>
      <c r="I99" s="16">
        <f t="shared" si="16"/>
        <v>715</v>
      </c>
    </row>
    <row r="100" spans="2:9" ht="15">
      <c r="B100" s="17"/>
      <c r="C100" s="13" t="s">
        <v>5</v>
      </c>
      <c r="D100" s="18">
        <v>1</v>
      </c>
      <c r="E100" s="18">
        <v>650</v>
      </c>
      <c r="F100" s="14">
        <f t="shared" si="9"/>
        <v>845</v>
      </c>
      <c r="G100" s="15">
        <v>0.3</v>
      </c>
      <c r="H100" s="16">
        <f t="shared" si="17"/>
        <v>650</v>
      </c>
      <c r="I100" s="16">
        <f t="shared" si="16"/>
        <v>845</v>
      </c>
    </row>
    <row r="101" spans="2:9" ht="15">
      <c r="B101" s="17"/>
      <c r="C101" s="13" t="s">
        <v>6</v>
      </c>
      <c r="D101" s="18">
        <v>1</v>
      </c>
      <c r="E101" s="18">
        <v>650</v>
      </c>
      <c r="F101" s="14">
        <f t="shared" si="9"/>
        <v>845</v>
      </c>
      <c r="G101" s="15">
        <v>0.3</v>
      </c>
      <c r="H101" s="16">
        <f t="shared" si="17"/>
        <v>650</v>
      </c>
      <c r="I101" s="16">
        <f t="shared" si="16"/>
        <v>845</v>
      </c>
    </row>
    <row r="102" spans="2:9" ht="15">
      <c r="B102" s="17"/>
      <c r="C102" s="13" t="s">
        <v>7</v>
      </c>
      <c r="D102" s="18">
        <v>1</v>
      </c>
      <c r="E102" s="18">
        <v>550</v>
      </c>
      <c r="F102" s="14">
        <f t="shared" si="9"/>
        <v>715</v>
      </c>
      <c r="G102" s="15">
        <v>0.3</v>
      </c>
      <c r="H102" s="16">
        <f t="shared" si="17"/>
        <v>550</v>
      </c>
      <c r="I102" s="16">
        <f t="shared" si="16"/>
        <v>715</v>
      </c>
    </row>
    <row r="103" spans="2:9" ht="15">
      <c r="B103" s="17"/>
      <c r="C103" s="13" t="s">
        <v>8</v>
      </c>
      <c r="D103" s="18">
        <f>4+1</f>
        <v>5</v>
      </c>
      <c r="E103" s="18">
        <v>450</v>
      </c>
      <c r="F103" s="14">
        <f t="shared" si="9"/>
        <v>585</v>
      </c>
      <c r="G103" s="15">
        <v>0.3</v>
      </c>
      <c r="H103" s="16">
        <f t="shared" si="17"/>
        <v>2250</v>
      </c>
      <c r="I103" s="16">
        <f t="shared" si="16"/>
        <v>2925</v>
      </c>
    </row>
    <row r="104" spans="2:9" ht="15">
      <c r="B104" s="17"/>
      <c r="C104" s="13" t="s">
        <v>9</v>
      </c>
      <c r="D104" s="18">
        <v>3</v>
      </c>
      <c r="E104" s="18">
        <v>450</v>
      </c>
      <c r="F104" s="14">
        <f t="shared" si="9"/>
        <v>585</v>
      </c>
      <c r="G104" s="15">
        <v>0.3</v>
      </c>
      <c r="H104" s="16">
        <f t="shared" si="17"/>
        <v>1350</v>
      </c>
      <c r="I104" s="16">
        <f t="shared" si="16"/>
        <v>1755</v>
      </c>
    </row>
    <row r="105" spans="2:9" ht="15">
      <c r="B105" s="17"/>
      <c r="C105" s="13" t="s">
        <v>10</v>
      </c>
      <c r="D105" s="18">
        <f>20+4</f>
        <v>24</v>
      </c>
      <c r="E105" s="18">
        <v>450</v>
      </c>
      <c r="F105" s="14">
        <f t="shared" si="9"/>
        <v>585</v>
      </c>
      <c r="G105" s="15">
        <v>0.3</v>
      </c>
      <c r="H105" s="16">
        <f t="shared" si="17"/>
        <v>10800</v>
      </c>
      <c r="I105" s="16">
        <f t="shared" si="16"/>
        <v>14040</v>
      </c>
    </row>
    <row r="106" spans="2:9" ht="15">
      <c r="B106" s="17"/>
      <c r="C106" s="13" t="s">
        <v>11</v>
      </c>
      <c r="D106" s="18">
        <v>1</v>
      </c>
      <c r="E106" s="18">
        <v>450</v>
      </c>
      <c r="F106" s="14">
        <f t="shared" si="9"/>
        <v>585</v>
      </c>
      <c r="G106" s="15">
        <v>0.3</v>
      </c>
      <c r="H106" s="16">
        <f t="shared" si="17"/>
        <v>450</v>
      </c>
      <c r="I106" s="16">
        <f t="shared" si="16"/>
        <v>585</v>
      </c>
    </row>
    <row r="107" spans="2:9" ht="15">
      <c r="B107" s="17"/>
      <c r="C107" s="13" t="s">
        <v>12</v>
      </c>
      <c r="D107" s="18">
        <v>6</v>
      </c>
      <c r="E107" s="18">
        <v>400</v>
      </c>
      <c r="F107" s="14">
        <f t="shared" si="9"/>
        <v>520</v>
      </c>
      <c r="G107" s="15">
        <v>0.3</v>
      </c>
      <c r="H107" s="16">
        <f t="shared" si="17"/>
        <v>2400</v>
      </c>
      <c r="I107" s="16">
        <f t="shared" si="16"/>
        <v>3120</v>
      </c>
    </row>
    <row r="108" spans="2:9" ht="15">
      <c r="B108" s="17"/>
      <c r="C108" s="13" t="s">
        <v>13</v>
      </c>
      <c r="D108" s="18">
        <v>6</v>
      </c>
      <c r="E108" s="18">
        <v>400</v>
      </c>
      <c r="F108" s="14">
        <f t="shared" si="9"/>
        <v>520</v>
      </c>
      <c r="G108" s="15">
        <v>0.3</v>
      </c>
      <c r="H108" s="16">
        <f t="shared" si="17"/>
        <v>2400</v>
      </c>
      <c r="I108" s="16">
        <f t="shared" si="16"/>
        <v>3120</v>
      </c>
    </row>
    <row r="109" spans="2:9" ht="15">
      <c r="B109" s="17"/>
      <c r="C109" s="13" t="s">
        <v>0</v>
      </c>
      <c r="D109" s="18">
        <v>3</v>
      </c>
      <c r="E109" s="18">
        <v>400</v>
      </c>
      <c r="F109" s="14">
        <f t="shared" si="9"/>
        <v>520</v>
      </c>
      <c r="G109" s="15">
        <v>0.3</v>
      </c>
      <c r="H109" s="16">
        <f t="shared" si="17"/>
        <v>1200</v>
      </c>
      <c r="I109" s="16">
        <f t="shared" si="16"/>
        <v>1560</v>
      </c>
    </row>
    <row r="110" spans="2:9" ht="15">
      <c r="B110" s="17"/>
      <c r="C110" s="13" t="s">
        <v>15</v>
      </c>
      <c r="D110" s="18">
        <v>1</v>
      </c>
      <c r="E110" s="18">
        <v>450</v>
      </c>
      <c r="F110" s="14">
        <f t="shared" si="9"/>
        <v>585</v>
      </c>
      <c r="G110" s="15">
        <v>0.3</v>
      </c>
      <c r="H110" s="16">
        <f t="shared" si="17"/>
        <v>450</v>
      </c>
      <c r="I110" s="16">
        <f t="shared" si="16"/>
        <v>585</v>
      </c>
    </row>
    <row r="111" spans="2:9" ht="15">
      <c r="B111" s="17"/>
      <c r="C111" s="13" t="s">
        <v>14</v>
      </c>
      <c r="D111" s="18">
        <v>4</v>
      </c>
      <c r="E111" s="18">
        <v>400</v>
      </c>
      <c r="F111" s="14">
        <f t="shared" si="9"/>
        <v>520</v>
      </c>
      <c r="G111" s="15">
        <v>0.3</v>
      </c>
      <c r="H111" s="16">
        <f t="shared" si="17"/>
        <v>1600</v>
      </c>
      <c r="I111" s="16">
        <f t="shared" si="16"/>
        <v>2080</v>
      </c>
    </row>
    <row r="112" spans="2:9" s="53" customFormat="1" ht="30">
      <c r="B112" s="54">
        <v>11</v>
      </c>
      <c r="C112" s="55" t="s">
        <v>34</v>
      </c>
      <c r="D112" s="42">
        <f>D113+D114+D115+D116+D117+D118+D119+D120+D121+D122+D123+D124+D125+D126+D127+D128+D129+D130+D131+D132</f>
        <v>64</v>
      </c>
      <c r="E112" s="42"/>
      <c r="F112" s="48"/>
      <c r="G112" s="56"/>
      <c r="H112" s="57">
        <f>SUM(H113:H132)</f>
        <v>30880</v>
      </c>
      <c r="I112" s="57">
        <f>SUM(I113:I132)</f>
        <v>40144</v>
      </c>
    </row>
    <row r="113" spans="2:9" ht="15">
      <c r="B113" s="20"/>
      <c r="C113" s="13" t="s">
        <v>2</v>
      </c>
      <c r="D113" s="21">
        <v>1</v>
      </c>
      <c r="E113" s="14">
        <f>1400+230</f>
        <v>1630</v>
      </c>
      <c r="F113" s="14">
        <f t="shared" si="9"/>
        <v>2119</v>
      </c>
      <c r="G113" s="15">
        <v>0.3</v>
      </c>
      <c r="H113" s="16">
        <f t="shared" ref="H113:H132" si="18">D113*E113</f>
        <v>1630</v>
      </c>
      <c r="I113" s="16">
        <f t="shared" si="16"/>
        <v>2119</v>
      </c>
    </row>
    <row r="114" spans="2:9" ht="15">
      <c r="B114" s="17"/>
      <c r="C114" s="13" t="s">
        <v>3</v>
      </c>
      <c r="D114" s="18">
        <v>1</v>
      </c>
      <c r="E114" s="18">
        <v>700</v>
      </c>
      <c r="F114" s="14">
        <f t="shared" si="9"/>
        <v>910</v>
      </c>
      <c r="G114" s="15">
        <v>0.3</v>
      </c>
      <c r="H114" s="16">
        <f t="shared" si="18"/>
        <v>700</v>
      </c>
      <c r="I114" s="16">
        <f t="shared" si="16"/>
        <v>910</v>
      </c>
    </row>
    <row r="115" spans="2:9" ht="15">
      <c r="B115" s="17"/>
      <c r="C115" s="13" t="s">
        <v>31</v>
      </c>
      <c r="D115" s="18">
        <v>1</v>
      </c>
      <c r="E115" s="18">
        <v>600</v>
      </c>
      <c r="F115" s="14">
        <f t="shared" si="9"/>
        <v>780</v>
      </c>
      <c r="G115" s="15">
        <v>0.3</v>
      </c>
      <c r="H115" s="16">
        <f t="shared" si="18"/>
        <v>600</v>
      </c>
      <c r="I115" s="16">
        <f t="shared" si="16"/>
        <v>780</v>
      </c>
    </row>
    <row r="116" spans="2:9" ht="15">
      <c r="B116" s="17"/>
      <c r="C116" s="13" t="s">
        <v>4</v>
      </c>
      <c r="D116" s="18">
        <v>1</v>
      </c>
      <c r="E116" s="18">
        <v>550</v>
      </c>
      <c r="F116" s="14">
        <f t="shared" si="9"/>
        <v>715</v>
      </c>
      <c r="G116" s="15">
        <v>0.3</v>
      </c>
      <c r="H116" s="16">
        <f t="shared" si="18"/>
        <v>550</v>
      </c>
      <c r="I116" s="16">
        <f t="shared" si="16"/>
        <v>715</v>
      </c>
    </row>
    <row r="117" spans="2:9" ht="15">
      <c r="B117" s="13"/>
      <c r="C117" s="13" t="s">
        <v>47</v>
      </c>
      <c r="D117" s="18">
        <v>1</v>
      </c>
      <c r="E117" s="18">
        <v>600</v>
      </c>
      <c r="F117" s="14">
        <f t="shared" si="9"/>
        <v>780</v>
      </c>
      <c r="G117" s="15">
        <v>0.3</v>
      </c>
      <c r="H117" s="16">
        <f t="shared" si="18"/>
        <v>600</v>
      </c>
      <c r="I117" s="16">
        <f t="shared" si="16"/>
        <v>780</v>
      </c>
    </row>
    <row r="118" spans="2:9" ht="15">
      <c r="B118" s="17"/>
      <c r="C118" s="13" t="s">
        <v>16</v>
      </c>
      <c r="D118" s="18">
        <v>1</v>
      </c>
      <c r="E118" s="18">
        <v>650</v>
      </c>
      <c r="F118" s="14">
        <f t="shared" si="9"/>
        <v>845</v>
      </c>
      <c r="G118" s="15">
        <v>0.3</v>
      </c>
      <c r="H118" s="16">
        <f t="shared" si="18"/>
        <v>650</v>
      </c>
      <c r="I118" s="16">
        <f t="shared" si="16"/>
        <v>845</v>
      </c>
    </row>
    <row r="119" spans="2:9" ht="15">
      <c r="B119" s="17"/>
      <c r="C119" s="13" t="s">
        <v>17</v>
      </c>
      <c r="D119" s="18">
        <v>1</v>
      </c>
      <c r="E119" s="18">
        <v>650</v>
      </c>
      <c r="F119" s="14">
        <f t="shared" si="9"/>
        <v>845</v>
      </c>
      <c r="G119" s="15">
        <v>0.3</v>
      </c>
      <c r="H119" s="16">
        <f t="shared" si="18"/>
        <v>650</v>
      </c>
      <c r="I119" s="16">
        <f t="shared" si="16"/>
        <v>845</v>
      </c>
    </row>
    <row r="120" spans="2:9" ht="15">
      <c r="B120" s="17"/>
      <c r="C120" s="13" t="s">
        <v>6</v>
      </c>
      <c r="D120" s="18">
        <v>1</v>
      </c>
      <c r="E120" s="18">
        <v>650</v>
      </c>
      <c r="F120" s="14">
        <f t="shared" si="9"/>
        <v>845</v>
      </c>
      <c r="G120" s="15">
        <v>0.3</v>
      </c>
      <c r="H120" s="16">
        <f t="shared" si="18"/>
        <v>650</v>
      </c>
      <c r="I120" s="16">
        <f t="shared" si="16"/>
        <v>845</v>
      </c>
    </row>
    <row r="121" spans="2:9" ht="15">
      <c r="B121" s="17"/>
      <c r="C121" s="13" t="s">
        <v>7</v>
      </c>
      <c r="D121" s="18">
        <v>1</v>
      </c>
      <c r="E121" s="18">
        <v>550</v>
      </c>
      <c r="F121" s="14">
        <f t="shared" si="9"/>
        <v>715</v>
      </c>
      <c r="G121" s="15">
        <v>0.3</v>
      </c>
      <c r="H121" s="16">
        <f t="shared" si="18"/>
        <v>550</v>
      </c>
      <c r="I121" s="16">
        <f t="shared" si="16"/>
        <v>715</v>
      </c>
    </row>
    <row r="122" spans="2:9" ht="15">
      <c r="B122" s="17"/>
      <c r="C122" s="13" t="s">
        <v>18</v>
      </c>
      <c r="D122" s="18">
        <f>2-1</f>
        <v>1</v>
      </c>
      <c r="E122" s="18">
        <v>600</v>
      </c>
      <c r="F122" s="14">
        <f t="shared" si="9"/>
        <v>780</v>
      </c>
      <c r="G122" s="15">
        <v>0.3</v>
      </c>
      <c r="H122" s="16">
        <f t="shared" si="18"/>
        <v>600</v>
      </c>
      <c r="I122" s="16">
        <f t="shared" si="16"/>
        <v>780</v>
      </c>
    </row>
    <row r="123" spans="2:9" ht="15">
      <c r="B123" s="17"/>
      <c r="C123" s="13" t="s">
        <v>24</v>
      </c>
      <c r="D123" s="18">
        <v>1</v>
      </c>
      <c r="E123" s="18">
        <v>600</v>
      </c>
      <c r="F123" s="14">
        <f t="shared" si="9"/>
        <v>780</v>
      </c>
      <c r="G123" s="15">
        <v>0.3</v>
      </c>
      <c r="H123" s="16">
        <f t="shared" si="18"/>
        <v>600</v>
      </c>
      <c r="I123" s="16">
        <f t="shared" si="16"/>
        <v>780</v>
      </c>
    </row>
    <row r="124" spans="2:9" ht="15">
      <c r="B124" s="17"/>
      <c r="C124" s="13" t="s">
        <v>8</v>
      </c>
      <c r="D124" s="18">
        <f>4+1</f>
        <v>5</v>
      </c>
      <c r="E124" s="18">
        <v>450</v>
      </c>
      <c r="F124" s="14">
        <f t="shared" si="9"/>
        <v>585</v>
      </c>
      <c r="G124" s="15">
        <v>0.3</v>
      </c>
      <c r="H124" s="16">
        <f t="shared" si="18"/>
        <v>2250</v>
      </c>
      <c r="I124" s="16">
        <f t="shared" si="16"/>
        <v>2925</v>
      </c>
    </row>
    <row r="125" spans="2:9" ht="15">
      <c r="B125" s="17"/>
      <c r="C125" s="13" t="s">
        <v>11</v>
      </c>
      <c r="D125" s="18">
        <v>1</v>
      </c>
      <c r="E125" s="18">
        <v>450</v>
      </c>
      <c r="F125" s="14">
        <f t="shared" si="9"/>
        <v>585</v>
      </c>
      <c r="G125" s="15">
        <v>0.3</v>
      </c>
      <c r="H125" s="16">
        <f t="shared" si="18"/>
        <v>450</v>
      </c>
      <c r="I125" s="16">
        <f t="shared" si="16"/>
        <v>585</v>
      </c>
    </row>
    <row r="126" spans="2:9" ht="15">
      <c r="B126" s="17"/>
      <c r="C126" s="13" t="s">
        <v>9</v>
      </c>
      <c r="D126" s="18">
        <v>3</v>
      </c>
      <c r="E126" s="18">
        <v>450</v>
      </c>
      <c r="F126" s="14">
        <f t="shared" si="9"/>
        <v>585</v>
      </c>
      <c r="G126" s="15">
        <v>0.3</v>
      </c>
      <c r="H126" s="16">
        <f t="shared" si="18"/>
        <v>1350</v>
      </c>
      <c r="I126" s="16">
        <f t="shared" si="16"/>
        <v>1755</v>
      </c>
    </row>
    <row r="127" spans="2:9" ht="15">
      <c r="B127" s="17"/>
      <c r="C127" s="13" t="s">
        <v>10</v>
      </c>
      <c r="D127" s="18">
        <v>28</v>
      </c>
      <c r="E127" s="18">
        <v>450</v>
      </c>
      <c r="F127" s="14">
        <f t="shared" si="9"/>
        <v>585</v>
      </c>
      <c r="G127" s="15">
        <v>0.3</v>
      </c>
      <c r="H127" s="16">
        <f t="shared" si="18"/>
        <v>12600</v>
      </c>
      <c r="I127" s="16">
        <f t="shared" si="16"/>
        <v>16380</v>
      </c>
    </row>
    <row r="128" spans="2:9" ht="15">
      <c r="B128" s="17"/>
      <c r="C128" s="13" t="s">
        <v>12</v>
      </c>
      <c r="D128" s="18">
        <v>6</v>
      </c>
      <c r="E128" s="18">
        <v>400</v>
      </c>
      <c r="F128" s="14">
        <f t="shared" si="9"/>
        <v>520</v>
      </c>
      <c r="G128" s="15">
        <v>0.3</v>
      </c>
      <c r="H128" s="16">
        <f t="shared" si="18"/>
        <v>2400</v>
      </c>
      <c r="I128" s="16">
        <f t="shared" si="16"/>
        <v>3120</v>
      </c>
    </row>
    <row r="129" spans="2:9" ht="15">
      <c r="B129" s="17"/>
      <c r="C129" s="13" t="s">
        <v>13</v>
      </c>
      <c r="D129" s="18">
        <v>3</v>
      </c>
      <c r="E129" s="18">
        <v>400</v>
      </c>
      <c r="F129" s="14">
        <f t="shared" si="9"/>
        <v>520</v>
      </c>
      <c r="G129" s="15">
        <v>0.3</v>
      </c>
      <c r="H129" s="16">
        <f t="shared" si="18"/>
        <v>1200</v>
      </c>
      <c r="I129" s="16">
        <f t="shared" si="16"/>
        <v>1560</v>
      </c>
    </row>
    <row r="130" spans="2:9" ht="15">
      <c r="B130" s="17"/>
      <c r="C130" s="13" t="s">
        <v>0</v>
      </c>
      <c r="D130" s="18">
        <v>2</v>
      </c>
      <c r="E130" s="18">
        <v>400</v>
      </c>
      <c r="F130" s="14">
        <f t="shared" si="9"/>
        <v>520</v>
      </c>
      <c r="G130" s="15">
        <v>0.3</v>
      </c>
      <c r="H130" s="16">
        <f t="shared" si="18"/>
        <v>800</v>
      </c>
      <c r="I130" s="16">
        <f t="shared" si="16"/>
        <v>1040</v>
      </c>
    </row>
    <row r="131" spans="2:9" ht="15">
      <c r="B131" s="17"/>
      <c r="C131" s="13" t="s">
        <v>15</v>
      </c>
      <c r="D131" s="18">
        <v>1</v>
      </c>
      <c r="E131" s="18">
        <v>450</v>
      </c>
      <c r="F131" s="14">
        <f t="shared" si="9"/>
        <v>585</v>
      </c>
      <c r="G131" s="15">
        <v>0.3</v>
      </c>
      <c r="H131" s="16">
        <f t="shared" si="18"/>
        <v>450</v>
      </c>
      <c r="I131" s="16">
        <f t="shared" si="16"/>
        <v>585</v>
      </c>
    </row>
    <row r="132" spans="2:9" ht="15">
      <c r="B132" s="17"/>
      <c r="C132" s="13" t="s">
        <v>14</v>
      </c>
      <c r="D132" s="18">
        <v>4</v>
      </c>
      <c r="E132" s="18">
        <v>400</v>
      </c>
      <c r="F132" s="14">
        <f t="shared" si="9"/>
        <v>520</v>
      </c>
      <c r="G132" s="15">
        <v>0.3</v>
      </c>
      <c r="H132" s="16">
        <f t="shared" si="18"/>
        <v>1600</v>
      </c>
      <c r="I132" s="16">
        <f t="shared" si="16"/>
        <v>2080</v>
      </c>
    </row>
    <row r="133" spans="2:9" s="53" customFormat="1" ht="30">
      <c r="B133" s="54">
        <v>12</v>
      </c>
      <c r="C133" s="55" t="s">
        <v>35</v>
      </c>
      <c r="D133" s="42">
        <f>D134+D135+D136+D137+D138+D139+D140+D141+D142+D143+D144+D145+D146+D147+D148+D149+D150+D151</f>
        <v>66</v>
      </c>
      <c r="E133" s="42"/>
      <c r="F133" s="48"/>
      <c r="G133" s="56"/>
      <c r="H133" s="57">
        <f>SUM(H134:H151)</f>
        <v>31530</v>
      </c>
      <c r="I133" s="57">
        <f>SUM(I134:I151)</f>
        <v>40989</v>
      </c>
    </row>
    <row r="134" spans="2:9" ht="15">
      <c r="B134" s="20"/>
      <c r="C134" s="13" t="s">
        <v>2</v>
      </c>
      <c r="D134" s="21">
        <v>1</v>
      </c>
      <c r="E134" s="14">
        <f>1400+230</f>
        <v>1630</v>
      </c>
      <c r="F134" s="14">
        <f t="shared" si="9"/>
        <v>2119</v>
      </c>
      <c r="G134" s="15">
        <v>0.3</v>
      </c>
      <c r="H134" s="16">
        <f t="shared" ref="H134:H151" si="19">D134*E134</f>
        <v>1630</v>
      </c>
      <c r="I134" s="16">
        <f t="shared" si="16"/>
        <v>2119</v>
      </c>
    </row>
    <row r="135" spans="2:9" ht="15">
      <c r="B135" s="17"/>
      <c r="C135" s="13" t="s">
        <v>3</v>
      </c>
      <c r="D135" s="18">
        <v>1</v>
      </c>
      <c r="E135" s="18">
        <v>700</v>
      </c>
      <c r="F135" s="14">
        <f t="shared" si="9"/>
        <v>910</v>
      </c>
      <c r="G135" s="15">
        <v>0.3</v>
      </c>
      <c r="H135" s="16">
        <f t="shared" si="19"/>
        <v>700</v>
      </c>
      <c r="I135" s="16">
        <f t="shared" si="16"/>
        <v>910</v>
      </c>
    </row>
    <row r="136" spans="2:9" ht="15">
      <c r="B136" s="17"/>
      <c r="C136" s="13" t="s">
        <v>4</v>
      </c>
      <c r="D136" s="18">
        <v>1</v>
      </c>
      <c r="E136" s="18">
        <v>550</v>
      </c>
      <c r="F136" s="14">
        <f t="shared" si="9"/>
        <v>715</v>
      </c>
      <c r="G136" s="15">
        <v>0.3</v>
      </c>
      <c r="H136" s="16">
        <f t="shared" si="19"/>
        <v>550</v>
      </c>
      <c r="I136" s="16">
        <f t="shared" si="16"/>
        <v>715</v>
      </c>
    </row>
    <row r="137" spans="2:9" ht="15">
      <c r="B137" s="17"/>
      <c r="C137" s="13" t="s">
        <v>16</v>
      </c>
      <c r="D137" s="18">
        <v>1</v>
      </c>
      <c r="E137" s="18">
        <v>650</v>
      </c>
      <c r="F137" s="14">
        <f t="shared" si="9"/>
        <v>845</v>
      </c>
      <c r="G137" s="15">
        <v>0.3</v>
      </c>
      <c r="H137" s="16">
        <f t="shared" si="19"/>
        <v>650</v>
      </c>
      <c r="I137" s="16">
        <f t="shared" si="16"/>
        <v>845</v>
      </c>
    </row>
    <row r="138" spans="2:9" ht="15">
      <c r="B138" s="17"/>
      <c r="C138" s="13" t="s">
        <v>17</v>
      </c>
      <c r="D138" s="18">
        <v>1</v>
      </c>
      <c r="E138" s="18">
        <v>650</v>
      </c>
      <c r="F138" s="14">
        <f t="shared" si="9"/>
        <v>845</v>
      </c>
      <c r="G138" s="15">
        <v>0.3</v>
      </c>
      <c r="H138" s="16">
        <f t="shared" si="19"/>
        <v>650</v>
      </c>
      <c r="I138" s="16">
        <f t="shared" si="16"/>
        <v>845</v>
      </c>
    </row>
    <row r="139" spans="2:9" ht="14.25" customHeight="1">
      <c r="B139" s="17"/>
      <c r="C139" s="13" t="s">
        <v>19</v>
      </c>
      <c r="D139" s="18">
        <v>2</v>
      </c>
      <c r="E139" s="18">
        <v>600</v>
      </c>
      <c r="F139" s="14">
        <f t="shared" si="9"/>
        <v>780</v>
      </c>
      <c r="G139" s="15">
        <v>0.3</v>
      </c>
      <c r="H139" s="16">
        <f t="shared" si="19"/>
        <v>1200</v>
      </c>
      <c r="I139" s="16">
        <f t="shared" si="16"/>
        <v>1560</v>
      </c>
    </row>
    <row r="140" spans="2:9" ht="15">
      <c r="B140" s="17"/>
      <c r="C140" s="13" t="s">
        <v>24</v>
      </c>
      <c r="D140" s="18">
        <v>1</v>
      </c>
      <c r="E140" s="18">
        <v>600</v>
      </c>
      <c r="F140" s="14">
        <f t="shared" si="9"/>
        <v>780</v>
      </c>
      <c r="G140" s="15">
        <v>0.3</v>
      </c>
      <c r="H140" s="16">
        <f t="shared" si="19"/>
        <v>600</v>
      </c>
      <c r="I140" s="16">
        <f t="shared" si="16"/>
        <v>780</v>
      </c>
    </row>
    <row r="141" spans="2:9" ht="15">
      <c r="B141" s="17"/>
      <c r="C141" s="13" t="s">
        <v>6</v>
      </c>
      <c r="D141" s="18">
        <v>1</v>
      </c>
      <c r="E141" s="18">
        <v>650</v>
      </c>
      <c r="F141" s="14">
        <f t="shared" si="9"/>
        <v>845</v>
      </c>
      <c r="G141" s="15">
        <v>0.3</v>
      </c>
      <c r="H141" s="16">
        <f t="shared" si="19"/>
        <v>650</v>
      </c>
      <c r="I141" s="16">
        <f t="shared" si="16"/>
        <v>845</v>
      </c>
    </row>
    <row r="142" spans="2:9" ht="15">
      <c r="B142" s="17"/>
      <c r="C142" s="13" t="s">
        <v>7</v>
      </c>
      <c r="D142" s="18">
        <v>1</v>
      </c>
      <c r="E142" s="18">
        <v>550</v>
      </c>
      <c r="F142" s="14">
        <f t="shared" si="9"/>
        <v>715</v>
      </c>
      <c r="G142" s="15">
        <v>0.3</v>
      </c>
      <c r="H142" s="16">
        <f t="shared" si="19"/>
        <v>550</v>
      </c>
      <c r="I142" s="16">
        <f t="shared" si="16"/>
        <v>715</v>
      </c>
    </row>
    <row r="143" spans="2:9" s="7" customFormat="1" ht="15">
      <c r="B143" s="19"/>
      <c r="C143" s="13" t="s">
        <v>8</v>
      </c>
      <c r="D143" s="18">
        <f>4+1</f>
        <v>5</v>
      </c>
      <c r="E143" s="18">
        <v>450</v>
      </c>
      <c r="F143" s="14">
        <f t="shared" ref="F143:F206" si="20">+E143+(E143*G143)</f>
        <v>585</v>
      </c>
      <c r="G143" s="15">
        <v>0.3</v>
      </c>
      <c r="H143" s="16">
        <f t="shared" si="19"/>
        <v>2250</v>
      </c>
      <c r="I143" s="16">
        <f t="shared" si="16"/>
        <v>2925</v>
      </c>
    </row>
    <row r="144" spans="2:9" ht="15">
      <c r="B144" s="17"/>
      <c r="C144" s="13" t="s">
        <v>10</v>
      </c>
      <c r="D144" s="18">
        <f>28+1</f>
        <v>29</v>
      </c>
      <c r="E144" s="18">
        <v>450</v>
      </c>
      <c r="F144" s="14">
        <f t="shared" si="20"/>
        <v>585</v>
      </c>
      <c r="G144" s="15">
        <v>0.3</v>
      </c>
      <c r="H144" s="16">
        <f t="shared" si="19"/>
        <v>13050</v>
      </c>
      <c r="I144" s="16">
        <f t="shared" si="16"/>
        <v>16965</v>
      </c>
    </row>
    <row r="145" spans="2:9" ht="15">
      <c r="B145" s="17"/>
      <c r="C145" s="13" t="s">
        <v>11</v>
      </c>
      <c r="D145" s="18">
        <v>1</v>
      </c>
      <c r="E145" s="18">
        <v>450</v>
      </c>
      <c r="F145" s="14">
        <f t="shared" si="20"/>
        <v>585</v>
      </c>
      <c r="G145" s="15">
        <v>0.3</v>
      </c>
      <c r="H145" s="16">
        <f t="shared" si="19"/>
        <v>450</v>
      </c>
      <c r="I145" s="16">
        <f t="shared" si="16"/>
        <v>585</v>
      </c>
    </row>
    <row r="146" spans="2:9" ht="15">
      <c r="B146" s="17"/>
      <c r="C146" s="13" t="s">
        <v>9</v>
      </c>
      <c r="D146" s="18">
        <v>3</v>
      </c>
      <c r="E146" s="18">
        <v>450</v>
      </c>
      <c r="F146" s="14">
        <f t="shared" si="20"/>
        <v>585</v>
      </c>
      <c r="G146" s="15">
        <v>0.3</v>
      </c>
      <c r="H146" s="16">
        <f t="shared" si="19"/>
        <v>1350</v>
      </c>
      <c r="I146" s="16">
        <f t="shared" si="16"/>
        <v>1755</v>
      </c>
    </row>
    <row r="147" spans="2:9" ht="15">
      <c r="B147" s="17"/>
      <c r="C147" s="13" t="s">
        <v>12</v>
      </c>
      <c r="D147" s="18">
        <v>6</v>
      </c>
      <c r="E147" s="18">
        <v>400</v>
      </c>
      <c r="F147" s="14">
        <f t="shared" si="20"/>
        <v>520</v>
      </c>
      <c r="G147" s="15">
        <v>0.3</v>
      </c>
      <c r="H147" s="16">
        <f t="shared" si="19"/>
        <v>2400</v>
      </c>
      <c r="I147" s="16">
        <f t="shared" si="16"/>
        <v>3120</v>
      </c>
    </row>
    <row r="148" spans="2:9" ht="15">
      <c r="B148" s="17"/>
      <c r="C148" s="13" t="s">
        <v>13</v>
      </c>
      <c r="D148" s="18">
        <f>5-1</f>
        <v>4</v>
      </c>
      <c r="E148" s="18">
        <v>400</v>
      </c>
      <c r="F148" s="14">
        <f t="shared" si="20"/>
        <v>520</v>
      </c>
      <c r="G148" s="15">
        <v>0.3</v>
      </c>
      <c r="H148" s="16">
        <f t="shared" si="19"/>
        <v>1600</v>
      </c>
      <c r="I148" s="16">
        <f t="shared" si="16"/>
        <v>2080</v>
      </c>
    </row>
    <row r="149" spans="2:9" ht="15">
      <c r="B149" s="17"/>
      <c r="C149" s="13" t="s">
        <v>0</v>
      </c>
      <c r="D149" s="18">
        <f>2+1</f>
        <v>3</v>
      </c>
      <c r="E149" s="18">
        <v>400</v>
      </c>
      <c r="F149" s="14">
        <f t="shared" si="20"/>
        <v>520</v>
      </c>
      <c r="G149" s="15">
        <v>0.3</v>
      </c>
      <c r="H149" s="16">
        <f t="shared" si="19"/>
        <v>1200</v>
      </c>
      <c r="I149" s="16">
        <f t="shared" si="16"/>
        <v>1560</v>
      </c>
    </row>
    <row r="150" spans="2:9" ht="15">
      <c r="B150" s="17"/>
      <c r="C150" s="13" t="s">
        <v>15</v>
      </c>
      <c r="D150" s="18">
        <v>1</v>
      </c>
      <c r="E150" s="18">
        <v>450</v>
      </c>
      <c r="F150" s="14">
        <f t="shared" si="20"/>
        <v>585</v>
      </c>
      <c r="G150" s="15">
        <v>0.3</v>
      </c>
      <c r="H150" s="16">
        <f t="shared" si="19"/>
        <v>450</v>
      </c>
      <c r="I150" s="16">
        <f t="shared" si="16"/>
        <v>585</v>
      </c>
    </row>
    <row r="151" spans="2:9" ht="15">
      <c r="B151" s="17"/>
      <c r="C151" s="13" t="s">
        <v>14</v>
      </c>
      <c r="D151" s="18">
        <v>4</v>
      </c>
      <c r="E151" s="18">
        <v>400</v>
      </c>
      <c r="F151" s="14">
        <f t="shared" si="20"/>
        <v>520</v>
      </c>
      <c r="G151" s="15">
        <v>0.3</v>
      </c>
      <c r="H151" s="16">
        <f t="shared" si="19"/>
        <v>1600</v>
      </c>
      <c r="I151" s="16">
        <f t="shared" si="16"/>
        <v>2080</v>
      </c>
    </row>
    <row r="152" spans="2:9" s="53" customFormat="1" ht="30">
      <c r="B152" s="54">
        <v>13</v>
      </c>
      <c r="C152" s="55" t="s">
        <v>36</v>
      </c>
      <c r="D152" s="42">
        <f>D153+D154+D155+D156+D157+D158+D159+D160+D161+D162+D163+D164+D165+D166+D167+D168+D169+D170</f>
        <v>49</v>
      </c>
      <c r="E152" s="42"/>
      <c r="F152" s="48"/>
      <c r="G152" s="56"/>
      <c r="H152" s="57">
        <f>SUM(H153:H170)</f>
        <v>24030</v>
      </c>
      <c r="I152" s="57">
        <f>SUM(I153:I170)</f>
        <v>31239</v>
      </c>
    </row>
    <row r="153" spans="2:9" ht="15">
      <c r="B153" s="20"/>
      <c r="C153" s="13" t="s">
        <v>2</v>
      </c>
      <c r="D153" s="21">
        <v>1</v>
      </c>
      <c r="E153" s="14">
        <f>1400+230</f>
        <v>1630</v>
      </c>
      <c r="F153" s="14">
        <f t="shared" si="20"/>
        <v>2119</v>
      </c>
      <c r="G153" s="15">
        <v>0.3</v>
      </c>
      <c r="H153" s="16">
        <f t="shared" ref="H153:H170" si="21">D153*E153</f>
        <v>1630</v>
      </c>
      <c r="I153" s="16">
        <f t="shared" si="16"/>
        <v>2119</v>
      </c>
    </row>
    <row r="154" spans="2:9" ht="15">
      <c r="B154" s="22"/>
      <c r="C154" s="13" t="s">
        <v>3</v>
      </c>
      <c r="D154" s="18">
        <v>1</v>
      </c>
      <c r="E154" s="18">
        <v>700</v>
      </c>
      <c r="F154" s="14">
        <f t="shared" si="20"/>
        <v>910</v>
      </c>
      <c r="G154" s="15">
        <v>0.3</v>
      </c>
      <c r="H154" s="16">
        <f t="shared" si="21"/>
        <v>700</v>
      </c>
      <c r="I154" s="16">
        <f t="shared" ref="I154:I210" si="22">+D154*F154</f>
        <v>910</v>
      </c>
    </row>
    <row r="155" spans="2:9" ht="15">
      <c r="B155" s="22"/>
      <c r="C155" s="13" t="s">
        <v>4</v>
      </c>
      <c r="D155" s="18">
        <v>1</v>
      </c>
      <c r="E155" s="18">
        <v>550</v>
      </c>
      <c r="F155" s="14">
        <f t="shared" si="20"/>
        <v>715</v>
      </c>
      <c r="G155" s="15">
        <v>0.3</v>
      </c>
      <c r="H155" s="16">
        <f t="shared" si="21"/>
        <v>550</v>
      </c>
      <c r="I155" s="16">
        <f t="shared" si="22"/>
        <v>715</v>
      </c>
    </row>
    <row r="156" spans="2:9" ht="15">
      <c r="B156" s="22"/>
      <c r="C156" s="13" t="s">
        <v>16</v>
      </c>
      <c r="D156" s="18">
        <v>1</v>
      </c>
      <c r="E156" s="18">
        <v>650</v>
      </c>
      <c r="F156" s="14">
        <f t="shared" si="20"/>
        <v>845</v>
      </c>
      <c r="G156" s="15">
        <v>0.3</v>
      </c>
      <c r="H156" s="16">
        <f t="shared" si="21"/>
        <v>650</v>
      </c>
      <c r="I156" s="16">
        <f t="shared" si="22"/>
        <v>845</v>
      </c>
    </row>
    <row r="157" spans="2:9" ht="15">
      <c r="B157" s="22"/>
      <c r="C157" s="13" t="s">
        <v>17</v>
      </c>
      <c r="D157" s="18">
        <v>1</v>
      </c>
      <c r="E157" s="18">
        <v>650</v>
      </c>
      <c r="F157" s="14">
        <f t="shared" si="20"/>
        <v>845</v>
      </c>
      <c r="G157" s="15">
        <v>0.3</v>
      </c>
      <c r="H157" s="16">
        <f t="shared" si="21"/>
        <v>650</v>
      </c>
      <c r="I157" s="16">
        <f t="shared" si="22"/>
        <v>845</v>
      </c>
    </row>
    <row r="158" spans="2:9" s="7" customFormat="1" ht="15">
      <c r="B158" s="23"/>
      <c r="C158" s="13" t="s">
        <v>18</v>
      </c>
      <c r="D158" s="18">
        <v>2</v>
      </c>
      <c r="E158" s="18">
        <v>600</v>
      </c>
      <c r="F158" s="14">
        <f t="shared" si="20"/>
        <v>780</v>
      </c>
      <c r="G158" s="15">
        <v>0.3</v>
      </c>
      <c r="H158" s="16">
        <f t="shared" si="21"/>
        <v>1200</v>
      </c>
      <c r="I158" s="16">
        <f t="shared" si="22"/>
        <v>1560</v>
      </c>
    </row>
    <row r="159" spans="2:9" s="7" customFormat="1" ht="15">
      <c r="B159" s="23"/>
      <c r="C159" s="13" t="s">
        <v>24</v>
      </c>
      <c r="D159" s="18">
        <v>1</v>
      </c>
      <c r="E159" s="18">
        <v>600</v>
      </c>
      <c r="F159" s="14">
        <f t="shared" si="20"/>
        <v>780</v>
      </c>
      <c r="G159" s="15">
        <v>0.3</v>
      </c>
      <c r="H159" s="16">
        <f t="shared" si="21"/>
        <v>600</v>
      </c>
      <c r="I159" s="16">
        <f t="shared" si="22"/>
        <v>780</v>
      </c>
    </row>
    <row r="160" spans="2:9" ht="15">
      <c r="B160" s="22"/>
      <c r="C160" s="13" t="s">
        <v>6</v>
      </c>
      <c r="D160" s="18">
        <v>1</v>
      </c>
      <c r="E160" s="18">
        <v>650</v>
      </c>
      <c r="F160" s="14">
        <f t="shared" si="20"/>
        <v>845</v>
      </c>
      <c r="G160" s="15">
        <v>0.3</v>
      </c>
      <c r="H160" s="16">
        <f t="shared" si="21"/>
        <v>650</v>
      </c>
      <c r="I160" s="16">
        <f t="shared" si="22"/>
        <v>845</v>
      </c>
    </row>
    <row r="161" spans="2:9" ht="15">
      <c r="B161" s="22"/>
      <c r="C161" s="13" t="s">
        <v>7</v>
      </c>
      <c r="D161" s="18">
        <v>1</v>
      </c>
      <c r="E161" s="18">
        <v>550</v>
      </c>
      <c r="F161" s="14">
        <f t="shared" si="20"/>
        <v>715</v>
      </c>
      <c r="G161" s="15">
        <v>0.3</v>
      </c>
      <c r="H161" s="16">
        <f t="shared" si="21"/>
        <v>550</v>
      </c>
      <c r="I161" s="16">
        <f t="shared" si="22"/>
        <v>715</v>
      </c>
    </row>
    <row r="162" spans="2:9" ht="15">
      <c r="B162" s="22"/>
      <c r="C162" s="13" t="s">
        <v>8</v>
      </c>
      <c r="D162" s="18">
        <v>4</v>
      </c>
      <c r="E162" s="18">
        <v>450</v>
      </c>
      <c r="F162" s="14">
        <f t="shared" si="20"/>
        <v>585</v>
      </c>
      <c r="G162" s="15">
        <v>0.3</v>
      </c>
      <c r="H162" s="16">
        <f t="shared" si="21"/>
        <v>1800</v>
      </c>
      <c r="I162" s="16">
        <f t="shared" si="22"/>
        <v>2340</v>
      </c>
    </row>
    <row r="163" spans="2:9" ht="15">
      <c r="B163" s="22"/>
      <c r="C163" s="13" t="s">
        <v>10</v>
      </c>
      <c r="D163" s="18">
        <v>16</v>
      </c>
      <c r="E163" s="18">
        <v>450</v>
      </c>
      <c r="F163" s="14">
        <f t="shared" si="20"/>
        <v>585</v>
      </c>
      <c r="G163" s="15">
        <v>0.3</v>
      </c>
      <c r="H163" s="16">
        <f t="shared" si="21"/>
        <v>7200</v>
      </c>
      <c r="I163" s="16">
        <f t="shared" si="22"/>
        <v>9360</v>
      </c>
    </row>
    <row r="164" spans="2:9" ht="15">
      <c r="B164" s="22"/>
      <c r="C164" s="13" t="s">
        <v>9</v>
      </c>
      <c r="D164" s="18">
        <v>3</v>
      </c>
      <c r="E164" s="18">
        <v>450</v>
      </c>
      <c r="F164" s="14">
        <f t="shared" si="20"/>
        <v>585</v>
      </c>
      <c r="G164" s="15">
        <v>0.3</v>
      </c>
      <c r="H164" s="16">
        <f t="shared" si="21"/>
        <v>1350</v>
      </c>
      <c r="I164" s="16">
        <f t="shared" si="22"/>
        <v>1755</v>
      </c>
    </row>
    <row r="165" spans="2:9" ht="15">
      <c r="B165" s="22"/>
      <c r="C165" s="13" t="s">
        <v>11</v>
      </c>
      <c r="D165" s="18">
        <v>1</v>
      </c>
      <c r="E165" s="18">
        <v>450</v>
      </c>
      <c r="F165" s="14">
        <f t="shared" si="20"/>
        <v>585</v>
      </c>
      <c r="G165" s="15">
        <v>0.3</v>
      </c>
      <c r="H165" s="16">
        <f t="shared" si="21"/>
        <v>450</v>
      </c>
      <c r="I165" s="16">
        <f t="shared" si="22"/>
        <v>585</v>
      </c>
    </row>
    <row r="166" spans="2:9" ht="15">
      <c r="B166" s="22"/>
      <c r="C166" s="13" t="s">
        <v>12</v>
      </c>
      <c r="D166" s="18">
        <v>3</v>
      </c>
      <c r="E166" s="18">
        <v>400</v>
      </c>
      <c r="F166" s="14">
        <f t="shared" si="20"/>
        <v>520</v>
      </c>
      <c r="G166" s="15">
        <v>0.3</v>
      </c>
      <c r="H166" s="16">
        <f t="shared" si="21"/>
        <v>1200</v>
      </c>
      <c r="I166" s="16">
        <f t="shared" si="22"/>
        <v>1560</v>
      </c>
    </row>
    <row r="167" spans="2:9" ht="15">
      <c r="B167" s="22"/>
      <c r="C167" s="13" t="s">
        <v>13</v>
      </c>
      <c r="D167" s="18">
        <f>5-1</f>
        <v>4</v>
      </c>
      <c r="E167" s="18">
        <v>400</v>
      </c>
      <c r="F167" s="14">
        <f t="shared" si="20"/>
        <v>520</v>
      </c>
      <c r="G167" s="15">
        <v>0.3</v>
      </c>
      <c r="H167" s="16">
        <f t="shared" si="21"/>
        <v>1600</v>
      </c>
      <c r="I167" s="16">
        <f t="shared" si="22"/>
        <v>2080</v>
      </c>
    </row>
    <row r="168" spans="2:9" ht="15">
      <c r="B168" s="22"/>
      <c r="C168" s="13" t="s">
        <v>0</v>
      </c>
      <c r="D168" s="18">
        <f>2+2-1</f>
        <v>3</v>
      </c>
      <c r="E168" s="18">
        <v>400</v>
      </c>
      <c r="F168" s="14">
        <f t="shared" si="20"/>
        <v>520</v>
      </c>
      <c r="G168" s="15">
        <v>0.3</v>
      </c>
      <c r="H168" s="16">
        <f t="shared" si="21"/>
        <v>1200</v>
      </c>
      <c r="I168" s="16">
        <f t="shared" si="22"/>
        <v>1560</v>
      </c>
    </row>
    <row r="169" spans="2:9" ht="15">
      <c r="B169" s="22"/>
      <c r="C169" s="13" t="s">
        <v>15</v>
      </c>
      <c r="D169" s="18">
        <v>1</v>
      </c>
      <c r="E169" s="18">
        <v>450</v>
      </c>
      <c r="F169" s="14">
        <f t="shared" si="20"/>
        <v>585</v>
      </c>
      <c r="G169" s="15">
        <v>0.3</v>
      </c>
      <c r="H169" s="16">
        <f t="shared" si="21"/>
        <v>450</v>
      </c>
      <c r="I169" s="16">
        <f t="shared" si="22"/>
        <v>585</v>
      </c>
    </row>
    <row r="170" spans="2:9" ht="15">
      <c r="B170" s="24"/>
      <c r="C170" s="25" t="s">
        <v>14</v>
      </c>
      <c r="D170" s="26">
        <v>4</v>
      </c>
      <c r="E170" s="26">
        <v>400</v>
      </c>
      <c r="F170" s="14">
        <f t="shared" si="20"/>
        <v>520</v>
      </c>
      <c r="G170" s="15">
        <v>0.3</v>
      </c>
      <c r="H170" s="16">
        <f t="shared" si="21"/>
        <v>1600</v>
      </c>
      <c r="I170" s="16">
        <f t="shared" si="22"/>
        <v>2080</v>
      </c>
    </row>
    <row r="171" spans="2:9" s="53" customFormat="1" ht="15">
      <c r="B171" s="54">
        <v>14</v>
      </c>
      <c r="C171" s="55" t="s">
        <v>37</v>
      </c>
      <c r="D171" s="42">
        <f>D172+D173+D174+D175+D176+D177+D178+D179+D180+D181+D182+D183+D184+D185+D186+D187+D188+D189</f>
        <v>85</v>
      </c>
      <c r="E171" s="42"/>
      <c r="F171" s="48"/>
      <c r="G171" s="56"/>
      <c r="H171" s="57">
        <f>SUM(H172:H189)</f>
        <v>41110</v>
      </c>
      <c r="I171" s="57">
        <f>SUM(I172:I189)</f>
        <v>53443</v>
      </c>
    </row>
    <row r="172" spans="2:9" ht="15">
      <c r="B172" s="20"/>
      <c r="C172" s="13" t="s">
        <v>2</v>
      </c>
      <c r="D172" s="21">
        <v>1</v>
      </c>
      <c r="E172" s="14">
        <f>1400+230</f>
        <v>1630</v>
      </c>
      <c r="F172" s="14">
        <f t="shared" si="20"/>
        <v>2119</v>
      </c>
      <c r="G172" s="15">
        <v>0.3</v>
      </c>
      <c r="H172" s="16">
        <f t="shared" ref="H172:H189" si="23">D172*E172</f>
        <v>1630</v>
      </c>
      <c r="I172" s="16">
        <f t="shared" si="22"/>
        <v>2119</v>
      </c>
    </row>
    <row r="173" spans="2:9" ht="15">
      <c r="B173" s="17"/>
      <c r="C173" s="13" t="s">
        <v>3</v>
      </c>
      <c r="D173" s="18">
        <v>1</v>
      </c>
      <c r="E173" s="18">
        <v>700</v>
      </c>
      <c r="F173" s="14">
        <f t="shared" si="20"/>
        <v>910</v>
      </c>
      <c r="G173" s="15">
        <v>0.3</v>
      </c>
      <c r="H173" s="16">
        <f t="shared" si="23"/>
        <v>700</v>
      </c>
      <c r="I173" s="16">
        <f t="shared" si="22"/>
        <v>910</v>
      </c>
    </row>
    <row r="174" spans="2:9" ht="15">
      <c r="B174" s="22"/>
      <c r="C174" s="13" t="s">
        <v>4</v>
      </c>
      <c r="D174" s="18">
        <v>1</v>
      </c>
      <c r="E174" s="18">
        <v>550</v>
      </c>
      <c r="F174" s="14">
        <f t="shared" si="20"/>
        <v>715</v>
      </c>
      <c r="G174" s="15">
        <v>0.3</v>
      </c>
      <c r="H174" s="16">
        <f t="shared" si="23"/>
        <v>550</v>
      </c>
      <c r="I174" s="16">
        <f t="shared" si="22"/>
        <v>715</v>
      </c>
    </row>
    <row r="175" spans="2:9" ht="15">
      <c r="B175" s="17"/>
      <c r="C175" s="13" t="s">
        <v>20</v>
      </c>
      <c r="D175" s="18">
        <v>4</v>
      </c>
      <c r="E175" s="18">
        <v>650</v>
      </c>
      <c r="F175" s="14">
        <f t="shared" si="20"/>
        <v>845</v>
      </c>
      <c r="G175" s="15">
        <v>0.3</v>
      </c>
      <c r="H175" s="16">
        <f t="shared" si="23"/>
        <v>2600</v>
      </c>
      <c r="I175" s="16">
        <f t="shared" si="22"/>
        <v>3380</v>
      </c>
    </row>
    <row r="176" spans="2:9" ht="15">
      <c r="B176" s="17"/>
      <c r="C176" s="13" t="s">
        <v>6</v>
      </c>
      <c r="D176" s="18">
        <f>1+1</f>
        <v>2</v>
      </c>
      <c r="E176" s="18">
        <v>650</v>
      </c>
      <c r="F176" s="14">
        <f t="shared" si="20"/>
        <v>845</v>
      </c>
      <c r="G176" s="15">
        <v>0.3</v>
      </c>
      <c r="H176" s="16">
        <f t="shared" si="23"/>
        <v>1300</v>
      </c>
      <c r="I176" s="16">
        <f t="shared" si="22"/>
        <v>1690</v>
      </c>
    </row>
    <row r="177" spans="2:9" ht="15">
      <c r="B177" s="17"/>
      <c r="C177" s="13" t="s">
        <v>41</v>
      </c>
      <c r="D177" s="18">
        <v>2</v>
      </c>
      <c r="E177" s="18">
        <v>690</v>
      </c>
      <c r="F177" s="14">
        <f t="shared" si="20"/>
        <v>897</v>
      </c>
      <c r="G177" s="15">
        <v>0.3</v>
      </c>
      <c r="H177" s="16">
        <f t="shared" si="23"/>
        <v>1380</v>
      </c>
      <c r="I177" s="16">
        <f t="shared" si="22"/>
        <v>1794</v>
      </c>
    </row>
    <row r="178" spans="2:9" ht="15">
      <c r="B178" s="17"/>
      <c r="C178" s="13" t="s">
        <v>49</v>
      </c>
      <c r="D178" s="18">
        <v>1</v>
      </c>
      <c r="E178" s="18">
        <v>600</v>
      </c>
      <c r="F178" s="14">
        <f t="shared" si="20"/>
        <v>780</v>
      </c>
      <c r="G178" s="15">
        <v>0.3</v>
      </c>
      <c r="H178" s="16">
        <f t="shared" si="23"/>
        <v>600</v>
      </c>
      <c r="I178" s="16">
        <f t="shared" si="22"/>
        <v>780</v>
      </c>
    </row>
    <row r="179" spans="2:9" ht="15">
      <c r="B179" s="17"/>
      <c r="C179" s="13" t="s">
        <v>11</v>
      </c>
      <c r="D179" s="18">
        <v>1</v>
      </c>
      <c r="E179" s="18">
        <v>450</v>
      </c>
      <c r="F179" s="14">
        <f t="shared" si="20"/>
        <v>585</v>
      </c>
      <c r="G179" s="15">
        <v>0.3</v>
      </c>
      <c r="H179" s="16">
        <f t="shared" si="23"/>
        <v>450</v>
      </c>
      <c r="I179" s="16">
        <f t="shared" si="22"/>
        <v>585</v>
      </c>
    </row>
    <row r="180" spans="2:9" ht="15">
      <c r="B180" s="17"/>
      <c r="C180" s="13" t="s">
        <v>21</v>
      </c>
      <c r="D180" s="18">
        <f>7-2-2</f>
        <v>3</v>
      </c>
      <c r="E180" s="18">
        <v>450</v>
      </c>
      <c r="F180" s="14">
        <f t="shared" si="20"/>
        <v>585</v>
      </c>
      <c r="G180" s="15">
        <v>0.3</v>
      </c>
      <c r="H180" s="16">
        <f t="shared" si="23"/>
        <v>1350</v>
      </c>
      <c r="I180" s="16">
        <f t="shared" si="22"/>
        <v>1755</v>
      </c>
    </row>
    <row r="181" spans="2:9" ht="15">
      <c r="B181" s="17"/>
      <c r="C181" s="13" t="s">
        <v>7</v>
      </c>
      <c r="D181" s="18">
        <v>1</v>
      </c>
      <c r="E181" s="18">
        <v>550</v>
      </c>
      <c r="F181" s="14">
        <f t="shared" si="20"/>
        <v>715</v>
      </c>
      <c r="G181" s="15">
        <v>0.3</v>
      </c>
      <c r="H181" s="16">
        <f t="shared" si="23"/>
        <v>550</v>
      </c>
      <c r="I181" s="16">
        <f t="shared" si="22"/>
        <v>715</v>
      </c>
    </row>
    <row r="182" spans="2:9" ht="15">
      <c r="B182" s="17"/>
      <c r="C182" s="13" t="s">
        <v>8</v>
      </c>
      <c r="D182" s="18">
        <f>4+4</f>
        <v>8</v>
      </c>
      <c r="E182" s="18">
        <v>450</v>
      </c>
      <c r="F182" s="14">
        <f t="shared" si="20"/>
        <v>585</v>
      </c>
      <c r="G182" s="15">
        <v>0.3</v>
      </c>
      <c r="H182" s="16">
        <f t="shared" si="23"/>
        <v>3600</v>
      </c>
      <c r="I182" s="16">
        <f t="shared" si="22"/>
        <v>4680</v>
      </c>
    </row>
    <row r="183" spans="2:9" ht="15">
      <c r="B183" s="17"/>
      <c r="C183" s="13" t="s">
        <v>22</v>
      </c>
      <c r="D183" s="18">
        <f>55-7-4</f>
        <v>44</v>
      </c>
      <c r="E183" s="18">
        <v>450</v>
      </c>
      <c r="F183" s="14">
        <f t="shared" si="20"/>
        <v>585</v>
      </c>
      <c r="G183" s="15">
        <v>0.3</v>
      </c>
      <c r="H183" s="16">
        <f t="shared" si="23"/>
        <v>19800</v>
      </c>
      <c r="I183" s="16">
        <f t="shared" si="22"/>
        <v>25740</v>
      </c>
    </row>
    <row r="184" spans="2:9" ht="15">
      <c r="B184" s="17"/>
      <c r="C184" s="13" t="s">
        <v>9</v>
      </c>
      <c r="D184" s="18">
        <v>3</v>
      </c>
      <c r="E184" s="18">
        <v>450</v>
      </c>
      <c r="F184" s="14">
        <f t="shared" si="20"/>
        <v>585</v>
      </c>
      <c r="G184" s="15">
        <v>0.3</v>
      </c>
      <c r="H184" s="16">
        <f t="shared" si="23"/>
        <v>1350</v>
      </c>
      <c r="I184" s="16">
        <f t="shared" si="22"/>
        <v>1755</v>
      </c>
    </row>
    <row r="185" spans="2:9" ht="15">
      <c r="B185" s="17"/>
      <c r="C185" s="13" t="s">
        <v>12</v>
      </c>
      <c r="D185" s="18">
        <v>3</v>
      </c>
      <c r="E185" s="18">
        <v>400</v>
      </c>
      <c r="F185" s="14">
        <f t="shared" si="20"/>
        <v>520</v>
      </c>
      <c r="G185" s="15">
        <v>0.3</v>
      </c>
      <c r="H185" s="16">
        <f t="shared" si="23"/>
        <v>1200</v>
      </c>
      <c r="I185" s="16">
        <f t="shared" si="22"/>
        <v>1560</v>
      </c>
    </row>
    <row r="186" spans="2:9" ht="15">
      <c r="B186" s="17"/>
      <c r="C186" s="13" t="s">
        <v>13</v>
      </c>
      <c r="D186" s="18">
        <f>4-1</f>
        <v>3</v>
      </c>
      <c r="E186" s="18">
        <v>400</v>
      </c>
      <c r="F186" s="14">
        <f t="shared" si="20"/>
        <v>520</v>
      </c>
      <c r="G186" s="15">
        <v>0.3</v>
      </c>
      <c r="H186" s="16">
        <f t="shared" si="23"/>
        <v>1200</v>
      </c>
      <c r="I186" s="16">
        <f t="shared" si="22"/>
        <v>1560</v>
      </c>
    </row>
    <row r="187" spans="2:9" ht="15">
      <c r="B187" s="17"/>
      <c r="C187" s="13" t="s">
        <v>0</v>
      </c>
      <c r="D187" s="18">
        <f>3-1</f>
        <v>2</v>
      </c>
      <c r="E187" s="18">
        <v>400</v>
      </c>
      <c r="F187" s="14">
        <f t="shared" si="20"/>
        <v>520</v>
      </c>
      <c r="G187" s="15">
        <v>0.3</v>
      </c>
      <c r="H187" s="16">
        <f t="shared" si="23"/>
        <v>800</v>
      </c>
      <c r="I187" s="16">
        <f t="shared" si="22"/>
        <v>1040</v>
      </c>
    </row>
    <row r="188" spans="2:9" ht="15">
      <c r="B188" s="17"/>
      <c r="C188" s="13" t="s">
        <v>14</v>
      </c>
      <c r="D188" s="18">
        <v>4</v>
      </c>
      <c r="E188" s="18">
        <v>400</v>
      </c>
      <c r="F188" s="14">
        <f t="shared" si="20"/>
        <v>520</v>
      </c>
      <c r="G188" s="15">
        <v>0.3</v>
      </c>
      <c r="H188" s="16">
        <f t="shared" si="23"/>
        <v>1600</v>
      </c>
      <c r="I188" s="16">
        <f t="shared" si="22"/>
        <v>2080</v>
      </c>
    </row>
    <row r="189" spans="2:9" ht="15">
      <c r="B189" s="17"/>
      <c r="C189" s="13" t="s">
        <v>15</v>
      </c>
      <c r="D189" s="18">
        <v>1</v>
      </c>
      <c r="E189" s="18">
        <v>450</v>
      </c>
      <c r="F189" s="14">
        <f t="shared" si="20"/>
        <v>585</v>
      </c>
      <c r="G189" s="15">
        <v>0.3</v>
      </c>
      <c r="H189" s="16">
        <f t="shared" si="23"/>
        <v>450</v>
      </c>
      <c r="I189" s="16">
        <f t="shared" si="22"/>
        <v>585</v>
      </c>
    </row>
    <row r="190" spans="2:9" s="53" customFormat="1" ht="30">
      <c r="B190" s="54">
        <v>15</v>
      </c>
      <c r="C190" s="55" t="s">
        <v>40</v>
      </c>
      <c r="D190" s="42">
        <f>SUM(D191:D210)</f>
        <v>50</v>
      </c>
      <c r="E190" s="42"/>
      <c r="F190" s="48"/>
      <c r="G190" s="56"/>
      <c r="H190" s="57">
        <f>SUM(H191:H210)</f>
        <v>24530</v>
      </c>
      <c r="I190" s="57">
        <f>SUM(I191:I210)</f>
        <v>31889</v>
      </c>
    </row>
    <row r="191" spans="2:9" ht="15">
      <c r="B191" s="20"/>
      <c r="C191" s="13" t="s">
        <v>2</v>
      </c>
      <c r="D191" s="21">
        <v>1</v>
      </c>
      <c r="E191" s="14">
        <f>1400+230</f>
        <v>1630</v>
      </c>
      <c r="F191" s="14">
        <f t="shared" si="20"/>
        <v>2119</v>
      </c>
      <c r="G191" s="15">
        <v>0.3</v>
      </c>
      <c r="H191" s="16">
        <f t="shared" ref="H191:H210" si="24">D191*E191</f>
        <v>1630</v>
      </c>
      <c r="I191" s="16">
        <f t="shared" si="22"/>
        <v>2119</v>
      </c>
    </row>
    <row r="192" spans="2:9" ht="15">
      <c r="B192" s="17"/>
      <c r="C192" s="13" t="s">
        <v>3</v>
      </c>
      <c r="D192" s="18">
        <v>1</v>
      </c>
      <c r="E192" s="18">
        <v>700</v>
      </c>
      <c r="F192" s="14">
        <f t="shared" si="20"/>
        <v>910</v>
      </c>
      <c r="G192" s="15">
        <v>0.3</v>
      </c>
      <c r="H192" s="16">
        <f t="shared" si="24"/>
        <v>700</v>
      </c>
      <c r="I192" s="16">
        <f t="shared" si="22"/>
        <v>910</v>
      </c>
    </row>
    <row r="193" spans="2:9" ht="15">
      <c r="B193" s="17"/>
      <c r="C193" s="13" t="s">
        <v>4</v>
      </c>
      <c r="D193" s="18">
        <v>1</v>
      </c>
      <c r="E193" s="18">
        <v>550</v>
      </c>
      <c r="F193" s="14">
        <f t="shared" si="20"/>
        <v>715</v>
      </c>
      <c r="G193" s="15">
        <v>0.3</v>
      </c>
      <c r="H193" s="16">
        <f t="shared" si="24"/>
        <v>550</v>
      </c>
      <c r="I193" s="16">
        <f t="shared" si="22"/>
        <v>715</v>
      </c>
    </row>
    <row r="194" spans="2:9" ht="15">
      <c r="B194" s="17"/>
      <c r="C194" s="13" t="s">
        <v>20</v>
      </c>
      <c r="D194" s="18">
        <v>1</v>
      </c>
      <c r="E194" s="18">
        <v>650</v>
      </c>
      <c r="F194" s="14">
        <f t="shared" si="20"/>
        <v>845</v>
      </c>
      <c r="G194" s="15">
        <v>0.3</v>
      </c>
      <c r="H194" s="16">
        <f t="shared" si="24"/>
        <v>650</v>
      </c>
      <c r="I194" s="16">
        <f t="shared" si="22"/>
        <v>845</v>
      </c>
    </row>
    <row r="195" spans="2:9" ht="15">
      <c r="B195" s="17"/>
      <c r="C195" s="13" t="s">
        <v>25</v>
      </c>
      <c r="D195" s="18">
        <v>1</v>
      </c>
      <c r="E195" s="18">
        <v>650</v>
      </c>
      <c r="F195" s="14">
        <f t="shared" si="20"/>
        <v>845</v>
      </c>
      <c r="G195" s="15">
        <v>0.3</v>
      </c>
      <c r="H195" s="16">
        <f t="shared" si="24"/>
        <v>650</v>
      </c>
      <c r="I195" s="16">
        <f t="shared" si="22"/>
        <v>845</v>
      </c>
    </row>
    <row r="196" spans="2:9" ht="15">
      <c r="B196" s="17"/>
      <c r="C196" s="13" t="s">
        <v>26</v>
      </c>
      <c r="D196" s="18">
        <v>1</v>
      </c>
      <c r="E196" s="18">
        <v>650</v>
      </c>
      <c r="F196" s="14">
        <f t="shared" si="20"/>
        <v>845</v>
      </c>
      <c r="G196" s="15">
        <v>0.3</v>
      </c>
      <c r="H196" s="16">
        <f t="shared" si="24"/>
        <v>650</v>
      </c>
      <c r="I196" s="16">
        <f t="shared" si="22"/>
        <v>845</v>
      </c>
    </row>
    <row r="197" spans="2:9" ht="15">
      <c r="B197" s="17"/>
      <c r="C197" s="13" t="s">
        <v>6</v>
      </c>
      <c r="D197" s="18">
        <v>1</v>
      </c>
      <c r="E197" s="18">
        <v>650</v>
      </c>
      <c r="F197" s="14">
        <f t="shared" si="20"/>
        <v>845</v>
      </c>
      <c r="G197" s="15">
        <v>0.3</v>
      </c>
      <c r="H197" s="16">
        <f t="shared" si="24"/>
        <v>650</v>
      </c>
      <c r="I197" s="16">
        <f t="shared" si="22"/>
        <v>845</v>
      </c>
    </row>
    <row r="198" spans="2:9" ht="15">
      <c r="B198" s="17"/>
      <c r="C198" s="13" t="s">
        <v>24</v>
      </c>
      <c r="D198" s="18">
        <v>1</v>
      </c>
      <c r="E198" s="18">
        <v>600</v>
      </c>
      <c r="F198" s="14">
        <f t="shared" si="20"/>
        <v>780</v>
      </c>
      <c r="G198" s="15">
        <v>0.3</v>
      </c>
      <c r="H198" s="16">
        <f t="shared" si="24"/>
        <v>600</v>
      </c>
      <c r="I198" s="16">
        <f t="shared" si="22"/>
        <v>780</v>
      </c>
    </row>
    <row r="199" spans="2:9" ht="15">
      <c r="B199" s="17"/>
      <c r="C199" s="13" t="s">
        <v>11</v>
      </c>
      <c r="D199" s="18">
        <v>1</v>
      </c>
      <c r="E199" s="18">
        <v>450</v>
      </c>
      <c r="F199" s="14">
        <f t="shared" si="20"/>
        <v>585</v>
      </c>
      <c r="G199" s="15">
        <v>0.3</v>
      </c>
      <c r="H199" s="16">
        <f t="shared" si="24"/>
        <v>450</v>
      </c>
      <c r="I199" s="16">
        <f t="shared" si="22"/>
        <v>585</v>
      </c>
    </row>
    <row r="200" spans="2:9" ht="15">
      <c r="B200" s="17"/>
      <c r="C200" s="13" t="s">
        <v>21</v>
      </c>
      <c r="D200" s="18">
        <v>3</v>
      </c>
      <c r="E200" s="18">
        <v>450</v>
      </c>
      <c r="F200" s="14">
        <f t="shared" si="20"/>
        <v>585</v>
      </c>
      <c r="G200" s="15">
        <v>0.3</v>
      </c>
      <c r="H200" s="16">
        <f t="shared" si="24"/>
        <v>1350</v>
      </c>
      <c r="I200" s="16">
        <f t="shared" si="22"/>
        <v>1755</v>
      </c>
    </row>
    <row r="201" spans="2:9" ht="15">
      <c r="B201" s="17"/>
      <c r="C201" s="13" t="s">
        <v>23</v>
      </c>
      <c r="D201" s="18">
        <f>1+1</f>
        <v>2</v>
      </c>
      <c r="E201" s="18">
        <v>450</v>
      </c>
      <c r="F201" s="14">
        <f t="shared" si="20"/>
        <v>585</v>
      </c>
      <c r="G201" s="15">
        <v>0.3</v>
      </c>
      <c r="H201" s="16">
        <f t="shared" si="24"/>
        <v>900</v>
      </c>
      <c r="I201" s="16">
        <f t="shared" si="22"/>
        <v>1170</v>
      </c>
    </row>
    <row r="202" spans="2:9" ht="15">
      <c r="B202" s="17"/>
      <c r="C202" s="13" t="s">
        <v>22</v>
      </c>
      <c r="D202" s="18">
        <v>16</v>
      </c>
      <c r="E202" s="18">
        <v>450</v>
      </c>
      <c r="F202" s="14">
        <f t="shared" si="20"/>
        <v>585</v>
      </c>
      <c r="G202" s="15">
        <v>0.3</v>
      </c>
      <c r="H202" s="16">
        <f t="shared" si="24"/>
        <v>7200</v>
      </c>
      <c r="I202" s="16">
        <f t="shared" si="22"/>
        <v>9360</v>
      </c>
    </row>
    <row r="203" spans="2:9" ht="15">
      <c r="B203" s="17"/>
      <c r="C203" s="13" t="s">
        <v>8</v>
      </c>
      <c r="D203" s="18">
        <v>4</v>
      </c>
      <c r="E203" s="18">
        <v>450</v>
      </c>
      <c r="F203" s="14">
        <f t="shared" si="20"/>
        <v>585</v>
      </c>
      <c r="G203" s="15">
        <v>0.3</v>
      </c>
      <c r="H203" s="16">
        <f t="shared" si="24"/>
        <v>1800</v>
      </c>
      <c r="I203" s="16">
        <f t="shared" si="22"/>
        <v>2340</v>
      </c>
    </row>
    <row r="204" spans="2:9" ht="15">
      <c r="B204" s="17"/>
      <c r="C204" s="13" t="s">
        <v>7</v>
      </c>
      <c r="D204" s="18">
        <v>1</v>
      </c>
      <c r="E204" s="18">
        <v>550</v>
      </c>
      <c r="F204" s="14">
        <f t="shared" si="20"/>
        <v>715</v>
      </c>
      <c r="G204" s="15">
        <v>0.3</v>
      </c>
      <c r="H204" s="16">
        <f t="shared" si="24"/>
        <v>550</v>
      </c>
      <c r="I204" s="16">
        <f t="shared" si="22"/>
        <v>715</v>
      </c>
    </row>
    <row r="205" spans="2:9" ht="15">
      <c r="B205" s="17"/>
      <c r="C205" s="13" t="s">
        <v>9</v>
      </c>
      <c r="D205" s="18">
        <v>3</v>
      </c>
      <c r="E205" s="18">
        <v>450</v>
      </c>
      <c r="F205" s="14">
        <f t="shared" si="20"/>
        <v>585</v>
      </c>
      <c r="G205" s="15">
        <v>0.3</v>
      </c>
      <c r="H205" s="16">
        <f t="shared" si="24"/>
        <v>1350</v>
      </c>
      <c r="I205" s="16">
        <f t="shared" si="22"/>
        <v>1755</v>
      </c>
    </row>
    <row r="206" spans="2:9" ht="15">
      <c r="B206" s="17"/>
      <c r="C206" s="13" t="s">
        <v>12</v>
      </c>
      <c r="D206" s="18">
        <v>3</v>
      </c>
      <c r="E206" s="18">
        <v>400</v>
      </c>
      <c r="F206" s="14">
        <f t="shared" si="20"/>
        <v>520</v>
      </c>
      <c r="G206" s="15">
        <v>0.3</v>
      </c>
      <c r="H206" s="16">
        <f t="shared" si="24"/>
        <v>1200</v>
      </c>
      <c r="I206" s="16">
        <f t="shared" si="22"/>
        <v>1560</v>
      </c>
    </row>
    <row r="207" spans="2:9" ht="15">
      <c r="B207" s="17"/>
      <c r="C207" s="13" t="s">
        <v>13</v>
      </c>
      <c r="D207" s="18">
        <v>3</v>
      </c>
      <c r="E207" s="18">
        <v>400</v>
      </c>
      <c r="F207" s="14">
        <f t="shared" ref="F207:F210" si="25">+E207+(E207*G207)</f>
        <v>520</v>
      </c>
      <c r="G207" s="15">
        <v>0.3</v>
      </c>
      <c r="H207" s="16">
        <f t="shared" si="24"/>
        <v>1200</v>
      </c>
      <c r="I207" s="16">
        <f t="shared" si="22"/>
        <v>1560</v>
      </c>
    </row>
    <row r="208" spans="2:9" ht="15">
      <c r="B208" s="17"/>
      <c r="C208" s="13" t="s">
        <v>0</v>
      </c>
      <c r="D208" s="18">
        <f>2-1</f>
        <v>1</v>
      </c>
      <c r="E208" s="18">
        <v>400</v>
      </c>
      <c r="F208" s="14">
        <f t="shared" si="25"/>
        <v>520</v>
      </c>
      <c r="G208" s="15">
        <v>0.3</v>
      </c>
      <c r="H208" s="16">
        <f t="shared" si="24"/>
        <v>400</v>
      </c>
      <c r="I208" s="16">
        <f t="shared" si="22"/>
        <v>520</v>
      </c>
    </row>
    <row r="209" spans="2:10" ht="15">
      <c r="B209" s="17"/>
      <c r="C209" s="13" t="s">
        <v>15</v>
      </c>
      <c r="D209" s="18">
        <v>1</v>
      </c>
      <c r="E209" s="18">
        <v>450</v>
      </c>
      <c r="F209" s="14">
        <f t="shared" si="25"/>
        <v>585</v>
      </c>
      <c r="G209" s="15">
        <v>0.3</v>
      </c>
      <c r="H209" s="16">
        <f t="shared" si="24"/>
        <v>450</v>
      </c>
      <c r="I209" s="16">
        <f t="shared" si="22"/>
        <v>585</v>
      </c>
    </row>
    <row r="210" spans="2:10" ht="13.5" customHeight="1">
      <c r="B210" s="17"/>
      <c r="C210" s="13" t="s">
        <v>14</v>
      </c>
      <c r="D210" s="18">
        <v>4</v>
      </c>
      <c r="E210" s="18">
        <v>400</v>
      </c>
      <c r="F210" s="14">
        <f t="shared" si="25"/>
        <v>520</v>
      </c>
      <c r="G210" s="15">
        <v>0.3</v>
      </c>
      <c r="H210" s="16">
        <f t="shared" si="24"/>
        <v>1600</v>
      </c>
      <c r="I210" s="16">
        <f t="shared" si="22"/>
        <v>2080</v>
      </c>
    </row>
    <row r="211" spans="2:10" s="51" customFormat="1" ht="18" customHeight="1">
      <c r="B211" s="46"/>
      <c r="C211" s="46" t="s">
        <v>1</v>
      </c>
      <c r="D211" s="47">
        <f>D5+D16+D27+D38+D49+D60+D80+D96+D112+D133+D152+D171+D190+D72+D76</f>
        <v>532</v>
      </c>
      <c r="E211" s="47"/>
      <c r="F211" s="48"/>
      <c r="G211" s="49"/>
      <c r="H211" s="50">
        <f>H5+H16+H27+H38+H49+H60+H80+H96+H112+H133+H152+H171+H190+H72+H76</f>
        <v>277220</v>
      </c>
      <c r="I211" s="50">
        <f>I5+I16+I27+I38+I49+I60+I80+I96+I112+I133+I152+I171+I190+I72+I76</f>
        <v>360386</v>
      </c>
    </row>
    <row r="212" spans="2:10" s="53" customFormat="1" ht="15">
      <c r="B212" s="52"/>
      <c r="C212" s="52"/>
      <c r="D212" s="52"/>
      <c r="E212" s="52"/>
      <c r="F212" s="52"/>
      <c r="G212" s="43" t="s">
        <v>59</v>
      </c>
      <c r="H212" s="42">
        <f>H211*12</f>
        <v>3326640</v>
      </c>
      <c r="I212" s="42">
        <f>I211*12</f>
        <v>4324632</v>
      </c>
    </row>
    <row r="213" spans="2:10" s="53" customFormat="1" ht="15">
      <c r="B213" s="52"/>
      <c r="C213" s="52"/>
      <c r="D213" s="52"/>
      <c r="E213" s="52"/>
      <c r="F213" s="52"/>
      <c r="G213" s="43" t="s">
        <v>60</v>
      </c>
      <c r="H213" s="42"/>
      <c r="I213" s="42">
        <f>+I211-H211</f>
        <v>83166</v>
      </c>
      <c r="J213" s="58">
        <f>+I213-'[1]27 02 05'!$I$213</f>
        <v>-8216</v>
      </c>
    </row>
    <row r="214" spans="2:10" s="53" customFormat="1" ht="15">
      <c r="B214" s="52"/>
      <c r="C214" s="52"/>
      <c r="D214" s="52"/>
      <c r="E214" s="52"/>
      <c r="F214" s="52"/>
      <c r="G214" s="43" t="s">
        <v>61</v>
      </c>
      <c r="H214" s="42"/>
      <c r="I214" s="42">
        <f>+I212-H212</f>
        <v>997992</v>
      </c>
    </row>
    <row r="215" spans="2:10">
      <c r="B215" s="8"/>
      <c r="C215" s="8"/>
      <c r="D215" s="8"/>
      <c r="E215" s="8"/>
      <c r="F215" s="8"/>
      <c r="G215" s="8"/>
    </row>
    <row r="216" spans="2:10">
      <c r="B216" s="8"/>
      <c r="C216" s="8"/>
      <c r="D216" s="8"/>
      <c r="E216" s="8"/>
      <c r="F216" s="8"/>
      <c r="G216" s="8"/>
    </row>
    <row r="217" spans="2:10">
      <c r="B217" s="8"/>
      <c r="C217" s="8"/>
      <c r="D217" s="8"/>
      <c r="E217" s="8"/>
      <c r="F217" s="8"/>
      <c r="G217" s="8"/>
    </row>
    <row r="218" spans="2:10">
      <c r="B218" s="8"/>
      <c r="C218" s="8"/>
      <c r="D218" s="8"/>
      <c r="E218" s="8"/>
      <c r="F218" s="8"/>
      <c r="G218" s="8"/>
      <c r="H218" s="9"/>
      <c r="I218" s="9"/>
    </row>
    <row r="219" spans="2:10">
      <c r="B219" s="8"/>
      <c r="C219" s="8"/>
      <c r="D219" s="8"/>
      <c r="E219" s="8"/>
      <c r="F219" s="8"/>
      <c r="G219" s="8"/>
    </row>
    <row r="220" spans="2:10">
      <c r="B220" s="8"/>
      <c r="C220" s="8"/>
      <c r="D220" s="8"/>
      <c r="E220" s="8"/>
      <c r="F220" s="8"/>
      <c r="G220" s="8"/>
    </row>
    <row r="221" spans="2:10">
      <c r="B221" s="8"/>
      <c r="C221" s="8"/>
      <c r="D221" s="8"/>
      <c r="E221" s="8"/>
      <c r="F221" s="8"/>
      <c r="G221" s="8"/>
    </row>
    <row r="222" spans="2:10">
      <c r="B222" s="8"/>
      <c r="C222" s="8"/>
      <c r="D222" s="8"/>
      <c r="E222" s="8"/>
      <c r="F222" s="8"/>
      <c r="G222" s="8"/>
    </row>
    <row r="223" spans="2:10">
      <c r="B223" s="8"/>
      <c r="C223" s="8"/>
      <c r="D223" s="8"/>
      <c r="E223" s="8"/>
      <c r="F223" s="8"/>
      <c r="G223" s="8"/>
    </row>
    <row r="224" spans="2:10">
      <c r="B224" s="8"/>
      <c r="C224" s="8"/>
      <c r="D224" s="8"/>
      <c r="E224" s="8"/>
      <c r="F224" s="8"/>
      <c r="G224" s="8"/>
    </row>
    <row r="225" spans="2:7">
      <c r="B225" s="8"/>
      <c r="C225" s="8"/>
      <c r="D225" s="8"/>
      <c r="E225" s="8"/>
      <c r="F225" s="8"/>
      <c r="G225" s="8"/>
    </row>
    <row r="226" spans="2:7">
      <c r="B226" s="8"/>
      <c r="C226" s="8"/>
      <c r="D226" s="8"/>
      <c r="E226" s="8"/>
      <c r="F226" s="8"/>
      <c r="G226" s="8"/>
    </row>
    <row r="227" spans="2:7">
      <c r="B227" s="8"/>
      <c r="C227" s="8"/>
      <c r="D227" s="8"/>
      <c r="E227" s="8"/>
      <c r="F227" s="8"/>
      <c r="G227" s="8"/>
    </row>
    <row r="228" spans="2:7">
      <c r="B228" s="8"/>
      <c r="C228" s="8"/>
      <c r="D228" s="8"/>
      <c r="E228" s="8"/>
      <c r="F228" s="8"/>
      <c r="G228" s="8"/>
    </row>
    <row r="229" spans="2:7">
      <c r="B229" s="10"/>
    </row>
    <row r="230" spans="2:7">
      <c r="B230" s="10"/>
    </row>
    <row r="231" spans="2:7">
      <c r="B231" s="10"/>
    </row>
    <row r="232" spans="2:7">
      <c r="B232" s="10"/>
    </row>
    <row r="233" spans="2:7">
      <c r="B233" s="10"/>
    </row>
    <row r="234" spans="2:7">
      <c r="B234" s="10"/>
    </row>
    <row r="235" spans="2:7">
      <c r="B235" s="10"/>
    </row>
    <row r="236" spans="2:7">
      <c r="B236" s="10"/>
    </row>
  </sheetData>
  <autoFilter ref="A4:J214"/>
  <mergeCells count="2">
    <mergeCell ref="B2:H2"/>
    <mergeCell ref="B3:I3"/>
  </mergeCells>
  <pageMargins left="0.2" right="0.2" top="0.25" bottom="0.25" header="0.3" footer="0.3"/>
  <pageSetup scale="71" fitToHeight="0" orientation="portrait" r:id="rId1"/>
  <rowBreaks count="1" manualBreakCount="1">
    <brk id="151" min="1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5"/>
  <sheetViews>
    <sheetView workbookViewId="0">
      <selection activeCell="C22" sqref="C22"/>
    </sheetView>
  </sheetViews>
  <sheetFormatPr defaultRowHeight="12.75"/>
  <cols>
    <col min="1" max="1" width="3.5703125" style="30" customWidth="1"/>
    <col min="2" max="2" width="4" style="30" bestFit="1" customWidth="1"/>
    <col min="3" max="3" width="45.7109375" style="30" customWidth="1"/>
    <col min="4" max="9" width="16.140625" style="30" customWidth="1"/>
    <col min="10" max="16384" width="9.140625" style="30"/>
  </cols>
  <sheetData>
    <row r="2" spans="2:11">
      <c r="B2" s="62" t="s">
        <v>62</v>
      </c>
      <c r="C2" s="62"/>
      <c r="D2" s="62"/>
      <c r="E2" s="62"/>
      <c r="F2" s="62"/>
      <c r="G2" s="62"/>
      <c r="H2" s="62"/>
      <c r="I2" s="44"/>
    </row>
    <row r="3" spans="2:11" ht="15.75">
      <c r="B3" s="61" t="s">
        <v>63</v>
      </c>
      <c r="C3" s="61"/>
      <c r="D3" s="61"/>
      <c r="E3" s="61"/>
      <c r="F3" s="61"/>
      <c r="G3" s="61"/>
      <c r="H3" s="61"/>
      <c r="I3" s="45"/>
    </row>
    <row r="4" spans="2:11" s="31" customFormat="1" ht="75">
      <c r="B4" s="29" t="s">
        <v>27</v>
      </c>
      <c r="C4" s="29" t="s">
        <v>46</v>
      </c>
      <c r="D4" s="29" t="s">
        <v>45</v>
      </c>
      <c r="E4" s="11" t="s">
        <v>50</v>
      </c>
      <c r="F4" s="11" t="s">
        <v>51</v>
      </c>
      <c r="G4" s="11" t="s">
        <v>52</v>
      </c>
      <c r="H4" s="11" t="s">
        <v>57</v>
      </c>
      <c r="I4" s="11" t="s">
        <v>58</v>
      </c>
    </row>
    <row r="5" spans="2:11" ht="25.5">
      <c r="B5" s="32">
        <v>1</v>
      </c>
      <c r="C5" s="33" t="s">
        <v>64</v>
      </c>
      <c r="D5" s="34">
        <f>D6+D7+D8</f>
        <v>3</v>
      </c>
      <c r="E5" s="34"/>
      <c r="F5" s="34"/>
      <c r="G5" s="34"/>
      <c r="H5" s="32">
        <f>H6+H7+H8</f>
        <v>2700</v>
      </c>
      <c r="I5" s="32">
        <f>I6+I7+I8</f>
        <v>3510</v>
      </c>
    </row>
    <row r="6" spans="2:11" ht="15">
      <c r="B6" s="35"/>
      <c r="C6" s="1" t="s">
        <v>65</v>
      </c>
      <c r="D6" s="2">
        <v>1</v>
      </c>
      <c r="E6" s="2">
        <v>1100</v>
      </c>
      <c r="F6" s="14">
        <f>+E6+(E6*G6)</f>
        <v>1430</v>
      </c>
      <c r="G6" s="15">
        <v>0.3</v>
      </c>
      <c r="H6" s="3">
        <f t="shared" ref="H6:H8" si="0">D6*E6</f>
        <v>1100</v>
      </c>
      <c r="I6" s="3">
        <f>+D6*F6</f>
        <v>1430</v>
      </c>
    </row>
    <row r="7" spans="2:11" ht="15">
      <c r="B7" s="35"/>
      <c r="C7" s="1" t="s">
        <v>24</v>
      </c>
      <c r="D7" s="2">
        <v>1</v>
      </c>
      <c r="E7" s="2">
        <v>800</v>
      </c>
      <c r="F7" s="14">
        <f t="shared" ref="F7:F8" si="1">+E7+(E7*G7)</f>
        <v>1040</v>
      </c>
      <c r="G7" s="15">
        <v>0.3</v>
      </c>
      <c r="H7" s="3">
        <f t="shared" si="0"/>
        <v>800</v>
      </c>
      <c r="I7" s="3">
        <f t="shared" ref="I7:I13" si="2">+D7*F7</f>
        <v>1040</v>
      </c>
    </row>
    <row r="8" spans="2:11" ht="15">
      <c r="B8" s="35"/>
      <c r="C8" s="1" t="s">
        <v>6</v>
      </c>
      <c r="D8" s="2">
        <v>1</v>
      </c>
      <c r="E8" s="2">
        <v>800</v>
      </c>
      <c r="F8" s="14">
        <f t="shared" si="1"/>
        <v>1040</v>
      </c>
      <c r="G8" s="15">
        <v>0.3</v>
      </c>
      <c r="H8" s="3">
        <f t="shared" si="0"/>
        <v>800</v>
      </c>
      <c r="I8" s="3">
        <f t="shared" si="2"/>
        <v>1040</v>
      </c>
    </row>
    <row r="9" spans="2:11" ht="25.5">
      <c r="B9" s="32">
        <v>2</v>
      </c>
      <c r="C9" s="33" t="s">
        <v>66</v>
      </c>
      <c r="D9" s="34">
        <f>D10+D11+D12</f>
        <v>3</v>
      </c>
      <c r="E9" s="34"/>
      <c r="F9" s="34"/>
      <c r="G9" s="34"/>
      <c r="H9" s="32">
        <f>H10+H11+H12</f>
        <v>2700</v>
      </c>
      <c r="I9" s="32">
        <f>I10+I11+I12</f>
        <v>3510</v>
      </c>
    </row>
    <row r="10" spans="2:11" ht="15">
      <c r="B10" s="35"/>
      <c r="C10" s="1" t="s">
        <v>65</v>
      </c>
      <c r="D10" s="4">
        <v>1</v>
      </c>
      <c r="E10" s="4">
        <v>1100</v>
      </c>
      <c r="F10" s="14">
        <f>+E10+(E10*G10)</f>
        <v>1430</v>
      </c>
      <c r="G10" s="15">
        <v>0.3</v>
      </c>
      <c r="H10" s="3">
        <f t="shared" ref="H10:H13" si="3">D10*E10</f>
        <v>1100</v>
      </c>
      <c r="I10" s="3">
        <f t="shared" si="2"/>
        <v>1430</v>
      </c>
    </row>
    <row r="11" spans="2:11" ht="15">
      <c r="B11" s="35"/>
      <c r="C11" s="1" t="s">
        <v>24</v>
      </c>
      <c r="D11" s="4">
        <v>1</v>
      </c>
      <c r="E11" s="4">
        <v>800</v>
      </c>
      <c r="F11" s="14">
        <f t="shared" ref="F11:F12" si="4">+E11+(E11*G11)</f>
        <v>1040</v>
      </c>
      <c r="G11" s="15">
        <v>0.3</v>
      </c>
      <c r="H11" s="3">
        <f t="shared" si="3"/>
        <v>800</v>
      </c>
      <c r="I11" s="3">
        <f t="shared" si="2"/>
        <v>1040</v>
      </c>
    </row>
    <row r="12" spans="2:11" ht="15">
      <c r="B12" s="35"/>
      <c r="C12" s="1" t="s">
        <v>6</v>
      </c>
      <c r="D12" s="4">
        <v>1</v>
      </c>
      <c r="E12" s="4">
        <v>800</v>
      </c>
      <c r="F12" s="14">
        <f t="shared" si="4"/>
        <v>1040</v>
      </c>
      <c r="G12" s="15">
        <v>0.3</v>
      </c>
      <c r="H12" s="3">
        <f t="shared" si="3"/>
        <v>800</v>
      </c>
      <c r="I12" s="3">
        <f t="shared" si="2"/>
        <v>1040</v>
      </c>
    </row>
    <row r="13" spans="2:11" hidden="1">
      <c r="B13" s="35"/>
      <c r="C13" s="1" t="s">
        <v>14</v>
      </c>
      <c r="D13" s="2">
        <v>4</v>
      </c>
      <c r="E13" s="2">
        <v>400</v>
      </c>
      <c r="F13" s="2"/>
      <c r="G13" s="2"/>
      <c r="H13" s="3">
        <f t="shared" si="3"/>
        <v>1600</v>
      </c>
      <c r="I13" s="3">
        <f t="shared" si="2"/>
        <v>0</v>
      </c>
    </row>
    <row r="14" spans="2:11" s="40" customFormat="1">
      <c r="B14" s="36"/>
      <c r="C14" s="36" t="s">
        <v>1</v>
      </c>
      <c r="D14" s="37">
        <f>D5+D9</f>
        <v>6</v>
      </c>
      <c r="E14" s="38"/>
      <c r="F14" s="38"/>
      <c r="G14" s="38"/>
      <c r="H14" s="39">
        <f>H5+H9</f>
        <v>5400</v>
      </c>
      <c r="I14" s="39">
        <f>+I9+I5</f>
        <v>7020</v>
      </c>
      <c r="K14" s="41"/>
    </row>
    <row r="15" spans="2:11" ht="15">
      <c r="B15" s="28"/>
      <c r="C15" s="28"/>
      <c r="D15" s="28"/>
      <c r="E15" s="28"/>
      <c r="F15" s="28"/>
      <c r="G15" s="43" t="s">
        <v>59</v>
      </c>
      <c r="H15" s="42">
        <f>+H14*12</f>
        <v>64800</v>
      </c>
      <c r="I15" s="42">
        <f>+I14*12</f>
        <v>84240</v>
      </c>
    </row>
    <row r="16" spans="2:11" ht="15">
      <c r="B16" s="28"/>
      <c r="C16" s="28"/>
      <c r="D16" s="28"/>
      <c r="E16" s="28"/>
      <c r="F16" s="28"/>
      <c r="G16" s="43" t="s">
        <v>60</v>
      </c>
      <c r="H16" s="42"/>
      <c r="I16" s="42">
        <f>+I14-H14</f>
        <v>1620</v>
      </c>
    </row>
    <row r="17" spans="2:9" ht="15">
      <c r="B17" s="28"/>
      <c r="C17" s="28"/>
      <c r="D17" s="28"/>
      <c r="E17" s="28"/>
      <c r="F17" s="28"/>
      <c r="G17" s="43" t="s">
        <v>61</v>
      </c>
      <c r="H17" s="42"/>
      <c r="I17" s="42">
        <f>+I15-H15</f>
        <v>19440</v>
      </c>
    </row>
    <row r="18" spans="2:9">
      <c r="B18" s="27"/>
    </row>
    <row r="19" spans="2:9">
      <c r="B19" s="27"/>
    </row>
    <row r="20" spans="2:9">
      <c r="B20" s="27"/>
    </row>
    <row r="21" spans="2:9">
      <c r="B21" s="27"/>
    </row>
    <row r="22" spans="2:9">
      <c r="B22" s="27"/>
    </row>
    <row r="23" spans="2:9">
      <c r="B23" s="27"/>
    </row>
    <row r="24" spans="2:9">
      <c r="B24" s="27"/>
    </row>
    <row r="25" spans="2:9">
      <c r="B25" s="27"/>
    </row>
  </sheetData>
  <mergeCells count="2">
    <mergeCell ref="B3:H3"/>
    <mergeCell ref="B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27 02 05</vt:lpstr>
      <vt:lpstr>კრიზისული</vt:lpstr>
      <vt:lpstr>'27 02 05'!Print_Area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tmakharashvili</dc:creator>
  <cp:lastModifiedBy>Meri</cp:lastModifiedBy>
  <cp:lastPrinted>2018-03-12T09:45:36Z</cp:lastPrinted>
  <dcterms:created xsi:type="dcterms:W3CDTF">2010-01-04T17:01:53Z</dcterms:created>
  <dcterms:modified xsi:type="dcterms:W3CDTF">2019-04-01T16:58:21Z</dcterms:modified>
</cp:coreProperties>
</file>