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25" i="2" l="1"/>
  <c r="H6" i="2" l="1"/>
  <c r="B6" i="3"/>
  <c r="B5" i="3"/>
  <c r="C45" i="2"/>
  <c r="F45" i="2" s="1"/>
  <c r="B45" i="2"/>
  <c r="F44" i="2"/>
  <c r="F43" i="2"/>
  <c r="F42" i="2"/>
  <c r="B52" i="2"/>
  <c r="H3" i="2"/>
  <c r="H4" i="2"/>
  <c r="H5" i="2"/>
  <c r="H7" i="2"/>
  <c r="I10" i="2" s="1"/>
  <c r="H8" i="2"/>
  <c r="H9" i="2"/>
  <c r="H2" i="2"/>
  <c r="F34" i="2"/>
  <c r="G10" i="2"/>
  <c r="F10" i="2"/>
  <c r="E10" i="2"/>
  <c r="D10" i="2"/>
  <c r="C10" i="2"/>
  <c r="B10" i="2"/>
  <c r="E19" i="2"/>
  <c r="F35" i="2"/>
  <c r="F36" i="2"/>
  <c r="H10" i="2" l="1"/>
  <c r="F46" i="2"/>
  <c r="C52" i="2"/>
  <c r="F52" i="2" s="1"/>
  <c r="F55" i="2" s="1"/>
  <c r="F37" i="2"/>
</calcChain>
</file>

<file path=xl/sharedStrings.xml><?xml version="1.0" encoding="utf-8"?>
<sst xmlns="http://schemas.openxmlformats.org/spreadsheetml/2006/main" count="67" uniqueCount="47">
  <si>
    <t>ოჯახები</t>
  </si>
  <si>
    <t>პირები</t>
  </si>
  <si>
    <t>შშმ</t>
  </si>
  <si>
    <t>ასაკით პენსიონერი</t>
  </si>
  <si>
    <t>ბავშვი 16 წლამდე</t>
  </si>
  <si>
    <t>ქულის ჯგუფი</t>
  </si>
  <si>
    <t>100 000 - 150 000</t>
  </si>
  <si>
    <t>ლარი/ოჯახზე</t>
  </si>
  <si>
    <t>ჯამი (ლარი/თვეში)</t>
  </si>
  <si>
    <t>65 000 - 100 000=150ლ ოჯახზე</t>
  </si>
  <si>
    <t>65 000 - 100 000=50ლ ოჯახის წევრზე</t>
  </si>
  <si>
    <t>100 000 - 150 000=50ლ ოჯახის წევრზე</t>
  </si>
  <si>
    <t>ლარი/ოჯახის წევრზე</t>
  </si>
  <si>
    <t>57 000 - 60 000 (40ლ იღებს)</t>
  </si>
  <si>
    <t>60 000 - 65 000 (30ლ იღებს)</t>
  </si>
  <si>
    <t>ჯამი</t>
  </si>
  <si>
    <t>ბავშვი 16_18 მდე</t>
  </si>
  <si>
    <t>შრომისუნარიანი პირი</t>
  </si>
  <si>
    <t>სულ &lt;= 150 000</t>
  </si>
  <si>
    <t xml:space="preserve"> შრომისუნარიანი პირები</t>
  </si>
  <si>
    <t>შრომისუნარიანი პირი (65 000 -150 000)</t>
  </si>
  <si>
    <t>65 000 - 150 000 შრომისუნარიანი</t>
  </si>
  <si>
    <t>57 000 - 60 000 (40ლ იღებს) 10ლ ოჯახის წევრზე</t>
  </si>
  <si>
    <t>60 000 - 65 000 (30ლ იღებს) 20ლ ოჯახის წევრზე</t>
  </si>
  <si>
    <t>WB prejection</t>
  </si>
  <si>
    <t>annual prejection based on Q1 assumption</t>
  </si>
  <si>
    <t>annual savings prejection based on Q1 assumptions</t>
  </si>
  <si>
    <t>Q 1   actual disburcement</t>
  </si>
  <si>
    <t xml:space="preserve">social package for Disability, breadwinner, </t>
  </si>
  <si>
    <t>utility subsidy for veterans</t>
  </si>
  <si>
    <t>IDP remitance</t>
  </si>
  <si>
    <t>demography subsidy</t>
  </si>
  <si>
    <t>social support for targeted groups</t>
  </si>
  <si>
    <t>2020 budget TSA</t>
  </si>
  <si>
    <t>სცენარი 2  - ოჯახებს, რომელთა ქულა 65 000 - 100 000 დაერიცხოს 50ლ/ოჯახის წევრზე.  აღნიშნული ქულა მინიჭებული აქვს 69 421 ოჯახს (193 055 ოჯახის წევრს).  საჭირო თანხა - 9 652 750 ლ/თვეში.  აღნიშნული სცენარის რისკი: მიზნობრივი სოციალური პროგრამის ფარგლებში, ოჯახები რომელთა ქულა არის 57 000 - 60 000 იღებს 40ლ ოჯახის წევრზე; 60 000 - 65 000 ქულა - 30ლ ოჯახის წევრზე.  შესაბამისად 65 000 - 100 000 ქულად შეფასებულ ოჯახებზე 50ლ დარიცხვით, ნაკლებად მოწყვლადი ოჯახები უფრო დიდ დახმარებას მიიღებს ვიდრე მეტად მოწყვლადი.</t>
  </si>
  <si>
    <t>0 - 30 0000   (60ლ - ოჯახის წევრზე; 50ლ ბავშვის დახმარება)</t>
  </si>
  <si>
    <t>57 000 - 60 000 (40 ლ - ოჯახის წევრზე; 50ლ ბავშვის დახმარება)</t>
  </si>
  <si>
    <t>30 000 - 57 000 (50ლ - ოჯახის წევრზე; 50ლ ბავშვის დახმარება)</t>
  </si>
  <si>
    <t>60 000 - 65 000 (30 ლ - ოჯახის წევრზე; 50ლ ბავშვის დახმარება)</t>
  </si>
  <si>
    <t>65 000 - 75 000 (50ლ ბავშვის დახმარება)</t>
  </si>
  <si>
    <t>75 000 - 80 000  (50ლ ბავშვის დახმარება)</t>
  </si>
  <si>
    <t>80 000 - 100 000  (50ლ ბავშვის დახმარება)</t>
  </si>
  <si>
    <t>სცენარი 1  - ოჯახებს, რომელთა ქულა 65 000 - 100 000 დაერიცხოს 150ლ/თვეში. აღნიშნული ქულა მინიჭებული აქვს სულ 69 421 ოჯახს .  საჭირო თანხა - 10 413 150 ლ/თვეში.  აღნიშნული სცენარის რისკი: ერთ სულიან და მრავალ სულიან ოჯახებზე ერთნაირი თანხის დარიცხვა გამოიწვევს თანხის არასამართლიან გადანაწილებას.</t>
  </si>
  <si>
    <t>სცენარი 3 -    ოჯახებს, რომელთა ქულა 65 000 - 100 000 დაერიცხოს 50ლ/ოჯახის წევრზე.  აღნიშნული ქულა მინიჭებული აქვს 69 421 ოჯახს (193 055 ოჯახის წევრს).  ასევე ოჯახებს რომელთა ქულა არის 57 000 - 60 000 და ერიცხება სოც დახმარება 40ლ/ოჯახის წევრზე, დაერიცხვოს 10ლ ოჯახის წევრზე; ხოლო ოჯახებს, რომელთა ქულა არის 60 000 - 65 000  და ერიცხება სოც დახმარება 30ლ/ოჯახის წევრზე, დაერიცხვოს 20ლ ოჯახის წევრზე.  საჭირო თანხა - 10 727 160 ლ/თვეში.   მოსარგებლეთა რაოდენობა - 92 423 ოჯახი (258 723 პირი).</t>
  </si>
  <si>
    <t>ლარი/პირზე</t>
  </si>
  <si>
    <t>სცენარი 4 - ოჯახებს, რომელთა ქულა 65 000 - 150 000 დაერიცხოს 50ლ/ოჯახის წევრზე.   ასევე ოჯახებს რომელთა ქულა არის 57 000 - 60 000 და ერიცხება სოც დახმარება 40ლ/ოჯახის წევრზე, დაერიცხვოს 10ლ ოჯახის წევრზე; ხოლო ოჯახებს, რომელთა ქულა არის 60 000 - 65 000  და ერიცხება სოც დახმარება 30ლ/ოჯახის წევრზე, დაერიცხვოს 20ლ ოჯახის წევრზე.  საჭირო თანხა - 22 683 310 ლ/თვეში.   მოსარგებლეთა რაოდენობა - 174 161 ოჯახი (497 846 პირი). შენიშვნა: აღნიშნული დახმარების უპირატესი მოსარგებლეები ბავშვები, შშმ პირები და პენსიორები იქნება.  თვითდასაქმებულთა დახმარების საკითხი კვლავ ღია დარჩება.</t>
  </si>
  <si>
    <t xml:space="preserve">სცენარი 5 - სასურველი სცენარი - ვინადან თვითდასაქმებულთა დახმარება არის შრომის პოლიტიკის ნაწილი, მიზანშეწონილია თვითდასაქმებულთა დახმარების განმახორციელებელი იყოს : სსიპ - დასაქმების ხელშეწყობის სახელმწიფო სააგენტო.   ოჯახებს, რომელთა ქულა 65 000 - 150 000 დაერიცხოს 50ლ/ოჯახის შრომისუნარიან წევრზე, როგორც თვითდასაქმებულზე.  საჭირო თანხა - 15 121 750ლ ლ/თვეში.   მოსარგებლეთა რაოდენობა - 151 159 ოჯახი (216 025 პირი).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</si>
</sst>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43" fontId="5" fillId="0" borderId="1" xfId="1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43" fontId="4" fillId="0" borderId="1" xfId="0" applyNumberFormat="1" applyFont="1" applyBorder="1"/>
    <xf numFmtId="0" fontId="4" fillId="0" borderId="1" xfId="0" applyFont="1" applyBorder="1"/>
    <xf numFmtId="0" fontId="3" fillId="0" borderId="0" xfId="0" applyFont="1" applyFill="1" applyBorder="1" applyAlignment="1">
      <alignment horizontal="center" wrapText="1"/>
    </xf>
    <xf numFmtId="164" fontId="5" fillId="0" borderId="1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3" fontId="3" fillId="0" borderId="0" xfId="0" applyNumberFormat="1" applyFont="1" applyBorder="1"/>
    <xf numFmtId="0" fontId="0" fillId="0" borderId="0" xfId="0" applyBorder="1"/>
    <xf numFmtId="43" fontId="4" fillId="0" borderId="0" xfId="1" applyFont="1" applyBorder="1"/>
    <xf numFmtId="0" fontId="3" fillId="0" borderId="0" xfId="0" applyFont="1" applyBorder="1"/>
    <xf numFmtId="43" fontId="0" fillId="0" borderId="0" xfId="1" applyFont="1" applyBorder="1"/>
    <xf numFmtId="43" fontId="6" fillId="0" borderId="1" xfId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5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/>
    <xf numFmtId="3" fontId="0" fillId="2" borderId="1" xfId="0" applyNumberFormat="1" applyFill="1" applyBorder="1"/>
    <xf numFmtId="0" fontId="3" fillId="2" borderId="1" xfId="0" applyFont="1" applyFill="1" applyBorder="1" applyAlignment="1">
      <alignment wrapText="1"/>
    </xf>
    <xf numFmtId="43" fontId="4" fillId="2" borderId="1" xfId="1" applyFont="1" applyFill="1" applyBorder="1"/>
    <xf numFmtId="3" fontId="0" fillId="2" borderId="1" xfId="0" applyNumberForma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43" fontId="6" fillId="2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3" fontId="0" fillId="0" borderId="1" xfId="0" applyNumberFormat="1" applyFill="1" applyBorder="1"/>
    <xf numFmtId="0" fontId="3" fillId="0" borderId="1" xfId="0" applyFont="1" applyFill="1" applyBorder="1" applyAlignment="1">
      <alignment wrapText="1"/>
    </xf>
    <xf numFmtId="43" fontId="4" fillId="0" borderId="1" xfId="1" applyFont="1" applyFill="1" applyBorder="1"/>
    <xf numFmtId="0" fontId="3" fillId="0" borderId="1" xfId="0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wrapText="1"/>
    </xf>
    <xf numFmtId="164" fontId="5" fillId="0" borderId="1" xfId="1" applyNumberFormat="1" applyFont="1" applyFill="1" applyBorder="1" applyAlignment="1">
      <alignment wrapText="1"/>
    </xf>
    <xf numFmtId="43" fontId="6" fillId="0" borderId="1" xfId="0" applyNumberFormat="1" applyFont="1" applyFill="1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3" fontId="0" fillId="3" borderId="1" xfId="0" applyNumberFormat="1" applyFill="1" applyBorder="1"/>
    <xf numFmtId="0" fontId="3" fillId="3" borderId="1" xfId="0" applyFont="1" applyFill="1" applyBorder="1" applyAlignment="1">
      <alignment wrapText="1"/>
    </xf>
    <xf numFmtId="43" fontId="4" fillId="3" borderId="1" xfId="1" applyFont="1" applyFill="1" applyBorder="1"/>
    <xf numFmtId="0" fontId="3" fillId="3" borderId="1" xfId="0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6" fillId="3" borderId="1" xfId="0" applyNumberFormat="1" applyFont="1" applyFill="1" applyBorder="1"/>
    <xf numFmtId="43" fontId="6" fillId="0" borderId="0" xfId="0" applyNumberFormat="1" applyFont="1" applyFill="1" applyBorder="1"/>
    <xf numFmtId="43" fontId="0" fillId="0" borderId="0" xfId="1" applyFont="1"/>
    <xf numFmtId="43" fontId="0" fillId="0" borderId="0" xfId="0" applyNumberFormat="1"/>
    <xf numFmtId="43" fontId="3" fillId="0" borderId="1" xfId="1" applyFont="1" applyBorder="1"/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8" zoomScale="115" zoomScaleNormal="115" workbookViewId="0">
      <selection activeCell="A50" sqref="A50:E50"/>
    </sheetView>
  </sheetViews>
  <sheetFormatPr defaultRowHeight="15" x14ac:dyDescent="0.25"/>
  <cols>
    <col min="1" max="1" width="60.28515625" customWidth="1"/>
    <col min="2" max="2" width="29.5703125" customWidth="1"/>
    <col min="3" max="3" width="20" customWidth="1"/>
    <col min="4" max="4" width="19.85546875" customWidth="1"/>
    <col min="5" max="5" width="27" customWidth="1"/>
    <col min="6" max="6" width="16.28515625" customWidth="1"/>
    <col min="7" max="7" width="16.140625" customWidth="1"/>
    <col min="8" max="8" width="20" customWidth="1"/>
    <col min="9" max="9" width="23.28515625" customWidth="1"/>
  </cols>
  <sheetData>
    <row r="1" spans="1:9" ht="30" x14ac:dyDescent="0.25">
      <c r="A1" s="1" t="s">
        <v>5</v>
      </c>
      <c r="B1" s="1" t="s">
        <v>0</v>
      </c>
      <c r="C1" s="1" t="s">
        <v>1</v>
      </c>
      <c r="D1" s="1" t="s">
        <v>3</v>
      </c>
      <c r="E1" s="1" t="s">
        <v>2</v>
      </c>
      <c r="F1" s="1" t="s">
        <v>4</v>
      </c>
      <c r="G1" s="1" t="s">
        <v>16</v>
      </c>
      <c r="H1" s="30" t="s">
        <v>17</v>
      </c>
      <c r="I1" s="28" t="s">
        <v>20</v>
      </c>
    </row>
    <row r="2" spans="1:9" x14ac:dyDescent="0.25">
      <c r="A2" s="2" t="s">
        <v>35</v>
      </c>
      <c r="B2" s="3">
        <v>34181</v>
      </c>
      <c r="C2" s="3">
        <v>135753</v>
      </c>
      <c r="D2" s="3">
        <v>13725</v>
      </c>
      <c r="E2" s="3">
        <v>8544</v>
      </c>
      <c r="F2" s="3">
        <v>51666</v>
      </c>
      <c r="G2" s="3">
        <v>4851</v>
      </c>
      <c r="H2" s="3">
        <f>C2-D2-F2-G2</f>
        <v>65511</v>
      </c>
    </row>
    <row r="3" spans="1:9" x14ac:dyDescent="0.25">
      <c r="A3" s="2" t="s">
        <v>37</v>
      </c>
      <c r="B3" s="3">
        <v>60784</v>
      </c>
      <c r="C3" s="3">
        <v>190657</v>
      </c>
      <c r="D3" s="3">
        <v>40029</v>
      </c>
      <c r="E3" s="3">
        <v>17257</v>
      </c>
      <c r="F3" s="3">
        <v>50779</v>
      </c>
      <c r="G3" s="3">
        <v>5616</v>
      </c>
      <c r="H3" s="3">
        <f t="shared" ref="H3:H10" si="0">C3-D3-F3-G3</f>
        <v>94233</v>
      </c>
    </row>
    <row r="4" spans="1:9" x14ac:dyDescent="0.25">
      <c r="A4" s="2" t="s">
        <v>36</v>
      </c>
      <c r="B4" s="3">
        <v>8326</v>
      </c>
      <c r="C4" s="3">
        <v>23895</v>
      </c>
      <c r="D4" s="3">
        <v>6013</v>
      </c>
      <c r="E4" s="3">
        <v>2262</v>
      </c>
      <c r="F4" s="3">
        <v>5729</v>
      </c>
      <c r="G4" s="3">
        <v>613</v>
      </c>
      <c r="H4" s="3">
        <f t="shared" si="0"/>
        <v>11540</v>
      </c>
    </row>
    <row r="5" spans="1:9" x14ac:dyDescent="0.25">
      <c r="A5" s="2" t="s">
        <v>38</v>
      </c>
      <c r="B5" s="3">
        <v>14676</v>
      </c>
      <c r="C5" s="3">
        <v>41773</v>
      </c>
      <c r="D5" s="3">
        <v>11078</v>
      </c>
      <c r="E5" s="3">
        <v>3875</v>
      </c>
      <c r="F5" s="3">
        <v>9799</v>
      </c>
      <c r="G5" s="3">
        <v>1166</v>
      </c>
      <c r="H5" s="3">
        <f t="shared" si="0"/>
        <v>19730</v>
      </c>
    </row>
    <row r="6" spans="1:9" x14ac:dyDescent="0.25">
      <c r="A6" s="2" t="s">
        <v>39</v>
      </c>
      <c r="B6" s="3">
        <v>21300</v>
      </c>
      <c r="C6" s="3">
        <v>58893</v>
      </c>
      <c r="D6" s="3">
        <v>16621</v>
      </c>
      <c r="E6" s="3">
        <v>5168</v>
      </c>
      <c r="F6" s="3">
        <v>14020</v>
      </c>
      <c r="G6" s="3">
        <v>1468</v>
      </c>
      <c r="H6" s="3">
        <f>C6-D6-F6-G6</f>
        <v>26784</v>
      </c>
    </row>
    <row r="7" spans="1:9" x14ac:dyDescent="0.25">
      <c r="A7" s="2" t="s">
        <v>40</v>
      </c>
      <c r="B7" s="3">
        <v>10760</v>
      </c>
      <c r="C7" s="3">
        <v>29662</v>
      </c>
      <c r="D7" s="3">
        <v>8848</v>
      </c>
      <c r="E7" s="3">
        <v>2490</v>
      </c>
      <c r="F7" s="3">
        <v>6812</v>
      </c>
      <c r="G7" s="3">
        <v>659</v>
      </c>
      <c r="H7" s="3">
        <f t="shared" si="0"/>
        <v>13343</v>
      </c>
    </row>
    <row r="8" spans="1:9" x14ac:dyDescent="0.25">
      <c r="A8" s="2" t="s">
        <v>41</v>
      </c>
      <c r="B8" s="3">
        <v>37361</v>
      </c>
      <c r="C8" s="3">
        <v>104500</v>
      </c>
      <c r="D8" s="3">
        <v>30589</v>
      </c>
      <c r="E8" s="3">
        <v>8244</v>
      </c>
      <c r="F8" s="3">
        <v>23132</v>
      </c>
      <c r="G8" s="3">
        <v>2234</v>
      </c>
      <c r="H8" s="3">
        <f t="shared" si="0"/>
        <v>48545</v>
      </c>
    </row>
    <row r="9" spans="1:9" x14ac:dyDescent="0.25">
      <c r="A9" s="2" t="s">
        <v>6</v>
      </c>
      <c r="B9" s="3">
        <v>81738</v>
      </c>
      <c r="C9" s="3">
        <v>239123</v>
      </c>
      <c r="D9" s="3">
        <v>65710</v>
      </c>
      <c r="E9" s="3">
        <v>14603</v>
      </c>
      <c r="F9" s="3">
        <v>41045</v>
      </c>
      <c r="G9" s="3">
        <v>5015</v>
      </c>
      <c r="H9" s="3">
        <f t="shared" si="0"/>
        <v>127353</v>
      </c>
    </row>
    <row r="10" spans="1:9" x14ac:dyDescent="0.25">
      <c r="A10" s="29" t="s">
        <v>18</v>
      </c>
      <c r="B10" s="4">
        <f t="shared" ref="B10:G10" si="1">SUM(B2:B9)</f>
        <v>269126</v>
      </c>
      <c r="C10" s="4">
        <f t="shared" si="1"/>
        <v>824256</v>
      </c>
      <c r="D10" s="4">
        <f t="shared" si="1"/>
        <v>192613</v>
      </c>
      <c r="E10" s="4">
        <f t="shared" si="1"/>
        <v>62443</v>
      </c>
      <c r="F10" s="4">
        <f t="shared" si="1"/>
        <v>202982</v>
      </c>
      <c r="G10" s="4">
        <f t="shared" si="1"/>
        <v>21622</v>
      </c>
      <c r="H10" s="15">
        <f t="shared" si="0"/>
        <v>407039</v>
      </c>
      <c r="I10" s="15">
        <f>SUM(H6:H9)</f>
        <v>216025</v>
      </c>
    </row>
    <row r="16" spans="1:9" ht="54" customHeight="1" x14ac:dyDescent="0.25">
      <c r="A16" s="77" t="s">
        <v>42</v>
      </c>
      <c r="B16" s="77"/>
      <c r="C16" s="77"/>
      <c r="D16" s="77"/>
      <c r="E16" s="77"/>
    </row>
    <row r="17" spans="1:6" x14ac:dyDescent="0.25">
      <c r="A17" s="2"/>
      <c r="B17" s="6" t="s">
        <v>0</v>
      </c>
      <c r="C17" s="6" t="s">
        <v>1</v>
      </c>
      <c r="D17" s="6" t="s">
        <v>7</v>
      </c>
      <c r="E17" s="6" t="s">
        <v>8</v>
      </c>
    </row>
    <row r="18" spans="1:6" x14ac:dyDescent="0.25">
      <c r="A18" s="2"/>
      <c r="B18" s="2"/>
      <c r="C18" s="14"/>
      <c r="D18" s="2"/>
      <c r="E18" s="2"/>
    </row>
    <row r="19" spans="1:6" ht="15.75" x14ac:dyDescent="0.25">
      <c r="A19" s="5" t="s">
        <v>9</v>
      </c>
      <c r="B19" s="3">
        <v>69421</v>
      </c>
      <c r="C19" s="15">
        <v>193055</v>
      </c>
      <c r="D19" s="2">
        <v>150</v>
      </c>
      <c r="E19" s="27">
        <f>B19*D19</f>
        <v>10413150</v>
      </c>
    </row>
    <row r="20" spans="1:6" x14ac:dyDescent="0.25">
      <c r="A20" s="20"/>
      <c r="B20" s="21"/>
      <c r="C20" s="22"/>
      <c r="D20" s="23"/>
      <c r="E20" s="24"/>
    </row>
    <row r="21" spans="1:6" x14ac:dyDescent="0.25">
      <c r="A21" s="20"/>
      <c r="B21" s="21"/>
      <c r="C21" s="22"/>
      <c r="D21" s="23"/>
      <c r="E21" s="24"/>
    </row>
    <row r="22" spans="1:6" ht="89.25" customHeight="1" x14ac:dyDescent="0.25">
      <c r="A22" s="76" t="s">
        <v>34</v>
      </c>
      <c r="B22" s="76"/>
      <c r="C22" s="76"/>
      <c r="D22" s="76"/>
      <c r="E22" s="76"/>
    </row>
    <row r="23" spans="1:6" ht="45" x14ac:dyDescent="0.25">
      <c r="A23" s="8"/>
      <c r="B23" s="9" t="s">
        <v>0</v>
      </c>
      <c r="C23" s="9" t="s">
        <v>1</v>
      </c>
      <c r="D23" s="9" t="s">
        <v>3</v>
      </c>
      <c r="E23" s="9" t="s">
        <v>12</v>
      </c>
      <c r="F23" s="9" t="s">
        <v>8</v>
      </c>
    </row>
    <row r="24" spans="1:6" x14ac:dyDescent="0.25">
      <c r="A24" s="8"/>
      <c r="B24" s="8"/>
      <c r="C24" s="8"/>
      <c r="D24" s="8"/>
      <c r="E24" s="12"/>
      <c r="F24" s="2"/>
    </row>
    <row r="25" spans="1:6" x14ac:dyDescent="0.25">
      <c r="A25" s="10" t="s">
        <v>10</v>
      </c>
      <c r="B25" s="11">
        <v>69421</v>
      </c>
      <c r="C25" s="11">
        <v>193055</v>
      </c>
      <c r="D25" s="11">
        <v>56058</v>
      </c>
      <c r="E25" s="19">
        <v>50</v>
      </c>
      <c r="F25" s="16">
        <f>C25*E25</f>
        <v>9652750</v>
      </c>
    </row>
    <row r="26" spans="1:6" x14ac:dyDescent="0.25">
      <c r="A26" s="8"/>
      <c r="B26" s="8"/>
      <c r="C26" s="8"/>
      <c r="D26" s="8"/>
      <c r="E26" s="13"/>
      <c r="F26" s="17"/>
    </row>
    <row r="27" spans="1:6" x14ac:dyDescent="0.25">
      <c r="A27" s="20"/>
      <c r="B27" s="21"/>
      <c r="C27" s="22"/>
      <c r="D27" s="23"/>
      <c r="E27" s="24"/>
    </row>
    <row r="28" spans="1:6" x14ac:dyDescent="0.25">
      <c r="A28" s="20"/>
      <c r="B28" s="21"/>
      <c r="C28" s="22"/>
      <c r="D28" s="23"/>
      <c r="E28" s="24"/>
    </row>
    <row r="29" spans="1:6" x14ac:dyDescent="0.25">
      <c r="A29" s="20"/>
      <c r="B29" s="21"/>
      <c r="C29" s="22"/>
      <c r="D29" s="23"/>
      <c r="E29" s="24"/>
    </row>
    <row r="30" spans="1:6" x14ac:dyDescent="0.25">
      <c r="A30" s="20"/>
      <c r="B30" s="21"/>
      <c r="C30" s="22"/>
      <c r="D30" s="23"/>
      <c r="E30" s="24"/>
    </row>
    <row r="31" spans="1:6" x14ac:dyDescent="0.25">
      <c r="A31" s="23"/>
      <c r="B31" s="23"/>
      <c r="C31" s="25"/>
      <c r="D31" s="23"/>
      <c r="E31" s="26"/>
    </row>
    <row r="32" spans="1:6" ht="68.25" customHeight="1" x14ac:dyDescent="0.25">
      <c r="A32" s="78" t="s">
        <v>43</v>
      </c>
      <c r="B32" s="78"/>
      <c r="C32" s="78"/>
      <c r="D32" s="78"/>
      <c r="E32" s="78"/>
      <c r="F32" s="31"/>
    </row>
    <row r="33" spans="1:7" ht="45" x14ac:dyDescent="0.25">
      <c r="A33" s="32"/>
      <c r="B33" s="33" t="s">
        <v>0</v>
      </c>
      <c r="C33" s="33" t="s">
        <v>1</v>
      </c>
      <c r="D33" s="33"/>
      <c r="E33" s="33" t="s">
        <v>12</v>
      </c>
      <c r="F33" s="33" t="s">
        <v>8</v>
      </c>
    </row>
    <row r="34" spans="1:7" x14ac:dyDescent="0.25">
      <c r="A34" s="34" t="s">
        <v>13</v>
      </c>
      <c r="B34" s="35">
        <v>8326</v>
      </c>
      <c r="C34" s="35">
        <v>23895</v>
      </c>
      <c r="D34" s="35"/>
      <c r="E34" s="36">
        <v>10</v>
      </c>
      <c r="F34" s="37">
        <f>C34*E34</f>
        <v>238950</v>
      </c>
    </row>
    <row r="35" spans="1:7" x14ac:dyDescent="0.25">
      <c r="A35" s="34" t="s">
        <v>14</v>
      </c>
      <c r="B35" s="35">
        <v>14676</v>
      </c>
      <c r="C35" s="35">
        <v>41773</v>
      </c>
      <c r="D35" s="35"/>
      <c r="E35" s="36">
        <v>20</v>
      </c>
      <c r="F35" s="37">
        <f>C35*E35</f>
        <v>835460</v>
      </c>
    </row>
    <row r="36" spans="1:7" x14ac:dyDescent="0.25">
      <c r="A36" s="66" t="s">
        <v>10</v>
      </c>
      <c r="B36" s="38">
        <v>69421</v>
      </c>
      <c r="C36" s="38">
        <v>193055</v>
      </c>
      <c r="D36" s="38"/>
      <c r="E36" s="39">
        <v>50</v>
      </c>
      <c r="F36" s="37">
        <f>C36*E36</f>
        <v>9652750</v>
      </c>
    </row>
    <row r="37" spans="1:7" ht="15.75" x14ac:dyDescent="0.25">
      <c r="A37" s="67" t="s">
        <v>15</v>
      </c>
      <c r="B37" s="68"/>
      <c r="C37" s="68"/>
      <c r="D37" s="68"/>
      <c r="E37" s="69"/>
      <c r="F37" s="40">
        <f>SUM(F34:F36)</f>
        <v>10727160</v>
      </c>
      <c r="G37" s="64"/>
    </row>
    <row r="40" spans="1:7" ht="68.25" customHeight="1" x14ac:dyDescent="0.25">
      <c r="A40" s="79" t="s">
        <v>45</v>
      </c>
      <c r="B40" s="79"/>
      <c r="C40" s="79"/>
      <c r="D40" s="79"/>
      <c r="E40" s="79"/>
      <c r="F40" s="41"/>
    </row>
    <row r="41" spans="1:7" ht="45" x14ac:dyDescent="0.25">
      <c r="A41" s="42"/>
      <c r="B41" s="43" t="s">
        <v>0</v>
      </c>
      <c r="C41" s="43" t="s">
        <v>1</v>
      </c>
      <c r="D41" s="43"/>
      <c r="E41" s="43" t="s">
        <v>12</v>
      </c>
      <c r="F41" s="43" t="s">
        <v>8</v>
      </c>
    </row>
    <row r="42" spans="1:7" ht="30" x14ac:dyDescent="0.25">
      <c r="A42" s="47" t="s">
        <v>22</v>
      </c>
      <c r="B42" s="44">
        <v>8326</v>
      </c>
      <c r="C42" s="44">
        <v>23895</v>
      </c>
      <c r="D42" s="44"/>
      <c r="E42" s="45">
        <v>10</v>
      </c>
      <c r="F42" s="46">
        <f>C42*E42</f>
        <v>238950</v>
      </c>
    </row>
    <row r="43" spans="1:7" ht="30" x14ac:dyDescent="0.25">
      <c r="A43" s="47" t="s">
        <v>23</v>
      </c>
      <c r="B43" s="44">
        <v>14676</v>
      </c>
      <c r="C43" s="44">
        <v>41773</v>
      </c>
      <c r="D43" s="44"/>
      <c r="E43" s="45">
        <v>20</v>
      </c>
      <c r="F43" s="46">
        <f>C43*E43</f>
        <v>835460</v>
      </c>
    </row>
    <row r="44" spans="1:7" x14ac:dyDescent="0.25">
      <c r="A44" s="47" t="s">
        <v>10</v>
      </c>
      <c r="B44" s="48">
        <v>69421</v>
      </c>
      <c r="C44" s="48">
        <v>193055</v>
      </c>
      <c r="D44" s="48"/>
      <c r="E44" s="49">
        <v>50</v>
      </c>
      <c r="F44" s="46">
        <f>C44*E44</f>
        <v>9652750</v>
      </c>
    </row>
    <row r="45" spans="1:7" x14ac:dyDescent="0.25">
      <c r="A45" s="47" t="s">
        <v>11</v>
      </c>
      <c r="B45" s="48">
        <f>B9</f>
        <v>81738</v>
      </c>
      <c r="C45" s="48">
        <f>C9</f>
        <v>239123</v>
      </c>
      <c r="D45" s="48"/>
      <c r="E45" s="49">
        <v>50</v>
      </c>
      <c r="F45" s="46">
        <f>C45*E45</f>
        <v>11956150</v>
      </c>
    </row>
    <row r="46" spans="1:7" ht="15.75" x14ac:dyDescent="0.25">
      <c r="A46" s="73" t="s">
        <v>15</v>
      </c>
      <c r="B46" s="74"/>
      <c r="C46" s="74"/>
      <c r="D46" s="74"/>
      <c r="E46" s="75"/>
      <c r="F46" s="50">
        <f>SUM(F42:F45)</f>
        <v>22683310</v>
      </c>
    </row>
    <row r="47" spans="1:7" ht="15.75" x14ac:dyDescent="0.25">
      <c r="A47" s="18"/>
      <c r="B47" s="18"/>
      <c r="C47" s="18"/>
      <c r="D47" s="18"/>
      <c r="E47" s="18"/>
      <c r="F47" s="62"/>
    </row>
    <row r="48" spans="1:7" ht="15.75" x14ac:dyDescent="0.25">
      <c r="A48" s="18"/>
      <c r="B48" s="18"/>
      <c r="C48" s="18"/>
      <c r="D48" s="18"/>
      <c r="E48" s="18"/>
      <c r="F48" s="62"/>
    </row>
    <row r="50" spans="1:6" ht="93" customHeight="1" x14ac:dyDescent="0.25">
      <c r="A50" s="80" t="s">
        <v>46</v>
      </c>
      <c r="B50" s="80"/>
      <c r="C50" s="80"/>
      <c r="D50" s="80"/>
      <c r="E50" s="80"/>
      <c r="F50" s="51"/>
    </row>
    <row r="51" spans="1:6" ht="45" x14ac:dyDescent="0.25">
      <c r="A51" s="52"/>
      <c r="B51" s="53" t="s">
        <v>0</v>
      </c>
      <c r="C51" s="53" t="s">
        <v>19</v>
      </c>
      <c r="D51" s="53"/>
      <c r="E51" s="53" t="s">
        <v>44</v>
      </c>
      <c r="F51" s="53" t="s">
        <v>8</v>
      </c>
    </row>
    <row r="52" spans="1:6" x14ac:dyDescent="0.25">
      <c r="A52" s="54" t="s">
        <v>21</v>
      </c>
      <c r="B52" s="55">
        <f>SUM(B6:B9)</f>
        <v>151159</v>
      </c>
      <c r="C52" s="55">
        <f>SUM(H6:H9)</f>
        <v>216025</v>
      </c>
      <c r="D52" s="55"/>
      <c r="E52" s="56">
        <v>70</v>
      </c>
      <c r="F52" s="57">
        <f>C52*E52</f>
        <v>15121750</v>
      </c>
    </row>
    <row r="53" spans="1:6" x14ac:dyDescent="0.25">
      <c r="A53" s="54"/>
      <c r="B53" s="55"/>
      <c r="C53" s="55"/>
      <c r="D53" s="55"/>
      <c r="E53" s="56"/>
      <c r="F53" s="57"/>
    </row>
    <row r="54" spans="1:6" x14ac:dyDescent="0.25">
      <c r="A54" s="58"/>
      <c r="B54" s="59"/>
      <c r="C54" s="59"/>
      <c r="D54" s="59"/>
      <c r="E54" s="60"/>
      <c r="F54" s="57"/>
    </row>
    <row r="55" spans="1:6" ht="15.75" x14ac:dyDescent="0.25">
      <c r="A55" s="70" t="s">
        <v>15</v>
      </c>
      <c r="B55" s="71"/>
      <c r="C55" s="71"/>
      <c r="D55" s="71"/>
      <c r="E55" s="72"/>
      <c r="F55" s="61">
        <f>SUM(F52:F54)</f>
        <v>15121750</v>
      </c>
    </row>
  </sheetData>
  <mergeCells count="8">
    <mergeCell ref="A37:E37"/>
    <mergeCell ref="A55:E55"/>
    <mergeCell ref="A46:E46"/>
    <mergeCell ref="A16:E16"/>
    <mergeCell ref="A22:E22"/>
    <mergeCell ref="A32:E32"/>
    <mergeCell ref="A40:E40"/>
    <mergeCell ref="A50:E5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B6" sqref="B6"/>
    </sheetView>
  </sheetViews>
  <sheetFormatPr defaultRowHeight="15" x14ac:dyDescent="0.25"/>
  <cols>
    <col min="1" max="1" width="47.85546875" customWidth="1"/>
    <col min="2" max="2" width="32.42578125" customWidth="1"/>
    <col min="3" max="3" width="27.7109375" customWidth="1"/>
  </cols>
  <sheetData>
    <row r="2" spans="1:3" x14ac:dyDescent="0.25">
      <c r="C2" t="s">
        <v>24</v>
      </c>
    </row>
    <row r="3" spans="1:3" x14ac:dyDescent="0.25">
      <c r="A3" t="s">
        <v>33</v>
      </c>
      <c r="B3" s="63">
        <v>350760000</v>
      </c>
    </row>
    <row r="4" spans="1:3" x14ac:dyDescent="0.25">
      <c r="A4" t="s">
        <v>27</v>
      </c>
      <c r="B4" s="63">
        <v>83442688</v>
      </c>
    </row>
    <row r="5" spans="1:3" x14ac:dyDescent="0.25">
      <c r="A5" t="s">
        <v>25</v>
      </c>
      <c r="B5" s="63">
        <f>B4*4</f>
        <v>333770752</v>
      </c>
    </row>
    <row r="6" spans="1:3" x14ac:dyDescent="0.25">
      <c r="A6" t="s">
        <v>26</v>
      </c>
      <c r="B6" s="63">
        <f>B3-B5</f>
        <v>16989248</v>
      </c>
    </row>
    <row r="7" spans="1:3" x14ac:dyDescent="0.25">
      <c r="B7" s="63"/>
    </row>
    <row r="8" spans="1:3" x14ac:dyDescent="0.25">
      <c r="B8" s="63"/>
    </row>
    <row r="9" spans="1:3" x14ac:dyDescent="0.25">
      <c r="B9" s="63"/>
    </row>
    <row r="10" spans="1:3" x14ac:dyDescent="0.25">
      <c r="B10" s="63"/>
    </row>
    <row r="11" spans="1:3" x14ac:dyDescent="0.25">
      <c r="B11" s="63"/>
    </row>
    <row r="12" spans="1:3" x14ac:dyDescent="0.25">
      <c r="B12" s="63"/>
    </row>
    <row r="13" spans="1:3" x14ac:dyDescent="0.25">
      <c r="A13" s="2"/>
      <c r="B13" s="7"/>
      <c r="C13" s="2"/>
    </row>
    <row r="14" spans="1:3" x14ac:dyDescent="0.25">
      <c r="A14" s="14">
        <v>270202</v>
      </c>
      <c r="B14" s="65" t="s">
        <v>32</v>
      </c>
      <c r="C14" s="65">
        <v>793000000</v>
      </c>
    </row>
    <row r="15" spans="1:3" x14ac:dyDescent="0.25">
      <c r="A15" s="2" t="s">
        <v>28</v>
      </c>
      <c r="B15" s="7"/>
      <c r="C15" s="2"/>
    </row>
    <row r="16" spans="1:3" x14ac:dyDescent="0.25">
      <c r="A16" s="2" t="s">
        <v>29</v>
      </c>
      <c r="B16" s="2"/>
      <c r="C16" s="2"/>
    </row>
    <row r="17" spans="1:3" x14ac:dyDescent="0.25">
      <c r="A17" s="2" t="s">
        <v>30</v>
      </c>
      <c r="B17" s="2"/>
      <c r="C17" s="2"/>
    </row>
    <row r="18" spans="1:3" x14ac:dyDescent="0.25">
      <c r="A18" s="2" t="s">
        <v>31</v>
      </c>
      <c r="B18" s="2"/>
      <c r="C18" s="2"/>
    </row>
    <row r="19" spans="1:3" x14ac:dyDescent="0.25">
      <c r="A19" s="2"/>
      <c r="B19" s="2"/>
      <c r="C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2020-04-20T15:27:05Z</dcterms:modified>
</cp:coreProperties>
</file>