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dity.chikovani/Dropbox/Projects/Results4TB/RBF4TB-CIF/Technical working/Procurement/Budget/"/>
    </mc:Choice>
  </mc:AlternateContent>
  <xr:revisionPtr revIDLastSave="0" documentId="13_ncr:1_{43330C39-8038-BC43-A2C7-EEADF151F1FF}" xr6:coauthVersionLast="44" xr6:coauthVersionMax="44" xr10:uidLastSave="{00000000-0000-0000-0000-000000000000}"/>
  <bookViews>
    <workbookView xWindow="1180" yWindow="1440" windowWidth="27240" windowHeight="15560" xr2:uid="{357375CB-021A-B84A-B5C1-962143757E19}"/>
  </bookViews>
  <sheets>
    <sheet name="Results4 Budget_2020" sheetId="1" r:id="rId1"/>
  </sheets>
  <externalReferences>
    <externalReference r:id="rId2"/>
  </externalReferences>
  <definedNames>
    <definedName name="budget_rural">'[1]Budgets_semi urban'!$B$35</definedName>
    <definedName name="budget_rural_increase">'[1]Budgets_semi urban'!$B$36</definedName>
    <definedName name="budget_urb_increase">[1]Budgets_urban!$B$14</definedName>
    <definedName name="budget_urban">[1]Budgets_urban!$B$13</definedName>
    <definedName name="increment" localSheetId="0">[1]Parameters!#REF!</definedName>
    <definedName name="increment">[1]Parameters!#REF!</definedName>
    <definedName name="mdr_fee">[1]Parameters!$B$9</definedName>
    <definedName name="rur_fac">[1]Parameters!$B$4</definedName>
    <definedName name="rur_famdoc">[1]Parameters!$F$4</definedName>
    <definedName name="rur_increment">[1]Parameters!$B$7</definedName>
    <definedName name="rur_man">[1]Parameters!$C$4</definedName>
    <definedName name="rur_nurse">[1]Parameters!$E$4</definedName>
    <definedName name="rur_TBdoc">[1]Parameters!$D$4</definedName>
    <definedName name="urb_fac">[1]Parameters!$B$3</definedName>
    <definedName name="urb_famdoc">[1]Parameters!$F$3</definedName>
    <definedName name="urb_increment">[1]Parameters!$B$8</definedName>
    <definedName name="urb_nurse">[1]Parameters!$E$3</definedName>
    <definedName name="urb_TBdoc">[1]Parameters!$D$3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H18" i="1" l="1"/>
  <c r="I18" i="1" s="1"/>
  <c r="G10" i="1"/>
  <c r="B10" i="1"/>
  <c r="C10" i="1" s="1"/>
  <c r="F10" i="1" s="1"/>
  <c r="H10" i="1" s="1"/>
  <c r="I10" i="1" s="1"/>
  <c r="G9" i="1"/>
  <c r="B9" i="1"/>
  <c r="C9" i="1" s="1"/>
  <c r="F9" i="1" s="1"/>
  <c r="H9" i="1" s="1"/>
  <c r="G4" i="1"/>
  <c r="C4" i="1"/>
  <c r="F4" i="1" s="1"/>
  <c r="B4" i="1"/>
  <c r="H4" i="1" l="1"/>
  <c r="I4" i="1" s="1"/>
  <c r="H11" i="1"/>
  <c r="H15" i="1" s="1"/>
  <c r="I9" i="1"/>
  <c r="I11" i="1" s="1"/>
  <c r="I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tc={A62EF248-4BC6-5649-B553-8F7B140AC937}</author>
  </authors>
  <commentList>
    <comment ref="H18" authorId="0" shapeId="0" xr:uid="{A62EF248-4BC6-5649-B553-8F7B140AC937}">
      <text>
        <t>[Threaded comment]
Your version of Excel allows you to read this threaded comment; however, any edits to it will get removed if the file is opened in a newer version of Excel. Learn more: https://go.microsoft.com/fwlink/?linkid=870924
Comment:
    დასაზუსტებელია სააგენტოს მიერ</t>
      </text>
    </comment>
  </commentList>
</comments>
</file>

<file path=xl/sharedStrings.xml><?xml version="1.0" encoding="utf-8"?>
<sst xmlns="http://schemas.openxmlformats.org/spreadsheetml/2006/main" count="23" uniqueCount="23">
  <si>
    <t>ფილტვის ტბ პაციენტების წლიური რა-ბა*</t>
  </si>
  <si>
    <t>ფილტვის ტბ პაციენტების თვის რა-ბა**</t>
  </si>
  <si>
    <t>ბონუსი ქალაქის პაციენტზე</t>
  </si>
  <si>
    <t xml:space="preserve">ბონუსი სოფლის პაციენტზე </t>
  </si>
  <si>
    <t>ფილტვის ტბ პაციენტების მოსალოდნელი რა-ბა თვეში 2020 ****</t>
  </si>
  <si>
    <t>ბონუსი პაციენტზე პაციენტზე შეწონილი ქალაქის/სოფლის ***</t>
  </si>
  <si>
    <t>თვე</t>
  </si>
  <si>
    <t xml:space="preserve">12 თვე    </t>
  </si>
  <si>
    <t>პრეტესტი 2 დაწესებულება</t>
  </si>
  <si>
    <t xml:space="preserve">ინტეგრირებული 7 (5+2) დაწესებულება </t>
  </si>
  <si>
    <t>სპეციალიზებული 3 დაწესებულება</t>
  </si>
  <si>
    <t xml:space="preserve">სულ </t>
  </si>
  <si>
    <t>სულ ბონუსები</t>
  </si>
  <si>
    <t>1 კვარტალი</t>
  </si>
  <si>
    <t>4 კვარტალი</t>
  </si>
  <si>
    <t>ადმინისტირების თანხა</t>
  </si>
  <si>
    <t>სულ</t>
  </si>
  <si>
    <t xml:space="preserve">* პაციენტების რა-ბა ეფუძნება 2017 კოჰორტას </t>
  </si>
  <si>
    <t xml:space="preserve">** თვის რა-ბა არის წლის რა-ბის 55% </t>
  </si>
  <si>
    <t>*** 84% - ქალაქის პაციენტები, 16% სოფლის პაციენტები</t>
  </si>
  <si>
    <t>****  2017 წლიდან 15% კლება არის მოსალოდნელი 2020-ში</t>
  </si>
  <si>
    <t>დაწესებულება</t>
  </si>
  <si>
    <t xml:space="preserve"> Results4TB ბიუჯეტი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</si>
</sst>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Menlo Regula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Menlo Regular"/>
      <family val="2"/>
    </font>
    <font>
      <b/>
      <sz val="10"/>
      <color theme="1"/>
      <name val="Menlo Regular"/>
      <family val="2"/>
    </font>
    <font>
      <b/>
      <sz val="11"/>
      <color theme="1"/>
      <name val="Menlo Bold"/>
      <family val="2"/>
    </font>
    <font>
      <sz val="11"/>
      <color theme="1"/>
      <name val="Menlo Regula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Menlo Regular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Menlo Regular"/>
      <family val="2"/>
    </font>
    <font>
      <sz val="9"/>
      <color theme="1"/>
      <name val="Menlo Regula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0" xfId="1" applyFont="1" applyFill="1" applyProtection="1">
      <protection locked="0"/>
    </xf>
    <xf numFmtId="0" fontId="1" fillId="2" borderId="0" xfId="1" applyFill="1" applyProtection="1">
      <protection locked="0"/>
    </xf>
    <xf numFmtId="0" fontId="1" fillId="3" borderId="0" xfId="1" applyFill="1"/>
    <xf numFmtId="0" fontId="2" fillId="3" borderId="0" xfId="1" applyFont="1" applyFill="1"/>
    <xf numFmtId="0" fontId="1" fillId="0" borderId="0" xfId="1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right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43" fontId="7" fillId="0" borderId="0" xfId="1" applyNumberFormat="1" applyFont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horizontal="center" vertical="center" wrapText="1"/>
      <protection locked="0"/>
    </xf>
    <xf numFmtId="43" fontId="8" fillId="0" borderId="0" xfId="2" applyFont="1" applyAlignment="1" applyProtection="1">
      <alignment horizontal="center" vertical="center" wrapText="1"/>
      <protection locked="0"/>
    </xf>
    <xf numFmtId="0" fontId="9" fillId="0" borderId="0" xfId="1" applyFont="1" applyProtection="1">
      <protection locked="0"/>
    </xf>
    <xf numFmtId="1" fontId="5" fillId="0" borderId="0" xfId="1" applyNumberFormat="1" applyFont="1" applyProtection="1">
      <protection locked="0"/>
    </xf>
    <xf numFmtId="43" fontId="5" fillId="0" borderId="0" xfId="1" applyNumberFormat="1" applyFont="1" applyProtection="1">
      <protection locked="0"/>
    </xf>
    <xf numFmtId="1" fontId="1" fillId="0" borderId="0" xfId="1" applyNumberFormat="1"/>
    <xf numFmtId="164" fontId="0" fillId="0" borderId="0" xfId="2" applyNumberFormat="1" applyFont="1"/>
    <xf numFmtId="165" fontId="1" fillId="0" borderId="0" xfId="1" applyNumberFormat="1"/>
    <xf numFmtId="43" fontId="5" fillId="0" borderId="0" xfId="2" applyFont="1" applyProtection="1">
      <protection locked="0"/>
    </xf>
    <xf numFmtId="1" fontId="4" fillId="0" borderId="0" xfId="1" applyNumberFormat="1" applyFont="1" applyProtection="1">
      <protection locked="0"/>
    </xf>
    <xf numFmtId="164" fontId="4" fillId="0" borderId="0" xfId="1" applyNumberFormat="1" applyFont="1" applyProtection="1">
      <protection locked="0"/>
    </xf>
    <xf numFmtId="165" fontId="4" fillId="0" borderId="0" xfId="1" applyNumberFormat="1" applyFont="1" applyProtection="1">
      <protection locked="0"/>
    </xf>
    <xf numFmtId="164" fontId="5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1" fontId="5" fillId="0" borderId="0" xfId="1" applyNumberFormat="1" applyFont="1" applyAlignment="1" applyProtection="1">
      <alignment horizontal="center" vertical="center" wrapText="1"/>
      <protection locked="0"/>
    </xf>
    <xf numFmtId="164" fontId="7" fillId="0" borderId="0" xfId="1" applyNumberFormat="1" applyFont="1" applyAlignment="1" applyProtection="1">
      <alignment horizontal="center" vertical="center" wrapText="1"/>
      <protection locked="0"/>
    </xf>
    <xf numFmtId="43" fontId="1" fillId="0" borderId="0" xfId="1" applyNumberFormat="1"/>
    <xf numFmtId="165" fontId="5" fillId="0" borderId="0" xfId="2" applyNumberFormat="1" applyFont="1" applyProtection="1">
      <protection locked="0"/>
    </xf>
    <xf numFmtId="2" fontId="5" fillId="0" borderId="0" xfId="1" applyNumberFormat="1" applyFont="1" applyProtection="1">
      <protection locked="0"/>
    </xf>
    <xf numFmtId="165" fontId="4" fillId="0" borderId="0" xfId="2" applyNumberFormat="1" applyFont="1" applyProtection="1">
      <protection locked="0"/>
    </xf>
    <xf numFmtId="165" fontId="0" fillId="0" borderId="0" xfId="2" applyNumberFormat="1" applyFont="1"/>
    <xf numFmtId="0" fontId="6" fillId="0" borderId="0" xfId="1" applyFont="1" applyProtection="1">
      <protection locked="0"/>
    </xf>
    <xf numFmtId="165" fontId="10" fillId="0" borderId="0" xfId="1" applyNumberFormat="1" applyFont="1" applyProtection="1">
      <protection locked="0"/>
    </xf>
    <xf numFmtId="165" fontId="11" fillId="0" borderId="0" xfId="1" applyNumberFormat="1" applyFont="1" applyProtection="1">
      <protection locked="0"/>
    </xf>
    <xf numFmtId="165" fontId="12" fillId="4" borderId="0" xfId="1" applyNumberFormat="1" applyFont="1" applyFill="1" applyProtection="1">
      <protection locked="0"/>
    </xf>
    <xf numFmtId="165" fontId="12" fillId="0" borderId="0" xfId="1" applyNumberFormat="1" applyFont="1" applyProtection="1"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165" fontId="14" fillId="0" borderId="0" xfId="1" applyNumberFormat="1" applyFont="1" applyProtection="1">
      <protection locked="0"/>
    </xf>
    <xf numFmtId="165" fontId="15" fillId="0" borderId="0" xfId="1" applyNumberFormat="1" applyFont="1" applyProtection="1">
      <protection locked="0"/>
    </xf>
    <xf numFmtId="165" fontId="16" fillId="0" borderId="0" xfId="1" applyNumberFormat="1" applyFont="1" applyProtection="1">
      <protection locked="0"/>
    </xf>
    <xf numFmtId="0" fontId="17" fillId="0" borderId="0" xfId="1" applyFont="1" applyProtection="1">
      <protection locked="0"/>
    </xf>
    <xf numFmtId="0" fontId="18" fillId="0" borderId="0" xfId="1" applyFont="1" applyAlignment="1" applyProtection="1">
      <alignment vertical="top"/>
      <protection locked="0"/>
    </xf>
    <xf numFmtId="0" fontId="18" fillId="0" borderId="0" xfId="1" applyFont="1" applyProtection="1">
      <protection locked="0"/>
    </xf>
    <xf numFmtId="0" fontId="1" fillId="0" borderId="0" xfId="1" applyProtection="1">
      <protection locked="0"/>
    </xf>
    <xf numFmtId="0" fontId="5" fillId="0" borderId="0" xfId="1" applyFont="1" applyAlignment="1" applyProtection="1">
      <alignment horizontal="left"/>
      <protection locked="0"/>
    </xf>
  </cellXfs>
  <cellStyles count="3">
    <cellStyle name="Comma 2" xfId="2" xr:uid="{AAEC558A-B691-1845-82F5-C5C8C552552B}"/>
    <cellStyle name="Normal" xfId="0" builtinId="0"/>
    <cellStyle name="Normal 2" xfId="1" xr:uid="{E6AEE504-4DFE-D340-A172-DDFF1C59B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BF%20Intervention%20Budget%20Detailed_28%2003%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Budgets_semi urban"/>
      <sheetName val="Budgets_urban"/>
      <sheetName val="Aggregate budget"/>
      <sheetName val="Intervention budget"/>
      <sheetName val="Aggregate budget Old_9 August"/>
      <sheetName val="Aggregate budget_old July"/>
      <sheetName val="Intervention budget (pretest)"/>
      <sheetName val="Intervention budget Examp NCTLD"/>
    </sheetNames>
    <sheetDataSet>
      <sheetData sheetId="0">
        <row r="3">
          <cell r="B3">
            <v>0.3</v>
          </cell>
          <cell r="D3">
            <v>0.4</v>
          </cell>
          <cell r="E3">
            <v>0.3</v>
          </cell>
          <cell r="F3">
            <v>0</v>
          </cell>
        </row>
        <row r="4">
          <cell r="B4">
            <v>0.2</v>
          </cell>
          <cell r="C4">
            <v>0.1</v>
          </cell>
          <cell r="D4">
            <v>0.3</v>
          </cell>
          <cell r="E4">
            <v>0.2</v>
          </cell>
          <cell r="F4">
            <v>0.2</v>
          </cell>
        </row>
        <row r="7">
          <cell r="B7">
            <v>1.45</v>
          </cell>
        </row>
        <row r="8">
          <cell r="B8">
            <v>1.35</v>
          </cell>
        </row>
        <row r="9">
          <cell r="B9">
            <v>211.25</v>
          </cell>
        </row>
      </sheetData>
      <sheetData sheetId="1">
        <row r="35">
          <cell r="B35">
            <v>65835.4375</v>
          </cell>
        </row>
        <row r="36">
          <cell r="B36">
            <v>20431.6875</v>
          </cell>
        </row>
      </sheetData>
      <sheetData sheetId="2">
        <row r="13">
          <cell r="B13">
            <v>132546.5</v>
          </cell>
        </row>
        <row r="14">
          <cell r="B14">
            <v>35971.5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vdity Chikovani" id="{25C1A918-2B83-1742-A47D-016D761C820A}" userId="S::i.chikovani@curatio.com::88c3af89-cfad-4844-9d52-51bd03c6575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" dT="2019-10-23T11:21:52.85" personId="{25C1A918-2B83-1742-A47D-016D761C820A}" id="{A62EF248-4BC6-5649-B553-8F7B140AC937}">
    <text>დასაზუსტებელია სააგენტოს მიერ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3BDD-1A52-FD4C-B821-105D9979AB88}">
  <sheetPr>
    <pageSetUpPr fitToPage="1"/>
  </sheetPr>
  <dimension ref="A1:J26"/>
  <sheetViews>
    <sheetView tabSelected="1" zoomScale="119" zoomScaleNormal="118" workbookViewId="0">
      <selection activeCell="A3" sqref="A3"/>
    </sheetView>
  </sheetViews>
  <sheetFormatPr baseColWidth="10" defaultRowHeight="16"/>
  <cols>
    <col min="1" max="1" width="28.5" style="5" customWidth="1"/>
    <col min="2" max="2" width="13" style="5" customWidth="1"/>
    <col min="3" max="3" width="12" style="5" customWidth="1"/>
    <col min="4" max="4" width="11" style="5" customWidth="1"/>
    <col min="5" max="5" width="10.6640625" style="5" customWidth="1"/>
    <col min="6" max="6" width="14.5" style="5" customWidth="1"/>
    <col min="7" max="7" width="18.33203125" style="5" customWidth="1"/>
    <col min="8" max="8" width="12.83203125" style="5" customWidth="1"/>
    <col min="9" max="9" width="13.6640625" style="5" customWidth="1"/>
    <col min="10" max="16384" width="10.83203125" style="5"/>
  </cols>
  <sheetData>
    <row r="1" spans="1:10" ht="18">
      <c r="A1" s="1" t="s">
        <v>22</v>
      </c>
      <c r="B1" s="2"/>
      <c r="C1" s="2"/>
      <c r="D1" s="2"/>
      <c r="E1" s="2"/>
      <c r="F1" s="3"/>
      <c r="G1" s="4"/>
      <c r="H1" s="3"/>
      <c r="I1" s="3"/>
    </row>
    <row r="2" spans="1:10">
      <c r="A2" s="6"/>
      <c r="B2" s="7"/>
      <c r="C2" s="7"/>
      <c r="D2" s="8"/>
      <c r="E2" s="8"/>
      <c r="I2" s="8">
        <v>2020</v>
      </c>
    </row>
    <row r="3" spans="1:10" ht="76" customHeight="1">
      <c r="A3" s="10" t="s">
        <v>21</v>
      </c>
      <c r="B3" s="10" t="s">
        <v>0</v>
      </c>
      <c r="C3" s="10" t="s">
        <v>1</v>
      </c>
      <c r="D3" s="11" t="s">
        <v>2</v>
      </c>
      <c r="E3" s="11" t="s">
        <v>3</v>
      </c>
      <c r="F3" s="10" t="s">
        <v>4</v>
      </c>
      <c r="G3" s="10" t="s">
        <v>5</v>
      </c>
      <c r="H3" s="12" t="s">
        <v>6</v>
      </c>
      <c r="I3" s="13" t="s">
        <v>7</v>
      </c>
    </row>
    <row r="4" spans="1:10" hidden="1">
      <c r="A4" s="14" t="s">
        <v>8</v>
      </c>
      <c r="B4" s="7">
        <f>(17+6)+(23+1)</f>
        <v>47</v>
      </c>
      <c r="C4" s="15">
        <f>B4*0.55</f>
        <v>25.85</v>
      </c>
      <c r="D4" s="16">
        <v>60.83</v>
      </c>
      <c r="E4" s="16">
        <v>68.260000000000005</v>
      </c>
      <c r="F4" s="17">
        <f>C4*0.85</f>
        <v>21.9725</v>
      </c>
      <c r="G4" s="18">
        <f>D4*0.84+E4*0.16</f>
        <v>62.018799999999999</v>
      </c>
      <c r="H4" s="19">
        <f>G4*F4</f>
        <v>1362.708083</v>
      </c>
      <c r="I4" s="20">
        <f>H4*12</f>
        <v>16352.496996</v>
      </c>
    </row>
    <row r="5" spans="1:10" hidden="1">
      <c r="A5" s="9"/>
      <c r="B5" s="6"/>
      <c r="C5" s="21"/>
      <c r="D5" s="22"/>
      <c r="E5" s="22"/>
      <c r="G5" s="18"/>
      <c r="H5" s="23"/>
      <c r="I5" s="23"/>
    </row>
    <row r="6" spans="1:10" hidden="1">
      <c r="A6" s="9"/>
      <c r="B6" s="6"/>
      <c r="C6" s="21"/>
      <c r="D6" s="22"/>
      <c r="E6" s="22"/>
      <c r="G6" s="18"/>
      <c r="H6" s="23"/>
      <c r="I6" s="23"/>
    </row>
    <row r="7" spans="1:10" hidden="1">
      <c r="A7" s="6"/>
      <c r="B7" s="7"/>
      <c r="C7" s="15"/>
      <c r="D7" s="24"/>
      <c r="E7" s="24"/>
      <c r="G7" s="18"/>
    </row>
    <row r="8" spans="1:10" hidden="1">
      <c r="A8" s="25"/>
      <c r="B8" s="26"/>
      <c r="C8" s="27"/>
      <c r="D8" s="28"/>
      <c r="E8" s="28"/>
      <c r="G8" s="18"/>
      <c r="H8" s="12"/>
      <c r="I8" s="13"/>
    </row>
    <row r="9" spans="1:10">
      <c r="A9" s="14" t="s">
        <v>9</v>
      </c>
      <c r="B9" s="7">
        <f>164+20+B4</f>
        <v>231</v>
      </c>
      <c r="C9" s="15">
        <f>B9*0.55</f>
        <v>127.05000000000001</v>
      </c>
      <c r="D9" s="16">
        <v>60.83</v>
      </c>
      <c r="E9" s="16">
        <v>68.260000000000005</v>
      </c>
      <c r="F9" s="17">
        <f>C9*0.85</f>
        <v>107.99250000000001</v>
      </c>
      <c r="G9" s="18">
        <f>D9*0.84+E9*0.16</f>
        <v>62.018799999999999</v>
      </c>
      <c r="H9" s="29">
        <f>F9*G9</f>
        <v>6697.565259</v>
      </c>
      <c r="I9" s="30">
        <f>H9*12</f>
        <v>80370.783108000003</v>
      </c>
    </row>
    <row r="10" spans="1:10">
      <c r="A10" s="14" t="s">
        <v>10</v>
      </c>
      <c r="B10" s="7">
        <f>537+100</f>
        <v>637</v>
      </c>
      <c r="C10" s="15">
        <f>B10*0.55</f>
        <v>350.35</v>
      </c>
      <c r="D10" s="16">
        <v>37.299999999999997</v>
      </c>
      <c r="E10" s="24"/>
      <c r="F10" s="17">
        <f>C10*0.85</f>
        <v>297.79750000000001</v>
      </c>
      <c r="G10" s="18">
        <f>D10</f>
        <v>37.299999999999997</v>
      </c>
      <c r="H10" s="29">
        <f>F10*G10</f>
        <v>11107.846749999999</v>
      </c>
      <c r="I10" s="30">
        <f>H10*12</f>
        <v>133294.16099999999</v>
      </c>
    </row>
    <row r="11" spans="1:10">
      <c r="A11" s="9" t="s">
        <v>11</v>
      </c>
      <c r="B11" s="31"/>
      <c r="C11" s="31"/>
      <c r="D11" s="32"/>
      <c r="E11" s="32"/>
      <c r="G11" s="33"/>
      <c r="H11" s="32">
        <f>SUM(H9:H10)</f>
        <v>17805.412009</v>
      </c>
      <c r="I11" s="32">
        <f>SUM(I9:I10)</f>
        <v>213664.944108</v>
      </c>
      <c r="J11" s="29"/>
    </row>
    <row r="12" spans="1:10">
      <c r="A12" s="9"/>
      <c r="B12" s="31"/>
      <c r="C12" s="31"/>
      <c r="D12" s="32"/>
      <c r="E12" s="32"/>
      <c r="G12" s="33"/>
      <c r="H12" s="32"/>
    </row>
    <row r="13" spans="1:10">
      <c r="A13" s="9"/>
      <c r="B13" s="31"/>
      <c r="C13" s="31"/>
      <c r="D13" s="7"/>
      <c r="E13" s="7"/>
      <c r="G13" s="33"/>
    </row>
    <row r="14" spans="1:10">
      <c r="A14" s="9"/>
      <c r="B14" s="31"/>
      <c r="C14" s="31"/>
      <c r="D14" s="7"/>
      <c r="E14" s="7"/>
      <c r="G14" s="33"/>
    </row>
    <row r="15" spans="1:10" ht="19">
      <c r="A15" s="34" t="s">
        <v>12</v>
      </c>
      <c r="B15" s="6"/>
      <c r="C15" s="6"/>
      <c r="D15" s="35"/>
      <c r="E15" s="35"/>
      <c r="H15" s="36">
        <f>H5+H11</f>
        <v>17805.412009</v>
      </c>
      <c r="I15" s="36">
        <f>I5+I11</f>
        <v>213664.944108</v>
      </c>
    </row>
    <row r="16" spans="1:10" ht="19">
      <c r="A16" s="34"/>
      <c r="B16" s="6"/>
      <c r="C16" s="6"/>
      <c r="D16" s="35"/>
      <c r="E16" s="35"/>
      <c r="H16" s="36"/>
      <c r="I16" s="36"/>
    </row>
    <row r="17" spans="1:9" ht="19">
      <c r="A17" s="34"/>
      <c r="B17" s="6"/>
      <c r="C17" s="6"/>
      <c r="D17" s="35"/>
      <c r="E17" s="35"/>
      <c r="H17" s="12" t="s">
        <v>13</v>
      </c>
      <c r="I17" s="12" t="s">
        <v>14</v>
      </c>
    </row>
    <row r="18" spans="1:9" ht="20" customHeight="1">
      <c r="A18" s="34" t="s">
        <v>15</v>
      </c>
      <c r="B18" s="6"/>
      <c r="C18" s="6"/>
      <c r="D18" s="23"/>
      <c r="E18" s="23"/>
      <c r="H18" s="37">
        <f>10500/2</f>
        <v>5250</v>
      </c>
      <c r="I18" s="38">
        <f>H18*4</f>
        <v>21000</v>
      </c>
    </row>
    <row r="19" spans="1:9" ht="22" customHeight="1">
      <c r="A19" s="39" t="s">
        <v>16</v>
      </c>
      <c r="B19" s="40"/>
      <c r="C19" s="40"/>
      <c r="D19" s="41"/>
      <c r="E19" s="41"/>
      <c r="H19" s="42"/>
      <c r="I19" s="43">
        <f>I15+I18</f>
        <v>234664.944108</v>
      </c>
    </row>
    <row r="20" spans="1:9">
      <c r="A20" s="34"/>
      <c r="B20" s="6"/>
      <c r="C20" s="6"/>
      <c r="D20" s="23"/>
      <c r="E20" s="23"/>
      <c r="H20" s="38"/>
      <c r="I20" s="38"/>
    </row>
    <row r="21" spans="1:9">
      <c r="A21" s="44"/>
      <c r="B21" s="40"/>
      <c r="C21" s="40"/>
      <c r="D21" s="40"/>
      <c r="E21" s="40"/>
    </row>
    <row r="22" spans="1:9">
      <c r="A22" s="45" t="s">
        <v>17</v>
      </c>
      <c r="B22" s="40"/>
      <c r="C22" s="40"/>
      <c r="D22" s="40"/>
      <c r="E22" s="40"/>
    </row>
    <row r="23" spans="1:9">
      <c r="A23" s="46" t="s">
        <v>18</v>
      </c>
      <c r="B23" s="40"/>
      <c r="C23" s="40"/>
      <c r="D23" s="40"/>
      <c r="E23" s="40"/>
    </row>
    <row r="24" spans="1:9">
      <c r="A24" s="45" t="s">
        <v>19</v>
      </c>
      <c r="B24" s="7"/>
      <c r="C24" s="7"/>
      <c r="D24" s="47"/>
      <c r="E24" s="47"/>
    </row>
    <row r="25" spans="1:9">
      <c r="A25" s="45" t="s">
        <v>20</v>
      </c>
      <c r="B25" s="7"/>
      <c r="C25" s="7"/>
      <c r="D25" s="47"/>
      <c r="E25" s="47"/>
    </row>
    <row r="26" spans="1:9">
      <c r="A26" s="48"/>
      <c r="B26" s="7"/>
      <c r="C26" s="7"/>
      <c r="D26" s="47"/>
      <c r="E26" s="47"/>
    </row>
  </sheetData>
  <pageMargins left="0.7" right="0.7" top="0.75" bottom="0.75" header="0.3" footer="0.3"/>
  <pageSetup paperSize="9" scale="96" orientation="landscape" horizontalDpi="0" verticalDpi="0" copies="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Results4 Budget_2020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Ivdity Chikovani</dc:creator>
  <cp:lastModifiedBy>Ivdity Chikovani</cp:lastModifiedBy>
  <dcterms:created xsi:type="dcterms:W3CDTF">2019-10-23T11:17:46Z</dcterms:created>
  <dcterms:modified xsi:type="dcterms:W3CDTF">2019-10-23T13:29:22Z</dcterms:modified>
</cp:coreProperties>
</file>