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-120" yWindow="0" windowWidth="24240" windowHeight="13620" tabRatio="763"/>
  </bookViews>
  <sheets>
    <sheet name="ბიუჯეტი-2019" sheetId="23" r:id="rId1"/>
    <sheet name="რეაბილიტაციის კურსი" sheetId="19" r:id="rId2"/>
    <sheet name="საწოლდღეების რაოდენობა" sheetId="14" r:id="rId3"/>
    <sheet name="ხელფასები " sheetId="22" r:id="rId4"/>
    <sheet name="არაპირდაპირი ხარჯი" sheetId="11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5" i="23" l="1"/>
  <c r="D15" i="23"/>
  <c r="C3" i="23"/>
  <c r="D5" i="14" l="1"/>
  <c r="C2" i="23"/>
  <c r="C13" i="23"/>
  <c r="C12" i="23"/>
  <c r="C9" i="23"/>
  <c r="C8" i="23"/>
  <c r="G24" i="11"/>
  <c r="G22" i="11"/>
  <c r="G18" i="11"/>
  <c r="F5" i="11"/>
  <c r="F6" i="11"/>
  <c r="F4" i="11"/>
  <c r="D73" i="22"/>
  <c r="C77" i="22"/>
  <c r="C76" i="22"/>
  <c r="E73" i="22"/>
  <c r="E25" i="22"/>
  <c r="C41" i="19"/>
  <c r="C37" i="19"/>
  <c r="C36" i="19"/>
  <c r="C34" i="19"/>
  <c r="C33" i="19"/>
  <c r="D6" i="14"/>
  <c r="G29" i="19"/>
  <c r="E29" i="19"/>
  <c r="G28" i="19"/>
  <c r="E28" i="19"/>
  <c r="G19" i="19"/>
  <c r="G20" i="19"/>
  <c r="G21" i="19"/>
  <c r="G22" i="19"/>
  <c r="G23" i="19"/>
  <c r="G24" i="19"/>
  <c r="G25" i="19"/>
  <c r="G18" i="19"/>
  <c r="E19" i="19"/>
  <c r="E20" i="19"/>
  <c r="E21" i="19"/>
  <c r="E22" i="19"/>
  <c r="E23" i="19"/>
  <c r="E24" i="19"/>
  <c r="E25" i="19"/>
  <c r="E18" i="19"/>
  <c r="G5" i="19"/>
  <c r="G6" i="19"/>
  <c r="G7" i="19"/>
  <c r="G8" i="19"/>
  <c r="G9" i="19"/>
  <c r="G10" i="19"/>
  <c r="G11" i="19"/>
  <c r="G12" i="19"/>
  <c r="G13" i="19"/>
  <c r="G14" i="19"/>
  <c r="G15" i="19"/>
  <c r="G4" i="19"/>
  <c r="G16" i="19" s="1"/>
  <c r="E10" i="19"/>
  <c r="E11" i="19"/>
  <c r="E12" i="19"/>
  <c r="E13" i="19"/>
  <c r="E14" i="19"/>
  <c r="E15" i="19"/>
  <c r="E9" i="19"/>
  <c r="E8" i="19"/>
  <c r="E7" i="19"/>
  <c r="E6" i="19"/>
  <c r="E16" i="19" s="1"/>
  <c r="E5" i="19"/>
  <c r="E4" i="19"/>
  <c r="G26" i="19"/>
  <c r="C11" i="23" l="1"/>
  <c r="D11" i="23" s="1"/>
  <c r="E11" i="23" s="1"/>
  <c r="C7" i="23"/>
  <c r="F7" i="23" s="1"/>
  <c r="B20" i="14"/>
  <c r="B16" i="14"/>
  <c r="B12" i="14"/>
  <c r="B10" i="14"/>
  <c r="B13" i="14"/>
  <c r="B19" i="14"/>
  <c r="B15" i="14"/>
  <c r="B11" i="14"/>
  <c r="B14" i="14"/>
  <c r="B9" i="14"/>
  <c r="B18" i="14"/>
  <c r="B17" i="14"/>
  <c r="E6" i="22"/>
  <c r="E7" i="22"/>
  <c r="E8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3" i="22"/>
  <c r="E64" i="22"/>
  <c r="E65" i="22"/>
  <c r="E66" i="22"/>
  <c r="E67" i="22"/>
  <c r="E68" i="22"/>
  <c r="E69" i="22"/>
  <c r="E70" i="22"/>
  <c r="E71" i="22"/>
  <c r="E72" i="22"/>
  <c r="C73" i="22"/>
  <c r="D7" i="23" l="1"/>
  <c r="E26" i="19" l="1"/>
  <c r="B21" i="14" l="1"/>
</calcChain>
</file>

<file path=xl/comments1.xml><?xml version="1.0" encoding="utf-8"?>
<comments xmlns="http://schemas.openxmlformats.org/spreadsheetml/2006/main">
  <authors>
    <author>Ekaterine Adamia</author>
  </authors>
  <commentList>
    <comment ref="F5" authorId="0" shapeId="0">
      <text>
        <r>
          <rPr>
            <b/>
            <sz val="9"/>
            <color indexed="81"/>
            <rFont val="Tahoma"/>
            <family val="2"/>
            <charset val="204"/>
          </rPr>
          <t>Ekaterine Adamia:</t>
        </r>
        <r>
          <rPr>
            <sz val="9"/>
            <color indexed="81"/>
            <rFont val="Tahoma"/>
            <family val="2"/>
            <charset val="204"/>
          </rPr>
          <t xml:space="preserve">
დეკემბერი ანაზღაურდება 2020 წლის იანვარში</t>
        </r>
      </text>
    </comment>
  </commentList>
</comments>
</file>

<file path=xl/sharedStrings.xml><?xml version="1.0" encoding="utf-8"?>
<sst xmlns="http://schemas.openxmlformats.org/spreadsheetml/2006/main" count="182" uniqueCount="154">
  <si>
    <t>არაპირდაპირი ხარჯი</t>
  </si>
  <si>
    <t>კვება</t>
  </si>
  <si>
    <t>წყალი</t>
  </si>
  <si>
    <t>დაცვის ხარჯი</t>
  </si>
  <si>
    <t>სამეურნეო საქონელი</t>
  </si>
  <si>
    <t>სადეზ. მასალა</t>
  </si>
  <si>
    <t>საკომუნიკაციო ხარჯები</t>
  </si>
  <si>
    <t>ამორტიზაცია</t>
  </si>
  <si>
    <t>სხვა ხარჯი</t>
  </si>
  <si>
    <t>ავტო-სათად. ნაწ.</t>
  </si>
  <si>
    <t>ჯამი:</t>
  </si>
  <si>
    <t>თვე-წელი</t>
  </si>
  <si>
    <t>საწოლდღეები</t>
  </si>
  <si>
    <t>გათბობა</t>
  </si>
  <si>
    <t>საწვავის ხარჯი</t>
  </si>
  <si>
    <t>სპირომეტრია</t>
  </si>
  <si>
    <t>პულსოქსიმეტრია</t>
  </si>
  <si>
    <t>პროცედურები</t>
  </si>
  <si>
    <t>ოქსიგენოთერაპია</t>
  </si>
  <si>
    <t xml:space="preserve">საკანც. საქონელი, კარტრიჯი, ქსეროქსი </t>
  </si>
  <si>
    <t>გამოკვლევები/პროცედურები</t>
  </si>
  <si>
    <t>სულ</t>
  </si>
  <si>
    <t>#</t>
  </si>
  <si>
    <t>გამოკვლევები და კონსულტაციები</t>
  </si>
  <si>
    <t>ელექტროკარდიოგრამა</t>
  </si>
  <si>
    <t xml:space="preserve">სისხლის საერთო ანალიზი </t>
  </si>
  <si>
    <t>სისხლში გაზების (PaCO2, PaO2)განსაზღვრა</t>
  </si>
  <si>
    <t>სისხლში გლუკოზის განსაზღვრა</t>
  </si>
  <si>
    <t>სუნთქვის ჩვევების შესწავლა (Capnotrainer-ის მეშვეობით) და მონიტორინგი</t>
  </si>
  <si>
    <t>ექიმ-პულმონოლოგის (თერაპევტის)კონსულტაცია</t>
  </si>
  <si>
    <t>ტრედმილ-ტესტი + კარდიოლოგის კონსულტაცია</t>
  </si>
  <si>
    <t xml:space="preserve">ექიმ-პულმონოლოგის (თერაპევტის) მუდმივი მეთვალყურეობა, </t>
  </si>
  <si>
    <t>რეაბილიტოლოგის კონსულტაცია გეგმის გაწერით</t>
  </si>
  <si>
    <t xml:space="preserve"> კონსულტაცია </t>
  </si>
  <si>
    <t>ფიზიკური ვარჯიშები (ნოზოლოგიების მიხედვით)</t>
  </si>
  <si>
    <t>სამკურნალო მასაჟი</t>
  </si>
  <si>
    <t>ინჰალაციები გამწოვი პრეპარატებით ნებულაიზერით</t>
  </si>
  <si>
    <t>ოქსიგენოთერაპია+ არომათერაპია წიწვის ექსტრაქტით</t>
  </si>
  <si>
    <t>ტრედმილი (პროფესიული სარბენი ბილიკი)</t>
  </si>
  <si>
    <t>ვარჯიში ველოტრენაჟორით</t>
  </si>
  <si>
    <t>ფიზიოპროცედურა  (ელექტროთერაპია ან ულტრაბგერითი თერაპია ან ლაზეროთერაპია ან მაგნიტოთერაპია)  ნოზოლოგიების გათვალისწინებით</t>
  </si>
  <si>
    <t>დანართი 3</t>
  </si>
  <si>
    <t>შპს "აბასთუმნის ტუბსაწინააღმდეგო საავადმყოფო"</t>
  </si>
  <si>
    <t>საშტატო განრიგი 2019 წლისათვის</t>
  </si>
  <si>
    <t>თანამდებობის დასახელება</t>
  </si>
  <si>
    <t>საშტატო ერთეულის რაოდენობა</t>
  </si>
  <si>
    <t>დირექტორი</t>
  </si>
  <si>
    <t>დირექტორის მოადგილე სამკ. დარგში, კლინიკ. მენეჯერი</t>
  </si>
  <si>
    <t>დირექტორის მოადგილე ფინანსურ საკითხებში</t>
  </si>
  <si>
    <t>დირექტორის მოადგილე ტექნიკურ საკითხებში</t>
  </si>
  <si>
    <t>კონსულტანტი ფინანსურ დარგში</t>
  </si>
  <si>
    <t>კონსულტანტი პროგრამების დარგში</t>
  </si>
  <si>
    <t>კონსულტანტი იურიდიულ დარგში</t>
  </si>
  <si>
    <t>კონსულტანტი კადრების დარგში</t>
  </si>
  <si>
    <t>კონსულტანტი ტექნიკურ დარგში</t>
  </si>
  <si>
    <t>საქმეთა მმართველი</t>
  </si>
  <si>
    <t>მთავარი ბუღალტერი</t>
  </si>
  <si>
    <t>უფროსი ბუღალტერი</t>
  </si>
  <si>
    <t>ბუღალტერი</t>
  </si>
  <si>
    <t>შესყიდვების კოორდინატორი</t>
  </si>
  <si>
    <t>მონაცემთა ბაზის მენეჯერი</t>
  </si>
  <si>
    <t>სურსათის საწყობის გამგე</t>
  </si>
  <si>
    <t>სამეურნეო საწყობის გამგე</t>
  </si>
  <si>
    <t>ლაბორანტი</t>
  </si>
  <si>
    <t>რენტგენო ლაბორანტი</t>
  </si>
  <si>
    <t>ფარმაცევტი</t>
  </si>
  <si>
    <t>რეაბილიტოლოგი</t>
  </si>
  <si>
    <t>ალერგოლოგი</t>
  </si>
  <si>
    <t>ექოსკოპისტი</t>
  </si>
  <si>
    <t>ექიმი დიეტოლოგი</t>
  </si>
  <si>
    <t>ექიმი კარდიოლოგი</t>
  </si>
  <si>
    <t>დიეტ და</t>
  </si>
  <si>
    <t>კვების ბლოკის გამგე</t>
  </si>
  <si>
    <t>მზარეული</t>
  </si>
  <si>
    <t>მიმტანი</t>
  </si>
  <si>
    <t>მზარეულის თანაშემწე</t>
  </si>
  <si>
    <t>ჭურჭლის მრეცხავი</t>
  </si>
  <si>
    <t>სამზარეულოს და დიასახლისი</t>
  </si>
  <si>
    <t>დამლაგებელი</t>
  </si>
  <si>
    <t>თეთრეულის მრეცხავი</t>
  </si>
  <si>
    <t>შენობა ნაგებობათა დამხმარე მუშა</t>
  </si>
  <si>
    <t>ბიბლიოთეკარი</t>
  </si>
  <si>
    <t>მეეზოვე</t>
  </si>
  <si>
    <t>სანტექნიკოსი</t>
  </si>
  <si>
    <t>დარაჯი</t>
  </si>
  <si>
    <t>დურგალი</t>
  </si>
  <si>
    <t>ცეცხლფარეში</t>
  </si>
  <si>
    <t>დიზელისტი</t>
  </si>
  <si>
    <t>მებაღე</t>
  </si>
  <si>
    <t>მძღოლი</t>
  </si>
  <si>
    <t>დამყოლობის კონსულტანტი</t>
  </si>
  <si>
    <t>პერსონალის 1 დღის ხელფასი</t>
  </si>
  <si>
    <t>რეაბილიტაციის სტანდარტი (20 დღიანი კურსი)</t>
  </si>
  <si>
    <t>ხელფასი</t>
  </si>
  <si>
    <t>დასახელება</t>
  </si>
  <si>
    <t>სახარჯი მასალა</t>
  </si>
  <si>
    <t>სპირომეტრის თავი (ერთჯერადი) და  სახარჯი მასალა</t>
  </si>
  <si>
    <t>რეაქტივები და სახარჯი მასალა</t>
  </si>
  <si>
    <t>სახარჯი მასალა (ქაღალდი, მელანი, ელექტროდისთვის კრემი)</t>
  </si>
  <si>
    <t>მოწვეული სპეციალისტის კონსულტაცია</t>
  </si>
  <si>
    <t>დაკონტრაქტებული მასაჟისტის ხელფასი, რომელიც არ არის გათვალისწინებული პერსონალის ხელფასებში</t>
  </si>
  <si>
    <t>ნებულაიზერის ბუშტუკი (ერთჯერადი) და საინჰალაციო პრეპარატები</t>
  </si>
  <si>
    <t>ჟანგბადი და ერთჯერადი ნიღაბი</t>
  </si>
  <si>
    <t>საინჰალაციო საშუალებები</t>
  </si>
  <si>
    <t>პრეპარატები</t>
  </si>
  <si>
    <t>ელექტრიკოსი</t>
  </si>
  <si>
    <t>სანიტარი</t>
  </si>
  <si>
    <t>სტატისტიკოსი</t>
  </si>
  <si>
    <t>ეპიდემიოლოგი</t>
  </si>
  <si>
    <t>რენტგენოლოგი</t>
  </si>
  <si>
    <t>დიასახლისი</t>
  </si>
  <si>
    <t>მედდა</t>
  </si>
  <si>
    <t>პულმონოლოგი</t>
  </si>
  <si>
    <t>N</t>
  </si>
  <si>
    <t>ჩარევის რაოდენობა</t>
  </si>
  <si>
    <t>სულ ღირებულება</t>
  </si>
  <si>
    <t>ერთეულის ფასი (ლარი)</t>
  </si>
  <si>
    <t>სულ ღირებულება (ლარი)</t>
  </si>
  <si>
    <t xml:space="preserve">ერთეულის ფასი (ლარი) (ხელფასის და კომუნალურის გარეშე) </t>
  </si>
  <si>
    <t>სულ ღირებულება (ლარი) (ხელფასის და კომპუნალურის გარეშე)</t>
  </si>
  <si>
    <t>შენიშვნა  (რას მოიცავს ერთელის ფასი ხელფასის და კომუნალურის გარეშე)</t>
  </si>
  <si>
    <t>დღიური ხარჯი</t>
  </si>
  <si>
    <t>რეაბილიტაციის კურსი</t>
  </si>
  <si>
    <t>ვაუჩერის/საწოლდღის ფასი (ლარი)</t>
  </si>
  <si>
    <t>1 ს/დღის კვების ფაქტიური ხარჯი (ლარი)</t>
  </si>
  <si>
    <t>საწოლების რაოდენობა დაწესებულებაში</t>
  </si>
  <si>
    <t>საწოლდღის რაოდენობა დაწესებულების 100%-იანი დატვირთვის შემთხვევაში</t>
  </si>
  <si>
    <t>საწოლდღის რაოდენობა (საშუალოდ) ყოველთვიურად</t>
  </si>
  <si>
    <t>საწოლდღეების რაოდენობა</t>
  </si>
  <si>
    <t xml:space="preserve">საწოლდღის რაოდენობა თვეში </t>
  </si>
  <si>
    <t>საწოლდღის რაოდენობა წლიურად</t>
  </si>
  <si>
    <t>სულ დღის ვაუჩერის ღირებულება</t>
  </si>
  <si>
    <t>სულ ხელფასი თვეში (ლარი)</t>
  </si>
  <si>
    <t>საშტატო განრიგით სახელფასო განაკვეთი (ლარი)</t>
  </si>
  <si>
    <t>წლიური ბიუჯეტი</t>
  </si>
  <si>
    <t>ელექტროენერგია</t>
  </si>
  <si>
    <t>დასუფთავება</t>
  </si>
  <si>
    <t>დაახლოებით ხარჯვა</t>
  </si>
  <si>
    <t>ტარიფი</t>
  </si>
  <si>
    <t>სულ ფასი</t>
  </si>
  <si>
    <t>ბიუჯეტი (ლარი)</t>
  </si>
  <si>
    <t>არაპირდაპირი ხარჯი წლიური</t>
  </si>
  <si>
    <t>არაპირდაპირი ხარჯვა (ლარი) თვიურად</t>
  </si>
  <si>
    <t>არაპირდაპირი ხარჯვა საწოლდღე</t>
  </si>
  <si>
    <t>სხვა არაპირდაპირი</t>
  </si>
  <si>
    <t>სულ გლობალური ბიუჯეტი (ლარი) 8 თვე (მაისი-დეკემბერი-2019)</t>
  </si>
  <si>
    <t>საწოლდღეების რაოდენობა წლიურად (100% დატვირთვით)</t>
  </si>
  <si>
    <t>საწოლდღეების რაოდენობა წლიურად (60% დატვირთვით)</t>
  </si>
  <si>
    <t>სულ ვაუჩერის ბიუჯეტი (ლარი) 7 თვე (მაისი-ნოემბერი-2019 -საწოლების 60% დატვირთვა)</t>
  </si>
  <si>
    <t>სულ ბიუჯეტი</t>
  </si>
  <si>
    <t>წლიური (100%-იანი დატვირთვა)</t>
  </si>
  <si>
    <t>სულ წლის ბოლომდე საჭირო ბიუჯეტი (ლარი) (მაისი-დეკემბერი-2019)</t>
  </si>
  <si>
    <t>სულ კვების ხარჯი (ლარი) თვიურად</t>
  </si>
  <si>
    <t>სულ კვების ხარჯი (ლარი) წლიურად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</si>
</sst>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7" formatCode="0.0%"/>
    <numFmt numFmtId="168" formatCode="_-* #,##0.00_-;\-* #,##0.00_-;_-* &quot;-&quot;??_-;_-@_-"/>
    <numFmt numFmtId="169" formatCode="_-* #,##0.00\ _L_a_r_i_-;\-* #,##0.00\ _L_a_r_i_-;_-* &quot;-&quot;??\ _L_a_r_i_-;_-@_-"/>
  </numFmts>
  <fonts count="5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indexed="9"/>
      <name val="Calibri"/>
      <family val="2"/>
      <charset val="1"/>
    </font>
    <font>
      <sz val="11"/>
      <color indexed="9"/>
      <name val="Calibri"/>
      <family val="2"/>
    </font>
    <font>
      <sz val="11"/>
      <color indexed="20"/>
      <name val="Calibri"/>
      <family val="2"/>
      <charset val="1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0"/>
      <color indexed="8"/>
      <name val="Arial"/>
      <family val="2"/>
    </font>
    <font>
      <i/>
      <sz val="11"/>
      <color indexed="23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"/>
    </font>
    <font>
      <b/>
      <sz val="11"/>
      <color indexed="56"/>
      <name val="Calibri"/>
      <family val="2"/>
    </font>
    <font>
      <sz val="11"/>
      <color indexed="6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  <charset val="1"/>
    </font>
    <font>
      <sz val="11"/>
      <color indexed="52"/>
      <name val="Calibri"/>
      <family val="2"/>
    </font>
    <font>
      <sz val="11"/>
      <color indexed="60"/>
      <name val="Calibri"/>
      <family val="2"/>
      <charset val="1"/>
    </font>
    <font>
      <sz val="11"/>
      <color indexed="60"/>
      <name val="Calibri"/>
      <family val="2"/>
    </font>
    <font>
      <b/>
      <sz val="11"/>
      <color indexed="63"/>
      <name val="Calibri"/>
      <family val="2"/>
      <charset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1"/>
    </font>
    <font>
      <sz val="11"/>
      <color indexed="10"/>
      <name val="Calibri"/>
      <family val="2"/>
    </font>
    <font>
      <sz val="11"/>
      <color theme="1"/>
      <name val="Sylfaen"/>
      <family val="1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b/>
      <sz val="11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1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6">
    <xf numFmtId="0" fontId="0" fillId="0" borderId="0"/>
    <xf numFmtId="43" fontId="3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5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0" fontId="14" fillId="21" borderId="3" applyNumberFormat="0" applyAlignment="0" applyProtection="0"/>
    <xf numFmtId="167" fontId="16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1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9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28" fillId="7" borderId="2" applyNumberFormat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1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3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6" fillId="0" borderId="0"/>
    <xf numFmtId="0" fontId="16" fillId="0" borderId="0"/>
    <xf numFmtId="0" fontId="5" fillId="0" borderId="0"/>
    <xf numFmtId="0" fontId="5" fillId="0" borderId="0"/>
    <xf numFmtId="0" fontId="17" fillId="0" borderId="0">
      <alignment vertical="top"/>
    </xf>
    <xf numFmtId="0" fontId="5" fillId="0" borderId="0"/>
    <xf numFmtId="0" fontId="5" fillId="0" borderId="0"/>
    <xf numFmtId="0" fontId="2" fillId="0" borderId="0"/>
    <xf numFmtId="0" fontId="5" fillId="0" borderId="0"/>
    <xf numFmtId="0" fontId="16" fillId="0" borderId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7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5" fillId="23" borderId="8" applyNumberFormat="0" applyFon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5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0" fontId="34" fillId="20" borderId="9" applyNumberFormat="0" applyAlignment="0" applyProtection="0"/>
    <xf numFmtId="9" fontId="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9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/>
    <xf numFmtId="0" fontId="2" fillId="0" borderId="0" xfId="6"/>
    <xf numFmtId="0" fontId="4" fillId="0" borderId="0" xfId="0" applyFont="1" applyAlignment="1">
      <alignment horizontal="right"/>
    </xf>
    <xf numFmtId="0" fontId="0" fillId="0" borderId="1" xfId="0" applyBorder="1"/>
    <xf numFmtId="0" fontId="4" fillId="0" borderId="0" xfId="6" applyFon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7" fontId="0" fillId="0" borderId="1" xfId="0" applyNumberFormat="1" applyBorder="1"/>
    <xf numFmtId="0" fontId="4" fillId="0" borderId="0" xfId="0" applyFont="1" applyProtection="1">
      <protection locked="0"/>
    </xf>
    <xf numFmtId="9" fontId="0" fillId="0" borderId="0" xfId="0" applyNumberFormat="1"/>
    <xf numFmtId="0" fontId="0" fillId="0" borderId="1" xfId="0" applyFont="1" applyBorder="1"/>
    <xf numFmtId="0" fontId="43" fillId="0" borderId="0" xfId="0" applyFont="1"/>
    <xf numFmtId="0" fontId="43" fillId="0" borderId="1" xfId="0" applyFont="1" applyBorder="1"/>
    <xf numFmtId="0" fontId="0" fillId="0" borderId="1" xfId="0" applyBorder="1" applyAlignment="1">
      <alignment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5" fillId="0" borderId="0" xfId="0" applyFont="1"/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46" fillId="0" borderId="0" xfId="0" applyFont="1" applyAlignment="1">
      <alignment vertical="top"/>
    </xf>
    <xf numFmtId="0" fontId="46" fillId="0" borderId="1" xfId="0" applyFont="1" applyBorder="1" applyAlignment="1">
      <alignment vertical="top"/>
    </xf>
    <xf numFmtId="0" fontId="46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vertical="center" wrapText="1"/>
    </xf>
    <xf numFmtId="0" fontId="42" fillId="25" borderId="1" xfId="0" applyFont="1" applyFill="1" applyBorder="1" applyAlignment="1">
      <alignment horizontal="center" vertical="center" wrapText="1"/>
    </xf>
    <xf numFmtId="0" fontId="42" fillId="25" borderId="1" xfId="0" applyFont="1" applyFill="1" applyBorder="1" applyAlignment="1">
      <alignment horizontal="left" vertical="center" wrapText="1"/>
    </xf>
    <xf numFmtId="0" fontId="47" fillId="25" borderId="1" xfId="0" applyFont="1" applyFill="1" applyBorder="1" applyAlignment="1">
      <alignment horizontal="center" vertical="center" wrapText="1"/>
    </xf>
    <xf numFmtId="0" fontId="46" fillId="25" borderId="1" xfId="0" applyFont="1" applyFill="1" applyBorder="1" applyAlignment="1">
      <alignment vertical="top"/>
    </xf>
    <xf numFmtId="0" fontId="4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43" fillId="25" borderId="1" xfId="0" applyFont="1" applyFill="1" applyBorder="1" applyAlignment="1">
      <alignment horizontal="center" vertical="center"/>
    </xf>
    <xf numFmtId="0" fontId="43" fillId="25" borderId="1" xfId="0" applyFont="1" applyFill="1" applyBorder="1" applyAlignment="1">
      <alignment horizontal="left" vertical="center"/>
    </xf>
    <xf numFmtId="0" fontId="43" fillId="25" borderId="1" xfId="0" applyFont="1" applyFill="1" applyBorder="1"/>
    <xf numFmtId="43" fontId="43" fillId="25" borderId="1" xfId="1" applyFont="1" applyFill="1" applyBorder="1"/>
    <xf numFmtId="0" fontId="43" fillId="24" borderId="1" xfId="0" applyFont="1" applyFill="1" applyBorder="1" applyAlignment="1">
      <alignment horizontal="left" vertical="center"/>
    </xf>
    <xf numFmtId="0" fontId="43" fillId="24" borderId="1" xfId="0" applyFont="1" applyFill="1" applyBorder="1"/>
    <xf numFmtId="0" fontId="49" fillId="0" borderId="0" xfId="0" applyFont="1"/>
    <xf numFmtId="0" fontId="51" fillId="0" borderId="0" xfId="0" applyFont="1"/>
    <xf numFmtId="0" fontId="52" fillId="0" borderId="0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1" fillId="0" borderId="1" xfId="0" applyFont="1" applyBorder="1" applyAlignment="1">
      <alignment vertical="center" wrapText="1"/>
    </xf>
    <xf numFmtId="0" fontId="51" fillId="0" borderId="1" xfId="0" applyFont="1" applyBorder="1" applyAlignment="1">
      <alignment vertical="center"/>
    </xf>
    <xf numFmtId="0" fontId="51" fillId="0" borderId="1" xfId="0" applyFont="1" applyFill="1" applyBorder="1" applyAlignment="1">
      <alignment vertical="center"/>
    </xf>
    <xf numFmtId="0" fontId="51" fillId="0" borderId="1" xfId="0" applyFont="1" applyFill="1" applyBorder="1" applyAlignment="1">
      <alignment vertical="center" wrapText="1"/>
    </xf>
    <xf numFmtId="0" fontId="50" fillId="0" borderId="1" xfId="0" applyFont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2" fillId="0" borderId="0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2" fillId="26" borderId="1" xfId="0" applyFont="1" applyFill="1" applyBorder="1"/>
    <xf numFmtId="2" fontId="52" fillId="26" borderId="1" xfId="0" applyNumberFormat="1" applyFont="1" applyFill="1" applyBorder="1" applyAlignment="1">
      <alignment horizontal="center" vertical="center"/>
    </xf>
    <xf numFmtId="43" fontId="52" fillId="26" borderId="1" xfId="1" applyFont="1" applyFill="1" applyBorder="1" applyAlignment="1">
      <alignment horizontal="center" vertical="center"/>
    </xf>
    <xf numFmtId="43" fontId="52" fillId="0" borderId="1" xfId="1" applyFont="1" applyBorder="1" applyAlignment="1">
      <alignment horizontal="center" vertical="center"/>
    </xf>
    <xf numFmtId="0" fontId="2" fillId="0" borderId="0" xfId="6" applyAlignment="1">
      <alignment horizontal="center" vertical="center"/>
    </xf>
    <xf numFmtId="0" fontId="1" fillId="0" borderId="1" xfId="6" applyFont="1" applyBorder="1"/>
    <xf numFmtId="0" fontId="2" fillId="0" borderId="1" xfId="6" applyBorder="1"/>
    <xf numFmtId="0" fontId="43" fillId="0" borderId="1" xfId="6" applyFont="1" applyBorder="1" applyAlignment="1">
      <alignment horizontal="center" vertical="center"/>
    </xf>
    <xf numFmtId="0" fontId="43" fillId="0" borderId="1" xfId="6" applyFont="1" applyBorder="1" applyAlignment="1">
      <alignment horizontal="center" vertical="center" wrapText="1"/>
    </xf>
    <xf numFmtId="0" fontId="43" fillId="26" borderId="1" xfId="6" applyFont="1" applyFill="1" applyBorder="1"/>
    <xf numFmtId="0" fontId="44" fillId="26" borderId="1" xfId="6" applyFont="1" applyFill="1" applyBorder="1"/>
    <xf numFmtId="43" fontId="2" fillId="0" borderId="0" xfId="1" applyFont="1"/>
    <xf numFmtId="43" fontId="43" fillId="0" borderId="1" xfId="1" applyFont="1" applyBorder="1" applyAlignment="1">
      <alignment horizontal="center" vertical="center" wrapText="1"/>
    </xf>
    <xf numFmtId="43" fontId="2" fillId="0" borderId="1" xfId="1" applyFont="1" applyBorder="1"/>
    <xf numFmtId="43" fontId="44" fillId="26" borderId="1" xfId="1" applyFont="1" applyFill="1" applyBorder="1"/>
    <xf numFmtId="43" fontId="43" fillId="26" borderId="1" xfId="1" applyFont="1" applyFill="1" applyBorder="1"/>
    <xf numFmtId="0" fontId="43" fillId="26" borderId="1" xfId="6" applyFont="1" applyFill="1" applyBorder="1" applyAlignment="1">
      <alignment wrapText="1"/>
    </xf>
    <xf numFmtId="0" fontId="54" fillId="0" borderId="1" xfId="0" applyFont="1" applyBorder="1" applyAlignment="1">
      <alignment horizontal="left" indent="2"/>
    </xf>
    <xf numFmtId="0" fontId="0" fillId="0" borderId="0" xfId="0" applyAlignment="1">
      <alignment horizontal="center" vertical="center"/>
    </xf>
    <xf numFmtId="43" fontId="43" fillId="0" borderId="1" xfId="0" applyNumberFormat="1" applyFont="1" applyBorder="1" applyAlignment="1">
      <alignment horizontal="center" vertical="center"/>
    </xf>
    <xf numFmtId="2" fontId="4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43" fillId="0" borderId="1" xfId="1" applyFont="1" applyBorder="1" applyAlignment="1">
      <alignment horizontal="center" vertical="center"/>
    </xf>
    <xf numFmtId="43" fontId="43" fillId="0" borderId="1" xfId="0" applyNumberFormat="1" applyFont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3" fillId="0" borderId="1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 applyBorder="1" applyAlignment="1">
      <alignment horizontal="center"/>
    </xf>
    <xf numFmtId="0" fontId="43" fillId="0" borderId="1" xfId="6" applyFont="1" applyBorder="1" applyAlignment="1">
      <alignment horizontal="center"/>
    </xf>
    <xf numFmtId="0" fontId="43" fillId="0" borderId="1" xfId="0" applyFont="1" applyBorder="1" applyAlignment="1">
      <alignment horizontal="left" indent="2"/>
    </xf>
    <xf numFmtId="43" fontId="43" fillId="0" borderId="1" xfId="0" applyNumberFormat="1" applyFont="1" applyBorder="1"/>
  </cellXfs>
  <cellStyles count="646">
    <cellStyle name="20% - Accent1 10" xfId="9"/>
    <cellStyle name="20% - Accent1 11" xfId="10"/>
    <cellStyle name="20% - Accent1 12" xfId="11"/>
    <cellStyle name="20% - Accent1 13" xfId="12"/>
    <cellStyle name="20% - Accent1 14" xfId="13"/>
    <cellStyle name="20% - Accent1 15" xfId="14"/>
    <cellStyle name="20% - Accent1 16" xfId="15"/>
    <cellStyle name="20% - Accent1 2" xfId="16"/>
    <cellStyle name="20% - Accent1 3" xfId="17"/>
    <cellStyle name="20% - Accent1 4" xfId="18"/>
    <cellStyle name="20% - Accent1 5" xfId="19"/>
    <cellStyle name="20% - Accent1 6" xfId="20"/>
    <cellStyle name="20% - Accent1 7" xfId="21"/>
    <cellStyle name="20% - Accent1 8" xfId="22"/>
    <cellStyle name="20% - Accent1 9" xfId="23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2" xfId="31"/>
    <cellStyle name="20% - Accent2 3" xfId="32"/>
    <cellStyle name="20% - Accent2 4" xfId="33"/>
    <cellStyle name="20% - Accent2 5" xfId="34"/>
    <cellStyle name="20% - Accent2 6" xfId="35"/>
    <cellStyle name="20% - Accent2 7" xfId="36"/>
    <cellStyle name="20% - Accent2 8" xfId="37"/>
    <cellStyle name="20% - Accent2 9" xfId="38"/>
    <cellStyle name="20% - Accent3 10" xfId="39"/>
    <cellStyle name="20% - Accent3 11" xfId="40"/>
    <cellStyle name="20% - Accent3 12" xfId="41"/>
    <cellStyle name="20% - Accent3 13" xfId="42"/>
    <cellStyle name="20% - Accent3 14" xfId="43"/>
    <cellStyle name="20% - Accent3 15" xfId="44"/>
    <cellStyle name="20% - Accent3 16" xfId="45"/>
    <cellStyle name="20% - Accent3 2" xfId="46"/>
    <cellStyle name="20% - Accent3 3" xfId="47"/>
    <cellStyle name="20% - Accent3 4" xfId="48"/>
    <cellStyle name="20% - Accent3 5" xfId="49"/>
    <cellStyle name="20% - Accent3 6" xfId="50"/>
    <cellStyle name="20% - Accent3 7" xfId="51"/>
    <cellStyle name="20% - Accent3 8" xfId="52"/>
    <cellStyle name="20% - Accent3 9" xfId="53"/>
    <cellStyle name="20% - Accent4 10" xfId="54"/>
    <cellStyle name="20% - Accent4 11" xfId="55"/>
    <cellStyle name="20% - Accent4 12" xfId="56"/>
    <cellStyle name="20% - Accent4 13" xfId="57"/>
    <cellStyle name="20% - Accent4 14" xfId="58"/>
    <cellStyle name="20% - Accent4 15" xfId="59"/>
    <cellStyle name="20% - Accent4 16" xfId="60"/>
    <cellStyle name="20% - Accent4 2" xfId="61"/>
    <cellStyle name="20% - Accent4 3" xfId="62"/>
    <cellStyle name="20% - Accent4 4" xfId="63"/>
    <cellStyle name="20% - Accent4 5" xfId="64"/>
    <cellStyle name="20% - Accent4 6" xfId="65"/>
    <cellStyle name="20% - Accent4 7" xfId="66"/>
    <cellStyle name="20% - Accent4 8" xfId="67"/>
    <cellStyle name="20% - Accent4 9" xfId="68"/>
    <cellStyle name="20% - Accent5 10" xfId="69"/>
    <cellStyle name="20% - Accent5 11" xfId="70"/>
    <cellStyle name="20% - Accent5 12" xfId="71"/>
    <cellStyle name="20% - Accent5 13" xfId="72"/>
    <cellStyle name="20% - Accent5 14" xfId="73"/>
    <cellStyle name="20% - Accent5 15" xfId="74"/>
    <cellStyle name="20% - Accent5 16" xfId="75"/>
    <cellStyle name="20% - Accent5 2" xfId="76"/>
    <cellStyle name="20% - Accent5 3" xfId="77"/>
    <cellStyle name="20% - Accent5 4" xfId="78"/>
    <cellStyle name="20% - Accent5 5" xfId="79"/>
    <cellStyle name="20% - Accent5 6" xfId="80"/>
    <cellStyle name="20% - Accent5 7" xfId="81"/>
    <cellStyle name="20% - Accent5 8" xfId="82"/>
    <cellStyle name="20% - Accent5 9" xfId="83"/>
    <cellStyle name="20% - Accent6 10" xfId="84"/>
    <cellStyle name="20% - Accent6 11" xfId="85"/>
    <cellStyle name="20% - Accent6 12" xfId="86"/>
    <cellStyle name="20% - Accent6 13" xfId="87"/>
    <cellStyle name="20% - Accent6 14" xfId="88"/>
    <cellStyle name="20% - Accent6 15" xfId="89"/>
    <cellStyle name="20% - Accent6 16" xfId="90"/>
    <cellStyle name="20% - Accent6 2" xfId="91"/>
    <cellStyle name="20% - Accent6 3" xfId="92"/>
    <cellStyle name="20% - Accent6 4" xfId="93"/>
    <cellStyle name="20% - Accent6 5" xfId="94"/>
    <cellStyle name="20% - Accent6 6" xfId="95"/>
    <cellStyle name="20% - Accent6 7" xfId="96"/>
    <cellStyle name="20% - Accent6 8" xfId="97"/>
    <cellStyle name="20% - Accent6 9" xfId="98"/>
    <cellStyle name="40% - Accent1 10" xfId="99"/>
    <cellStyle name="40% - Accent1 11" xfId="100"/>
    <cellStyle name="40% - Accent1 12" xfId="101"/>
    <cellStyle name="40% - Accent1 13" xfId="102"/>
    <cellStyle name="40% - Accent1 14" xfId="103"/>
    <cellStyle name="40% - Accent1 15" xfId="104"/>
    <cellStyle name="40% - Accent1 16" xfId="105"/>
    <cellStyle name="40% - Accent1 2" xfId="106"/>
    <cellStyle name="40% - Accent1 3" xfId="107"/>
    <cellStyle name="40% - Accent1 4" xfId="108"/>
    <cellStyle name="40% - Accent1 5" xfId="109"/>
    <cellStyle name="40% - Accent1 6" xfId="110"/>
    <cellStyle name="40% - Accent1 7" xfId="111"/>
    <cellStyle name="40% - Accent1 8" xfId="112"/>
    <cellStyle name="40% - Accent1 9" xfId="113"/>
    <cellStyle name="40% - Accent2 10" xfId="114"/>
    <cellStyle name="40% - Accent2 11" xfId="115"/>
    <cellStyle name="40% - Accent2 12" xfId="116"/>
    <cellStyle name="40% - Accent2 13" xfId="117"/>
    <cellStyle name="40% - Accent2 14" xfId="118"/>
    <cellStyle name="40% - Accent2 15" xfId="119"/>
    <cellStyle name="40% - Accent2 16" xfId="120"/>
    <cellStyle name="40% - Accent2 2" xfId="121"/>
    <cellStyle name="40% - Accent2 3" xfId="122"/>
    <cellStyle name="40% - Accent2 4" xfId="123"/>
    <cellStyle name="40% - Accent2 5" xfId="124"/>
    <cellStyle name="40% - Accent2 6" xfId="125"/>
    <cellStyle name="40% - Accent2 7" xfId="126"/>
    <cellStyle name="40% - Accent2 8" xfId="127"/>
    <cellStyle name="40% - Accent2 9" xfId="128"/>
    <cellStyle name="40% - Accent3 10" xfId="129"/>
    <cellStyle name="40% - Accent3 11" xfId="130"/>
    <cellStyle name="40% - Accent3 12" xfId="131"/>
    <cellStyle name="40% - Accent3 13" xfId="132"/>
    <cellStyle name="40% - Accent3 14" xfId="133"/>
    <cellStyle name="40% - Accent3 15" xfId="134"/>
    <cellStyle name="40% - Accent3 16" xfId="135"/>
    <cellStyle name="40% - Accent3 2" xfId="136"/>
    <cellStyle name="40% - Accent3 3" xfId="137"/>
    <cellStyle name="40% - Accent3 4" xfId="138"/>
    <cellStyle name="40% - Accent3 5" xfId="139"/>
    <cellStyle name="40% - Accent3 6" xfId="140"/>
    <cellStyle name="40% - Accent3 7" xfId="141"/>
    <cellStyle name="40% - Accent3 8" xfId="142"/>
    <cellStyle name="40% - Accent3 9" xfId="143"/>
    <cellStyle name="40% - Accent4 10" xfId="144"/>
    <cellStyle name="40% - Accent4 11" xfId="145"/>
    <cellStyle name="40% - Accent4 12" xfId="146"/>
    <cellStyle name="40% - Accent4 13" xfId="147"/>
    <cellStyle name="40% - Accent4 14" xfId="148"/>
    <cellStyle name="40% - Accent4 15" xfId="149"/>
    <cellStyle name="40% - Accent4 16" xfId="150"/>
    <cellStyle name="40% - Accent4 2" xfId="151"/>
    <cellStyle name="40% - Accent4 3" xfId="152"/>
    <cellStyle name="40% - Accent4 4" xfId="153"/>
    <cellStyle name="40% - Accent4 5" xfId="154"/>
    <cellStyle name="40% - Accent4 6" xfId="155"/>
    <cellStyle name="40% - Accent4 7" xfId="156"/>
    <cellStyle name="40% - Accent4 8" xfId="157"/>
    <cellStyle name="40% - Accent4 9" xfId="158"/>
    <cellStyle name="40% - Accent5 10" xfId="159"/>
    <cellStyle name="40% - Accent5 11" xfId="160"/>
    <cellStyle name="40% - Accent5 12" xfId="161"/>
    <cellStyle name="40% - Accent5 13" xfId="162"/>
    <cellStyle name="40% - Accent5 14" xfId="163"/>
    <cellStyle name="40% - Accent5 15" xfId="164"/>
    <cellStyle name="40% - Accent5 16" xfId="165"/>
    <cellStyle name="40% - Accent5 2" xfId="166"/>
    <cellStyle name="40% - Accent5 3" xfId="167"/>
    <cellStyle name="40% - Accent5 4" xfId="168"/>
    <cellStyle name="40% - Accent5 5" xfId="169"/>
    <cellStyle name="40% - Accent5 6" xfId="170"/>
    <cellStyle name="40% - Accent5 7" xfId="171"/>
    <cellStyle name="40% - Accent5 8" xfId="172"/>
    <cellStyle name="40% - Accent5 9" xfId="173"/>
    <cellStyle name="40% - Accent6 10" xfId="174"/>
    <cellStyle name="40% - Accent6 11" xfId="175"/>
    <cellStyle name="40% - Accent6 12" xfId="176"/>
    <cellStyle name="40% - Accent6 13" xfId="177"/>
    <cellStyle name="40% - Accent6 14" xfId="178"/>
    <cellStyle name="40% - Accent6 15" xfId="179"/>
    <cellStyle name="40% - Accent6 16" xfId="180"/>
    <cellStyle name="40% - Accent6 2" xfId="181"/>
    <cellStyle name="40% - Accent6 3" xfId="182"/>
    <cellStyle name="40% - Accent6 4" xfId="183"/>
    <cellStyle name="40% - Accent6 5" xfId="184"/>
    <cellStyle name="40% - Accent6 6" xfId="185"/>
    <cellStyle name="40% - Accent6 7" xfId="186"/>
    <cellStyle name="40% - Accent6 8" xfId="187"/>
    <cellStyle name="40% - Accent6 9" xfId="188"/>
    <cellStyle name="60% - Accent1 10" xfId="189"/>
    <cellStyle name="60% - Accent1 11" xfId="190"/>
    <cellStyle name="60% - Accent1 12" xfId="191"/>
    <cellStyle name="60% - Accent1 13" xfId="192"/>
    <cellStyle name="60% - Accent1 14" xfId="193"/>
    <cellStyle name="60% - Accent1 15" xfId="194"/>
    <cellStyle name="60% - Accent1 16" xfId="195"/>
    <cellStyle name="60% - Accent1 2" xfId="196"/>
    <cellStyle name="60% - Accent1 3" xfId="197"/>
    <cellStyle name="60% - Accent1 4" xfId="198"/>
    <cellStyle name="60% - Accent1 5" xfId="199"/>
    <cellStyle name="60% - Accent1 6" xfId="200"/>
    <cellStyle name="60% - Accent1 7" xfId="201"/>
    <cellStyle name="60% - Accent1 8" xfId="202"/>
    <cellStyle name="60% - Accent1 9" xfId="203"/>
    <cellStyle name="60% - Accent2 10" xfId="204"/>
    <cellStyle name="60% - Accent2 11" xfId="205"/>
    <cellStyle name="60% - Accent2 12" xfId="206"/>
    <cellStyle name="60% - Accent2 13" xfId="207"/>
    <cellStyle name="60% - Accent2 14" xfId="208"/>
    <cellStyle name="60% - Accent2 15" xfId="209"/>
    <cellStyle name="60% - Accent2 16" xfId="210"/>
    <cellStyle name="60% - Accent2 2" xfId="211"/>
    <cellStyle name="60% - Accent2 3" xfId="212"/>
    <cellStyle name="60% - Accent2 4" xfId="213"/>
    <cellStyle name="60% - Accent2 5" xfId="214"/>
    <cellStyle name="60% - Accent2 6" xfId="215"/>
    <cellStyle name="60% - Accent2 7" xfId="216"/>
    <cellStyle name="60% - Accent2 8" xfId="217"/>
    <cellStyle name="60% - Accent2 9" xfId="218"/>
    <cellStyle name="60% - Accent3 10" xfId="219"/>
    <cellStyle name="60% - Accent3 11" xfId="220"/>
    <cellStyle name="60% - Accent3 12" xfId="221"/>
    <cellStyle name="60% - Accent3 13" xfId="222"/>
    <cellStyle name="60% - Accent3 14" xfId="223"/>
    <cellStyle name="60% - Accent3 15" xfId="224"/>
    <cellStyle name="60% - Accent3 16" xfId="225"/>
    <cellStyle name="60% - Accent3 2" xfId="226"/>
    <cellStyle name="60% - Accent3 3" xfId="227"/>
    <cellStyle name="60% - Accent3 4" xfId="228"/>
    <cellStyle name="60% - Accent3 5" xfId="229"/>
    <cellStyle name="60% - Accent3 6" xfId="230"/>
    <cellStyle name="60% - Accent3 7" xfId="231"/>
    <cellStyle name="60% - Accent3 8" xfId="232"/>
    <cellStyle name="60% - Accent3 9" xfId="233"/>
    <cellStyle name="60% - Accent4 10" xfId="234"/>
    <cellStyle name="60% - Accent4 11" xfId="235"/>
    <cellStyle name="60% - Accent4 12" xfId="236"/>
    <cellStyle name="60% - Accent4 13" xfId="237"/>
    <cellStyle name="60% - Accent4 14" xfId="238"/>
    <cellStyle name="60% - Accent4 15" xfId="239"/>
    <cellStyle name="60% - Accent4 16" xfId="240"/>
    <cellStyle name="60% - Accent4 2" xfId="241"/>
    <cellStyle name="60% - Accent4 3" xfId="242"/>
    <cellStyle name="60% - Accent4 4" xfId="243"/>
    <cellStyle name="60% - Accent4 5" xfId="244"/>
    <cellStyle name="60% - Accent4 6" xfId="245"/>
    <cellStyle name="60% - Accent4 7" xfId="246"/>
    <cellStyle name="60% - Accent4 8" xfId="247"/>
    <cellStyle name="60% - Accent4 9" xfId="248"/>
    <cellStyle name="60% - Accent5 10" xfId="249"/>
    <cellStyle name="60% - Accent5 11" xfId="250"/>
    <cellStyle name="60% - Accent5 12" xfId="251"/>
    <cellStyle name="60% - Accent5 13" xfId="252"/>
    <cellStyle name="60% - Accent5 14" xfId="253"/>
    <cellStyle name="60% - Accent5 15" xfId="254"/>
    <cellStyle name="60% - Accent5 16" xfId="255"/>
    <cellStyle name="60% - Accent5 2" xfId="256"/>
    <cellStyle name="60% - Accent5 3" xfId="257"/>
    <cellStyle name="60% - Accent5 4" xfId="258"/>
    <cellStyle name="60% - Accent5 5" xfId="259"/>
    <cellStyle name="60% - Accent5 6" xfId="260"/>
    <cellStyle name="60% - Accent5 7" xfId="261"/>
    <cellStyle name="60% - Accent5 8" xfId="262"/>
    <cellStyle name="60% - Accent5 9" xfId="263"/>
    <cellStyle name="60% - Accent6 10" xfId="264"/>
    <cellStyle name="60% - Accent6 11" xfId="265"/>
    <cellStyle name="60% - Accent6 12" xfId="266"/>
    <cellStyle name="60% - Accent6 13" xfId="267"/>
    <cellStyle name="60% - Accent6 14" xfId="268"/>
    <cellStyle name="60% - Accent6 15" xfId="269"/>
    <cellStyle name="60% - Accent6 16" xfId="270"/>
    <cellStyle name="60% - Accent6 2" xfId="271"/>
    <cellStyle name="60% - Accent6 3" xfId="272"/>
    <cellStyle name="60% - Accent6 4" xfId="273"/>
    <cellStyle name="60% - Accent6 5" xfId="274"/>
    <cellStyle name="60% - Accent6 6" xfId="275"/>
    <cellStyle name="60% - Accent6 7" xfId="276"/>
    <cellStyle name="60% - Accent6 8" xfId="277"/>
    <cellStyle name="60% - Accent6 9" xfId="278"/>
    <cellStyle name="Accent1 10" xfId="279"/>
    <cellStyle name="Accent1 11" xfId="280"/>
    <cellStyle name="Accent1 12" xfId="281"/>
    <cellStyle name="Accent1 13" xfId="282"/>
    <cellStyle name="Accent1 14" xfId="283"/>
    <cellStyle name="Accent1 15" xfId="284"/>
    <cellStyle name="Accent1 16" xfId="285"/>
    <cellStyle name="Accent1 2" xfId="286"/>
    <cellStyle name="Accent1 3" xfId="287"/>
    <cellStyle name="Accent1 4" xfId="288"/>
    <cellStyle name="Accent1 5" xfId="289"/>
    <cellStyle name="Accent1 6" xfId="290"/>
    <cellStyle name="Accent1 7" xfId="291"/>
    <cellStyle name="Accent1 8" xfId="292"/>
    <cellStyle name="Accent1 9" xfId="293"/>
    <cellStyle name="Accent2 10" xfId="294"/>
    <cellStyle name="Accent2 11" xfId="295"/>
    <cellStyle name="Accent2 12" xfId="296"/>
    <cellStyle name="Accent2 13" xfId="297"/>
    <cellStyle name="Accent2 14" xfId="298"/>
    <cellStyle name="Accent2 15" xfId="299"/>
    <cellStyle name="Accent2 16" xfId="300"/>
    <cellStyle name="Accent2 2" xfId="301"/>
    <cellStyle name="Accent2 3" xfId="302"/>
    <cellStyle name="Accent2 4" xfId="303"/>
    <cellStyle name="Accent2 5" xfId="304"/>
    <cellStyle name="Accent2 6" xfId="305"/>
    <cellStyle name="Accent2 7" xfId="306"/>
    <cellStyle name="Accent2 8" xfId="307"/>
    <cellStyle name="Accent2 9" xfId="308"/>
    <cellStyle name="Accent3 10" xfId="309"/>
    <cellStyle name="Accent3 11" xfId="310"/>
    <cellStyle name="Accent3 12" xfId="311"/>
    <cellStyle name="Accent3 13" xfId="312"/>
    <cellStyle name="Accent3 14" xfId="313"/>
    <cellStyle name="Accent3 15" xfId="314"/>
    <cellStyle name="Accent3 16" xfId="315"/>
    <cellStyle name="Accent3 2" xfId="316"/>
    <cellStyle name="Accent3 3" xfId="317"/>
    <cellStyle name="Accent3 4" xfId="318"/>
    <cellStyle name="Accent3 5" xfId="319"/>
    <cellStyle name="Accent3 6" xfId="320"/>
    <cellStyle name="Accent3 7" xfId="321"/>
    <cellStyle name="Accent3 8" xfId="322"/>
    <cellStyle name="Accent3 9" xfId="323"/>
    <cellStyle name="Accent4 10" xfId="324"/>
    <cellStyle name="Accent4 11" xfId="325"/>
    <cellStyle name="Accent4 12" xfId="326"/>
    <cellStyle name="Accent4 13" xfId="327"/>
    <cellStyle name="Accent4 14" xfId="328"/>
    <cellStyle name="Accent4 15" xfId="329"/>
    <cellStyle name="Accent4 16" xfId="330"/>
    <cellStyle name="Accent4 2" xfId="331"/>
    <cellStyle name="Accent4 3" xfId="332"/>
    <cellStyle name="Accent4 4" xfId="333"/>
    <cellStyle name="Accent4 5" xfId="334"/>
    <cellStyle name="Accent4 6" xfId="335"/>
    <cellStyle name="Accent4 7" xfId="336"/>
    <cellStyle name="Accent4 8" xfId="337"/>
    <cellStyle name="Accent4 9" xfId="338"/>
    <cellStyle name="Accent5 10" xfId="339"/>
    <cellStyle name="Accent5 11" xfId="340"/>
    <cellStyle name="Accent5 12" xfId="341"/>
    <cellStyle name="Accent5 13" xfId="342"/>
    <cellStyle name="Accent5 14" xfId="343"/>
    <cellStyle name="Accent5 15" xfId="344"/>
    <cellStyle name="Accent5 16" xfId="345"/>
    <cellStyle name="Accent5 2" xfId="346"/>
    <cellStyle name="Accent5 3" xfId="347"/>
    <cellStyle name="Accent5 4" xfId="348"/>
    <cellStyle name="Accent5 5" xfId="349"/>
    <cellStyle name="Accent5 6" xfId="350"/>
    <cellStyle name="Accent5 7" xfId="351"/>
    <cellStyle name="Accent5 8" xfId="352"/>
    <cellStyle name="Accent5 9" xfId="353"/>
    <cellStyle name="Accent6 10" xfId="354"/>
    <cellStyle name="Accent6 11" xfId="355"/>
    <cellStyle name="Accent6 12" xfId="356"/>
    <cellStyle name="Accent6 13" xfId="357"/>
    <cellStyle name="Accent6 14" xfId="358"/>
    <cellStyle name="Accent6 15" xfId="359"/>
    <cellStyle name="Accent6 16" xfId="360"/>
    <cellStyle name="Accent6 2" xfId="361"/>
    <cellStyle name="Accent6 3" xfId="362"/>
    <cellStyle name="Accent6 4" xfId="363"/>
    <cellStyle name="Accent6 5" xfId="364"/>
    <cellStyle name="Accent6 6" xfId="365"/>
    <cellStyle name="Accent6 7" xfId="366"/>
    <cellStyle name="Accent6 8" xfId="367"/>
    <cellStyle name="Accent6 9" xfId="368"/>
    <cellStyle name="Bad 10" xfId="369"/>
    <cellStyle name="Bad 11" xfId="370"/>
    <cellStyle name="Bad 12" xfId="371"/>
    <cellStyle name="Bad 13" xfId="372"/>
    <cellStyle name="Bad 14" xfId="373"/>
    <cellStyle name="Bad 15" xfId="374"/>
    <cellStyle name="Bad 16" xfId="375"/>
    <cellStyle name="Bad 2" xfId="376"/>
    <cellStyle name="Bad 3" xfId="377"/>
    <cellStyle name="Bad 4" xfId="378"/>
    <cellStyle name="Bad 5" xfId="379"/>
    <cellStyle name="Bad 6" xfId="380"/>
    <cellStyle name="Bad 7" xfId="381"/>
    <cellStyle name="Bad 8" xfId="382"/>
    <cellStyle name="Bad 9" xfId="383"/>
    <cellStyle name="Calculation 10" xfId="384"/>
    <cellStyle name="Calculation 11" xfId="385"/>
    <cellStyle name="Calculation 12" xfId="386"/>
    <cellStyle name="Calculation 13" xfId="387"/>
    <cellStyle name="Calculation 14" xfId="388"/>
    <cellStyle name="Calculation 15" xfId="389"/>
    <cellStyle name="Calculation 16" xfId="390"/>
    <cellStyle name="Calculation 2" xfId="391"/>
    <cellStyle name="Calculation 3" xfId="392"/>
    <cellStyle name="Calculation 4" xfId="393"/>
    <cellStyle name="Calculation 5" xfId="394"/>
    <cellStyle name="Calculation 6" xfId="395"/>
    <cellStyle name="Calculation 7" xfId="396"/>
    <cellStyle name="Calculation 8" xfId="397"/>
    <cellStyle name="Calculation 9" xfId="398"/>
    <cellStyle name="Check Cell 10" xfId="399"/>
    <cellStyle name="Check Cell 11" xfId="400"/>
    <cellStyle name="Check Cell 12" xfId="401"/>
    <cellStyle name="Check Cell 13" xfId="402"/>
    <cellStyle name="Check Cell 14" xfId="403"/>
    <cellStyle name="Check Cell 15" xfId="404"/>
    <cellStyle name="Check Cell 16" xfId="405"/>
    <cellStyle name="Check Cell 2" xfId="406"/>
    <cellStyle name="Check Cell 3" xfId="407"/>
    <cellStyle name="Check Cell 4" xfId="408"/>
    <cellStyle name="Check Cell 5" xfId="409"/>
    <cellStyle name="Check Cell 6" xfId="410"/>
    <cellStyle name="Check Cell 7" xfId="411"/>
    <cellStyle name="Check Cell 8" xfId="412"/>
    <cellStyle name="Check Cell 9" xfId="413"/>
    <cellStyle name="Comma" xfId="1" builtinId="3"/>
    <cellStyle name="Comma 10" xfId="645"/>
    <cellStyle name="Comma 2" xfId="3"/>
    <cellStyle name="Comma 2 2" xfId="7"/>
    <cellStyle name="Comma 3" xfId="8"/>
    <cellStyle name="Comma 3 2" xfId="414"/>
    <cellStyle name="Comma 4" xfId="415"/>
    <cellStyle name="Comma 4 2" xfId="416"/>
    <cellStyle name="Comma 5" xfId="417"/>
    <cellStyle name="Comma 5 2" xfId="418"/>
    <cellStyle name="Comma 6" xfId="419"/>
    <cellStyle name="Comma 6 2" xfId="420"/>
    <cellStyle name="Comma 7" xfId="421"/>
    <cellStyle name="Comma 7 2" xfId="422"/>
    <cellStyle name="Explanatory Text 10" xfId="423"/>
    <cellStyle name="Explanatory Text 11" xfId="424"/>
    <cellStyle name="Explanatory Text 12" xfId="425"/>
    <cellStyle name="Explanatory Text 13" xfId="426"/>
    <cellStyle name="Explanatory Text 14" xfId="427"/>
    <cellStyle name="Explanatory Text 15" xfId="428"/>
    <cellStyle name="Explanatory Text 16" xfId="429"/>
    <cellStyle name="Explanatory Text 2" xfId="430"/>
    <cellStyle name="Explanatory Text 3" xfId="431"/>
    <cellStyle name="Explanatory Text 4" xfId="432"/>
    <cellStyle name="Explanatory Text 5" xfId="433"/>
    <cellStyle name="Explanatory Text 6" xfId="434"/>
    <cellStyle name="Explanatory Text 7" xfId="435"/>
    <cellStyle name="Explanatory Text 8" xfId="436"/>
    <cellStyle name="Explanatory Text 9" xfId="437"/>
    <cellStyle name="Good 10" xfId="438"/>
    <cellStyle name="Good 11" xfId="439"/>
    <cellStyle name="Good 12" xfId="440"/>
    <cellStyle name="Good 13" xfId="441"/>
    <cellStyle name="Good 14" xfId="442"/>
    <cellStyle name="Good 15" xfId="443"/>
    <cellStyle name="Good 16" xfId="444"/>
    <cellStyle name="Good 2" xfId="445"/>
    <cellStyle name="Good 3" xfId="446"/>
    <cellStyle name="Good 4" xfId="447"/>
    <cellStyle name="Good 5" xfId="448"/>
    <cellStyle name="Good 6" xfId="449"/>
    <cellStyle name="Good 7" xfId="450"/>
    <cellStyle name="Good 8" xfId="451"/>
    <cellStyle name="Good 9" xfId="452"/>
    <cellStyle name="Heading 1 10" xfId="453"/>
    <cellStyle name="Heading 1 11" xfId="454"/>
    <cellStyle name="Heading 1 12" xfId="455"/>
    <cellStyle name="Heading 1 13" xfId="456"/>
    <cellStyle name="Heading 1 14" xfId="457"/>
    <cellStyle name="Heading 1 15" xfId="458"/>
    <cellStyle name="Heading 1 16" xfId="459"/>
    <cellStyle name="Heading 1 2" xfId="460"/>
    <cellStyle name="Heading 1 3" xfId="461"/>
    <cellStyle name="Heading 1 4" xfId="462"/>
    <cellStyle name="Heading 1 5" xfId="463"/>
    <cellStyle name="Heading 1 6" xfId="464"/>
    <cellStyle name="Heading 1 7" xfId="465"/>
    <cellStyle name="Heading 1 8" xfId="466"/>
    <cellStyle name="Heading 1 9" xfId="467"/>
    <cellStyle name="Heading 2 10" xfId="468"/>
    <cellStyle name="Heading 2 11" xfId="469"/>
    <cellStyle name="Heading 2 12" xfId="470"/>
    <cellStyle name="Heading 2 13" xfId="471"/>
    <cellStyle name="Heading 2 14" xfId="472"/>
    <cellStyle name="Heading 2 15" xfId="473"/>
    <cellStyle name="Heading 2 16" xfId="474"/>
    <cellStyle name="Heading 2 2" xfId="475"/>
    <cellStyle name="Heading 2 3" xfId="476"/>
    <cellStyle name="Heading 2 4" xfId="477"/>
    <cellStyle name="Heading 2 5" xfId="478"/>
    <cellStyle name="Heading 2 6" xfId="479"/>
    <cellStyle name="Heading 2 7" xfId="480"/>
    <cellStyle name="Heading 2 8" xfId="481"/>
    <cellStyle name="Heading 2 9" xfId="482"/>
    <cellStyle name="Heading 3 10" xfId="483"/>
    <cellStyle name="Heading 3 11" xfId="484"/>
    <cellStyle name="Heading 3 12" xfId="485"/>
    <cellStyle name="Heading 3 13" xfId="486"/>
    <cellStyle name="Heading 3 14" xfId="487"/>
    <cellStyle name="Heading 3 15" xfId="488"/>
    <cellStyle name="Heading 3 16" xfId="489"/>
    <cellStyle name="Heading 3 2" xfId="490"/>
    <cellStyle name="Heading 3 3" xfId="491"/>
    <cellStyle name="Heading 3 4" xfId="492"/>
    <cellStyle name="Heading 3 5" xfId="493"/>
    <cellStyle name="Heading 3 6" xfId="494"/>
    <cellStyle name="Heading 3 7" xfId="495"/>
    <cellStyle name="Heading 3 8" xfId="496"/>
    <cellStyle name="Heading 3 9" xfId="497"/>
    <cellStyle name="Heading 4 10" xfId="498"/>
    <cellStyle name="Heading 4 11" xfId="499"/>
    <cellStyle name="Heading 4 12" xfId="500"/>
    <cellStyle name="Heading 4 13" xfId="501"/>
    <cellStyle name="Heading 4 14" xfId="502"/>
    <cellStyle name="Heading 4 15" xfId="503"/>
    <cellStyle name="Heading 4 16" xfId="504"/>
    <cellStyle name="Heading 4 2" xfId="505"/>
    <cellStyle name="Heading 4 3" xfId="506"/>
    <cellStyle name="Heading 4 4" xfId="507"/>
    <cellStyle name="Heading 4 5" xfId="508"/>
    <cellStyle name="Heading 4 6" xfId="509"/>
    <cellStyle name="Heading 4 7" xfId="510"/>
    <cellStyle name="Heading 4 8" xfId="511"/>
    <cellStyle name="Heading 4 9" xfId="512"/>
    <cellStyle name="Input 10" xfId="513"/>
    <cellStyle name="Input 11" xfId="514"/>
    <cellStyle name="Input 12" xfId="515"/>
    <cellStyle name="Input 13" xfId="516"/>
    <cellStyle name="Input 14" xfId="517"/>
    <cellStyle name="Input 15" xfId="518"/>
    <cellStyle name="Input 16" xfId="519"/>
    <cellStyle name="Input 2" xfId="520"/>
    <cellStyle name="Input 3" xfId="521"/>
    <cellStyle name="Input 4" xfId="522"/>
    <cellStyle name="Input 5" xfId="523"/>
    <cellStyle name="Input 6" xfId="524"/>
    <cellStyle name="Input 7" xfId="525"/>
    <cellStyle name="Input 8" xfId="526"/>
    <cellStyle name="Input 9" xfId="527"/>
    <cellStyle name="Linked Cell 10" xfId="528"/>
    <cellStyle name="Linked Cell 11" xfId="529"/>
    <cellStyle name="Linked Cell 12" xfId="530"/>
    <cellStyle name="Linked Cell 13" xfId="531"/>
    <cellStyle name="Linked Cell 14" xfId="532"/>
    <cellStyle name="Linked Cell 15" xfId="533"/>
    <cellStyle name="Linked Cell 16" xfId="534"/>
    <cellStyle name="Linked Cell 2" xfId="535"/>
    <cellStyle name="Linked Cell 3" xfId="536"/>
    <cellStyle name="Linked Cell 4" xfId="537"/>
    <cellStyle name="Linked Cell 5" xfId="538"/>
    <cellStyle name="Linked Cell 6" xfId="539"/>
    <cellStyle name="Linked Cell 7" xfId="540"/>
    <cellStyle name="Linked Cell 8" xfId="541"/>
    <cellStyle name="Linked Cell 9" xfId="542"/>
    <cellStyle name="Neutral 10" xfId="543"/>
    <cellStyle name="Neutral 11" xfId="544"/>
    <cellStyle name="Neutral 12" xfId="545"/>
    <cellStyle name="Neutral 13" xfId="546"/>
    <cellStyle name="Neutral 14" xfId="547"/>
    <cellStyle name="Neutral 15" xfId="548"/>
    <cellStyle name="Neutral 16" xfId="549"/>
    <cellStyle name="Neutral 2" xfId="550"/>
    <cellStyle name="Neutral 3" xfId="551"/>
    <cellStyle name="Neutral 4" xfId="552"/>
    <cellStyle name="Neutral 5" xfId="553"/>
    <cellStyle name="Neutral 6" xfId="554"/>
    <cellStyle name="Neutral 7" xfId="555"/>
    <cellStyle name="Neutral 8" xfId="556"/>
    <cellStyle name="Neutral 9" xfId="557"/>
    <cellStyle name="Normal" xfId="0" builtinId="0"/>
    <cellStyle name="Normal 2" xfId="2"/>
    <cellStyle name="Normal 2 2" xfId="5"/>
    <cellStyle name="Normal 2 3" xfId="558"/>
    <cellStyle name="Normal 3" xfId="6"/>
    <cellStyle name="Normal 3 2" xfId="559"/>
    <cellStyle name="Normal 4" xfId="560"/>
    <cellStyle name="Normal 5" xfId="561"/>
    <cellStyle name="Normal 6" xfId="562"/>
    <cellStyle name="Normal 6 2" xfId="563"/>
    <cellStyle name="Normal 7" xfId="564"/>
    <cellStyle name="Normal 7 2" xfId="565"/>
    <cellStyle name="Normal 7_TARIFEBI" xfId="566"/>
    <cellStyle name="Normal 8" xfId="567"/>
    <cellStyle name="Note 10" xfId="568"/>
    <cellStyle name="Note 11" xfId="569"/>
    <cellStyle name="Note 12" xfId="570"/>
    <cellStyle name="Note 13" xfId="571"/>
    <cellStyle name="Note 14" xfId="572"/>
    <cellStyle name="Note 15" xfId="573"/>
    <cellStyle name="Note 16" xfId="574"/>
    <cellStyle name="Note 2" xfId="575"/>
    <cellStyle name="Note 3" xfId="576"/>
    <cellStyle name="Note 4" xfId="577"/>
    <cellStyle name="Note 5" xfId="578"/>
    <cellStyle name="Note 6" xfId="579"/>
    <cellStyle name="Note 7" xfId="580"/>
    <cellStyle name="Note 8" xfId="581"/>
    <cellStyle name="Note 9" xfId="582"/>
    <cellStyle name="Output 10" xfId="583"/>
    <cellStyle name="Output 11" xfId="584"/>
    <cellStyle name="Output 12" xfId="585"/>
    <cellStyle name="Output 13" xfId="586"/>
    <cellStyle name="Output 14" xfId="587"/>
    <cellStyle name="Output 15" xfId="588"/>
    <cellStyle name="Output 16" xfId="589"/>
    <cellStyle name="Output 2" xfId="590"/>
    <cellStyle name="Output 3" xfId="591"/>
    <cellStyle name="Output 4" xfId="592"/>
    <cellStyle name="Output 5" xfId="593"/>
    <cellStyle name="Output 6" xfId="594"/>
    <cellStyle name="Output 7" xfId="595"/>
    <cellStyle name="Output 8" xfId="596"/>
    <cellStyle name="Output 9" xfId="597"/>
    <cellStyle name="Percent 2" xfId="4"/>
    <cellStyle name="Percent 3" xfId="598"/>
    <cellStyle name="Title 10" xfId="599"/>
    <cellStyle name="Title 11" xfId="600"/>
    <cellStyle name="Title 12" xfId="601"/>
    <cellStyle name="Title 13" xfId="602"/>
    <cellStyle name="Title 14" xfId="603"/>
    <cellStyle name="Title 15" xfId="604"/>
    <cellStyle name="Title 16" xfId="605"/>
    <cellStyle name="Title 2" xfId="606"/>
    <cellStyle name="Title 3" xfId="607"/>
    <cellStyle name="Title 4" xfId="608"/>
    <cellStyle name="Title 5" xfId="609"/>
    <cellStyle name="Title 6" xfId="610"/>
    <cellStyle name="Title 7" xfId="611"/>
    <cellStyle name="Title 8" xfId="612"/>
    <cellStyle name="Title 9" xfId="613"/>
    <cellStyle name="Total 10" xfId="614"/>
    <cellStyle name="Total 11" xfId="615"/>
    <cellStyle name="Total 12" xfId="616"/>
    <cellStyle name="Total 13" xfId="617"/>
    <cellStyle name="Total 14" xfId="618"/>
    <cellStyle name="Total 15" xfId="619"/>
    <cellStyle name="Total 16" xfId="620"/>
    <cellStyle name="Total 2" xfId="621"/>
    <cellStyle name="Total 3" xfId="622"/>
    <cellStyle name="Total 4" xfId="623"/>
    <cellStyle name="Total 5" xfId="624"/>
    <cellStyle name="Total 6" xfId="625"/>
    <cellStyle name="Total 7" xfId="626"/>
    <cellStyle name="Total 8" xfId="627"/>
    <cellStyle name="Total 9" xfId="628"/>
    <cellStyle name="Warning Text 10" xfId="629"/>
    <cellStyle name="Warning Text 11" xfId="630"/>
    <cellStyle name="Warning Text 12" xfId="631"/>
    <cellStyle name="Warning Text 13" xfId="632"/>
    <cellStyle name="Warning Text 14" xfId="633"/>
    <cellStyle name="Warning Text 15" xfId="634"/>
    <cellStyle name="Warning Text 16" xfId="635"/>
    <cellStyle name="Warning Text 2" xfId="636"/>
    <cellStyle name="Warning Text 3" xfId="637"/>
    <cellStyle name="Warning Text 4" xfId="638"/>
    <cellStyle name="Warning Text 5" xfId="639"/>
    <cellStyle name="Warning Text 6" xfId="640"/>
    <cellStyle name="Warning Text 7" xfId="641"/>
    <cellStyle name="Warning Text 8" xfId="642"/>
    <cellStyle name="Warning Text 9" xfId="643"/>
    <cellStyle name="Обычный 2" xfId="6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15"/>
  <sheetViews>
    <sheetView tabSelected="1" workbookViewId="0">
      <selection activeCell="D24" sqref="D24"/>
    </sheetView>
  </sheetViews>
  <sheetFormatPr defaultRowHeight="15" x14ac:dyDescent="0.25"/>
  <cols>
    <col min="1" max="1" width="2.28515625" customWidth="1"/>
    <col min="2" max="2" width="38.7109375" customWidth="1"/>
    <col min="3" max="3" width="26.7109375" style="80" customWidth="1"/>
    <col min="4" max="4" width="17.85546875" customWidth="1"/>
    <col min="5" max="5" width="18.42578125" customWidth="1"/>
    <col min="6" max="6" width="22.140625" customWidth="1"/>
    <col min="7" max="7" width="19" customWidth="1"/>
  </cols>
  <sheetData>
    <row r="2" spans="2:7" ht="30" x14ac:dyDescent="0.25">
      <c r="B2" s="14" t="s">
        <v>146</v>
      </c>
      <c r="C2" s="83">
        <f>'საწოლდღეების რაოდენობა'!D5</f>
        <v>36500</v>
      </c>
    </row>
    <row r="3" spans="2:7" ht="30" x14ac:dyDescent="0.25">
      <c r="B3" s="14" t="s">
        <v>147</v>
      </c>
      <c r="C3" s="83">
        <f>60*365</f>
        <v>21900</v>
      </c>
    </row>
    <row r="4" spans="2:7" x14ac:dyDescent="0.25">
      <c r="F4" s="12"/>
    </row>
    <row r="5" spans="2:7" ht="105" x14ac:dyDescent="0.25">
      <c r="B5" s="16" t="s">
        <v>94</v>
      </c>
      <c r="C5" s="15" t="s">
        <v>123</v>
      </c>
      <c r="D5" s="15" t="s">
        <v>150</v>
      </c>
      <c r="E5" s="15" t="s">
        <v>145</v>
      </c>
      <c r="F5" s="15" t="s">
        <v>148</v>
      </c>
      <c r="G5" s="20" t="s">
        <v>151</v>
      </c>
    </row>
    <row r="6" spans="2:7" x14ac:dyDescent="0.25">
      <c r="B6" s="13"/>
      <c r="C6" s="16"/>
      <c r="D6" s="16"/>
      <c r="E6" s="15"/>
      <c r="F6" s="15"/>
      <c r="G6" s="4"/>
    </row>
    <row r="7" spans="2:7" x14ac:dyDescent="0.25">
      <c r="B7" s="13" t="s">
        <v>122</v>
      </c>
      <c r="C7" s="16">
        <f>C8+C9</f>
        <v>32.587499999999999</v>
      </c>
      <c r="D7" s="84">
        <f>C7*C2</f>
        <v>1189443.75</v>
      </c>
      <c r="E7" s="15"/>
      <c r="F7" s="85">
        <f>C7*C3/12*7</f>
        <v>416305.3125</v>
      </c>
      <c r="G7" s="4"/>
    </row>
    <row r="8" spans="2:7" x14ac:dyDescent="0.25">
      <c r="B8" s="79" t="s">
        <v>20</v>
      </c>
      <c r="C8" s="16">
        <f>'რეაბილიტაციის კურსი'!G29</f>
        <v>22.587499999999999</v>
      </c>
      <c r="D8" s="16"/>
      <c r="E8" s="15"/>
      <c r="F8" s="15"/>
      <c r="G8" s="4"/>
    </row>
    <row r="9" spans="2:7" x14ac:dyDescent="0.25">
      <c r="B9" s="79" t="s">
        <v>1</v>
      </c>
      <c r="C9" s="16">
        <f>'რეაბილიტაციის კურსი'!C32</f>
        <v>10</v>
      </c>
      <c r="D9" s="16"/>
      <c r="E9" s="15"/>
      <c r="F9" s="74"/>
      <c r="G9" s="4"/>
    </row>
    <row r="10" spans="2:7" x14ac:dyDescent="0.25">
      <c r="B10" s="13"/>
      <c r="C10" s="16"/>
      <c r="D10" s="16"/>
      <c r="E10" s="15"/>
      <c r="F10" s="15"/>
      <c r="G10" s="4"/>
    </row>
    <row r="11" spans="2:7" x14ac:dyDescent="0.25">
      <c r="B11" s="13" t="s">
        <v>0</v>
      </c>
      <c r="C11" s="82">
        <f>C12+C13</f>
        <v>36.817917808219178</v>
      </c>
      <c r="D11" s="84">
        <f>C11*C2</f>
        <v>1343854</v>
      </c>
      <c r="E11" s="85">
        <f>D11/12*8</f>
        <v>895902.66666666663</v>
      </c>
      <c r="F11" s="15"/>
      <c r="G11" s="4"/>
    </row>
    <row r="12" spans="2:7" x14ac:dyDescent="0.25">
      <c r="B12" s="79" t="s">
        <v>93</v>
      </c>
      <c r="C12" s="82">
        <f>'ხელფასები '!C77</f>
        <v>18.581260273972603</v>
      </c>
      <c r="D12" s="16"/>
      <c r="E12" s="15"/>
      <c r="F12" s="15"/>
      <c r="G12" s="4"/>
    </row>
    <row r="13" spans="2:7" x14ac:dyDescent="0.25">
      <c r="B13" s="79" t="s">
        <v>144</v>
      </c>
      <c r="C13" s="82">
        <f>'არაპირდაპირი ხარჯი'!G24</f>
        <v>18.236657534246575</v>
      </c>
      <c r="D13" s="16"/>
      <c r="E13" s="15"/>
      <c r="F13" s="15"/>
      <c r="G13" s="4"/>
    </row>
    <row r="14" spans="2:7" x14ac:dyDescent="0.25">
      <c r="B14" s="79"/>
      <c r="C14" s="81"/>
      <c r="D14" s="16"/>
      <c r="E14" s="15"/>
      <c r="F14" s="15"/>
      <c r="G14" s="4"/>
    </row>
    <row r="15" spans="2:7" x14ac:dyDescent="0.25">
      <c r="B15" s="93" t="s">
        <v>149</v>
      </c>
      <c r="C15" s="81"/>
      <c r="D15" s="81">
        <f>D7+D11</f>
        <v>2533297.75</v>
      </c>
      <c r="E15" s="15"/>
      <c r="F15" s="15"/>
      <c r="G15" s="94">
        <f>E11+F7</f>
        <v>1312207.9791666665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6" workbookViewId="0">
      <selection activeCell="D40" sqref="D40"/>
    </sheetView>
  </sheetViews>
  <sheetFormatPr defaultRowHeight="15" x14ac:dyDescent="0.25"/>
  <cols>
    <col min="1" max="1" width="3.28515625" style="27" bestFit="1" customWidth="1"/>
    <col min="2" max="2" width="82" style="29" customWidth="1"/>
    <col min="3" max="3" width="11.42578125" style="24" bestFit="1" customWidth="1"/>
    <col min="4" max="4" width="12.85546875" style="24" customWidth="1"/>
    <col min="5" max="5" width="13" style="24" customWidth="1"/>
    <col min="6" max="6" width="16.28515625" style="24" customWidth="1"/>
    <col min="7" max="7" width="19.7109375" style="24" bestFit="1" customWidth="1"/>
    <col min="8" max="8" width="25.140625" style="21" customWidth="1"/>
    <col min="9" max="16384" width="9.140625" style="24"/>
  </cols>
  <sheetData>
    <row r="1" spans="1:11" x14ac:dyDescent="0.25">
      <c r="A1" s="86" t="s">
        <v>92</v>
      </c>
      <c r="B1" s="86"/>
      <c r="C1" s="86"/>
      <c r="D1" s="86"/>
      <c r="E1" s="86"/>
      <c r="F1" s="86"/>
      <c r="G1" s="86"/>
    </row>
    <row r="2" spans="1:11" x14ac:dyDescent="0.25">
      <c r="D2" s="25"/>
      <c r="E2" s="25"/>
      <c r="F2" s="25"/>
    </row>
    <row r="3" spans="1:11" s="26" customFormat="1" ht="56.25" x14ac:dyDescent="0.25">
      <c r="A3" s="18" t="s">
        <v>113</v>
      </c>
      <c r="B3" s="30" t="s">
        <v>23</v>
      </c>
      <c r="C3" s="31" t="s">
        <v>114</v>
      </c>
      <c r="D3" s="32" t="s">
        <v>116</v>
      </c>
      <c r="E3" s="32" t="s">
        <v>117</v>
      </c>
      <c r="F3" s="32" t="s">
        <v>118</v>
      </c>
      <c r="G3" s="31" t="s">
        <v>119</v>
      </c>
      <c r="H3" s="33" t="s">
        <v>120</v>
      </c>
    </row>
    <row r="4" spans="1:11" x14ac:dyDescent="0.25">
      <c r="A4" s="18">
        <v>1</v>
      </c>
      <c r="B4" s="28" t="s">
        <v>16</v>
      </c>
      <c r="C4" s="18">
        <v>20</v>
      </c>
      <c r="D4" s="19">
        <v>1</v>
      </c>
      <c r="E4" s="19">
        <f t="shared" ref="E4:E9" si="0">C4*D4</f>
        <v>20</v>
      </c>
      <c r="F4" s="19">
        <v>0.5</v>
      </c>
      <c r="G4" s="18">
        <f>C4*F4</f>
        <v>10</v>
      </c>
      <c r="H4" s="22" t="s">
        <v>95</v>
      </c>
    </row>
    <row r="5" spans="1:11" ht="33.75" x14ac:dyDescent="0.25">
      <c r="A5" s="18">
        <v>2</v>
      </c>
      <c r="B5" s="28" t="s">
        <v>15</v>
      </c>
      <c r="C5" s="18">
        <v>1</v>
      </c>
      <c r="D5" s="19">
        <v>38</v>
      </c>
      <c r="E5" s="19">
        <f t="shared" si="0"/>
        <v>38</v>
      </c>
      <c r="F5" s="19">
        <v>8</v>
      </c>
      <c r="G5" s="18">
        <f t="shared" ref="G5:G15" si="1">C5*F5</f>
        <v>8</v>
      </c>
      <c r="H5" s="23" t="s">
        <v>96</v>
      </c>
    </row>
    <row r="6" spans="1:11" x14ac:dyDescent="0.25">
      <c r="A6" s="18">
        <v>3</v>
      </c>
      <c r="B6" s="28" t="s">
        <v>24</v>
      </c>
      <c r="C6" s="18">
        <v>1</v>
      </c>
      <c r="D6" s="19">
        <v>10</v>
      </c>
      <c r="E6" s="19">
        <f t="shared" si="0"/>
        <v>10</v>
      </c>
      <c r="F6" s="19">
        <v>4.45</v>
      </c>
      <c r="G6" s="18">
        <f t="shared" si="1"/>
        <v>4.45</v>
      </c>
      <c r="H6" s="22" t="s">
        <v>95</v>
      </c>
    </row>
    <row r="7" spans="1:11" ht="22.5" x14ac:dyDescent="0.25">
      <c r="A7" s="18">
        <v>4</v>
      </c>
      <c r="B7" s="28" t="s">
        <v>25</v>
      </c>
      <c r="C7" s="18">
        <v>1</v>
      </c>
      <c r="D7" s="19">
        <v>12</v>
      </c>
      <c r="E7" s="19">
        <f t="shared" si="0"/>
        <v>12</v>
      </c>
      <c r="F7" s="19">
        <v>2.2999999999999998</v>
      </c>
      <c r="G7" s="18">
        <f t="shared" si="1"/>
        <v>2.2999999999999998</v>
      </c>
      <c r="H7" s="23" t="s">
        <v>97</v>
      </c>
    </row>
    <row r="8" spans="1:11" ht="22.5" x14ac:dyDescent="0.25">
      <c r="A8" s="18">
        <v>5</v>
      </c>
      <c r="B8" s="28" t="s">
        <v>26</v>
      </c>
      <c r="C8" s="18">
        <v>2</v>
      </c>
      <c r="D8" s="19">
        <v>15</v>
      </c>
      <c r="E8" s="19">
        <f t="shared" si="0"/>
        <v>30</v>
      </c>
      <c r="F8" s="19">
        <v>4</v>
      </c>
      <c r="G8" s="18">
        <f t="shared" si="1"/>
        <v>8</v>
      </c>
      <c r="H8" s="23" t="s">
        <v>97</v>
      </c>
    </row>
    <row r="9" spans="1:11" ht="22.5" x14ac:dyDescent="0.25">
      <c r="A9" s="18">
        <v>6</v>
      </c>
      <c r="B9" s="28" t="s">
        <v>27</v>
      </c>
      <c r="C9" s="18">
        <v>4</v>
      </c>
      <c r="D9" s="19">
        <v>11</v>
      </c>
      <c r="E9" s="19">
        <f t="shared" si="0"/>
        <v>44</v>
      </c>
      <c r="F9" s="19">
        <v>2.75</v>
      </c>
      <c r="G9" s="18">
        <f t="shared" si="1"/>
        <v>11</v>
      </c>
      <c r="H9" s="23" t="s">
        <v>97</v>
      </c>
    </row>
    <row r="10" spans="1:11" x14ac:dyDescent="0.25">
      <c r="A10" s="18">
        <v>7</v>
      </c>
      <c r="B10" s="28" t="s">
        <v>28</v>
      </c>
      <c r="C10" s="18">
        <v>2</v>
      </c>
      <c r="D10" s="19">
        <v>0</v>
      </c>
      <c r="E10" s="19">
        <f t="shared" ref="E10:E15" si="2">C10*D10</f>
        <v>0</v>
      </c>
      <c r="F10" s="19">
        <v>0</v>
      </c>
      <c r="G10" s="18">
        <f t="shared" si="1"/>
        <v>0</v>
      </c>
      <c r="H10" s="22"/>
    </row>
    <row r="11" spans="1:11" x14ac:dyDescent="0.25">
      <c r="A11" s="18">
        <v>8</v>
      </c>
      <c r="B11" s="28" t="s">
        <v>29</v>
      </c>
      <c r="C11" s="18">
        <v>1</v>
      </c>
      <c r="D11" s="19">
        <v>0</v>
      </c>
      <c r="E11" s="19">
        <f t="shared" si="2"/>
        <v>0</v>
      </c>
      <c r="F11" s="19">
        <v>0</v>
      </c>
      <c r="G11" s="18">
        <f t="shared" si="1"/>
        <v>0</v>
      </c>
      <c r="H11" s="22"/>
    </row>
    <row r="12" spans="1:11" ht="33.75" x14ac:dyDescent="0.25">
      <c r="A12" s="18">
        <v>9</v>
      </c>
      <c r="B12" s="28" t="s">
        <v>30</v>
      </c>
      <c r="C12" s="18">
        <v>1</v>
      </c>
      <c r="D12" s="19">
        <v>40</v>
      </c>
      <c r="E12" s="19">
        <f t="shared" si="2"/>
        <v>40</v>
      </c>
      <c r="F12" s="19">
        <v>8</v>
      </c>
      <c r="G12" s="18">
        <f t="shared" si="1"/>
        <v>8</v>
      </c>
      <c r="H12" s="23" t="s">
        <v>98</v>
      </c>
    </row>
    <row r="13" spans="1:11" x14ac:dyDescent="0.25">
      <c r="A13" s="18">
        <v>10</v>
      </c>
      <c r="B13" s="28" t="s">
        <v>31</v>
      </c>
      <c r="C13" s="18">
        <v>6</v>
      </c>
      <c r="D13" s="19">
        <v>0</v>
      </c>
      <c r="E13" s="19">
        <f t="shared" si="2"/>
        <v>0</v>
      </c>
      <c r="F13" s="19">
        <v>0</v>
      </c>
      <c r="G13" s="18">
        <f t="shared" si="1"/>
        <v>0</v>
      </c>
      <c r="H13" s="22"/>
    </row>
    <row r="14" spans="1:11" x14ac:dyDescent="0.25">
      <c r="A14" s="18">
        <v>11</v>
      </c>
      <c r="B14" s="28" t="s">
        <v>32</v>
      </c>
      <c r="C14" s="18">
        <v>1</v>
      </c>
      <c r="D14" s="19">
        <v>0</v>
      </c>
      <c r="E14" s="19">
        <f t="shared" si="2"/>
        <v>0</v>
      </c>
      <c r="F14" s="19">
        <v>0</v>
      </c>
      <c r="G14" s="18">
        <f t="shared" si="1"/>
        <v>0</v>
      </c>
      <c r="H14" s="22"/>
    </row>
    <row r="15" spans="1:11" ht="22.5" x14ac:dyDescent="0.25">
      <c r="A15" s="18">
        <v>12</v>
      </c>
      <c r="B15" s="28" t="s">
        <v>33</v>
      </c>
      <c r="C15" s="18">
        <v>1</v>
      </c>
      <c r="D15" s="19">
        <v>40</v>
      </c>
      <c r="E15" s="19">
        <f t="shared" si="2"/>
        <v>40</v>
      </c>
      <c r="F15" s="19">
        <v>40</v>
      </c>
      <c r="G15" s="18">
        <f t="shared" si="1"/>
        <v>40</v>
      </c>
      <c r="H15" s="23" t="s">
        <v>99</v>
      </c>
      <c r="I15" s="17"/>
      <c r="J15" s="17"/>
      <c r="K15" s="17"/>
    </row>
    <row r="16" spans="1:11" x14ac:dyDescent="0.25">
      <c r="A16" s="34"/>
      <c r="B16" s="35"/>
      <c r="C16" s="34"/>
      <c r="D16" s="34"/>
      <c r="E16" s="36">
        <f>SUM(E4:E15)</f>
        <v>234</v>
      </c>
      <c r="F16" s="34"/>
      <c r="G16" s="36">
        <f>SUM(G4:G15)</f>
        <v>91.75</v>
      </c>
      <c r="H16" s="37"/>
    </row>
    <row r="17" spans="1:8" ht="57.75" customHeight="1" x14ac:dyDescent="0.25">
      <c r="A17" s="18" t="s">
        <v>113</v>
      </c>
      <c r="B17" s="30" t="s">
        <v>17</v>
      </c>
      <c r="C17" s="31" t="s">
        <v>114</v>
      </c>
      <c r="D17" s="32" t="s">
        <v>116</v>
      </c>
      <c r="E17" s="32" t="s">
        <v>117</v>
      </c>
      <c r="F17" s="32" t="s">
        <v>118</v>
      </c>
      <c r="G17" s="31" t="s">
        <v>119</v>
      </c>
      <c r="H17" s="33" t="s">
        <v>120</v>
      </c>
    </row>
    <row r="18" spans="1:8" x14ac:dyDescent="0.25">
      <c r="A18" s="18">
        <v>1</v>
      </c>
      <c r="B18" s="28" t="s">
        <v>34</v>
      </c>
      <c r="C18" s="18">
        <v>15</v>
      </c>
      <c r="D18" s="19">
        <v>0</v>
      </c>
      <c r="E18" s="19">
        <f t="shared" ref="E18:E25" si="3">C18*D18</f>
        <v>0</v>
      </c>
      <c r="F18" s="19">
        <v>0</v>
      </c>
      <c r="G18" s="18">
        <f t="shared" ref="G18:G25" si="4">C18*F18</f>
        <v>0</v>
      </c>
      <c r="H18" s="22"/>
    </row>
    <row r="19" spans="1:8" ht="56.25" x14ac:dyDescent="0.25">
      <c r="A19" s="18">
        <v>2</v>
      </c>
      <c r="B19" s="28" t="s">
        <v>35</v>
      </c>
      <c r="C19" s="18">
        <v>10</v>
      </c>
      <c r="D19" s="19">
        <v>25</v>
      </c>
      <c r="E19" s="19">
        <f t="shared" si="3"/>
        <v>250</v>
      </c>
      <c r="F19" s="19">
        <v>21</v>
      </c>
      <c r="G19" s="18">
        <f t="shared" si="4"/>
        <v>210</v>
      </c>
      <c r="H19" s="23" t="s">
        <v>100</v>
      </c>
    </row>
    <row r="20" spans="1:8" ht="33.75" x14ac:dyDescent="0.25">
      <c r="A20" s="18">
        <v>3</v>
      </c>
      <c r="B20" s="28" t="s">
        <v>36</v>
      </c>
      <c r="C20" s="18">
        <v>10</v>
      </c>
      <c r="D20" s="19">
        <v>10</v>
      </c>
      <c r="E20" s="19">
        <f t="shared" si="3"/>
        <v>100</v>
      </c>
      <c r="F20" s="19">
        <v>3</v>
      </c>
      <c r="G20" s="18">
        <f t="shared" si="4"/>
        <v>30</v>
      </c>
      <c r="H20" s="23" t="s">
        <v>101</v>
      </c>
    </row>
    <row r="21" spans="1:8" ht="22.5" x14ac:dyDescent="0.25">
      <c r="A21" s="18">
        <v>4</v>
      </c>
      <c r="B21" s="28" t="s">
        <v>18</v>
      </c>
      <c r="C21" s="18">
        <v>15</v>
      </c>
      <c r="D21" s="19">
        <v>3</v>
      </c>
      <c r="E21" s="19">
        <f t="shared" si="3"/>
        <v>45</v>
      </c>
      <c r="F21" s="19">
        <v>2</v>
      </c>
      <c r="G21" s="18">
        <f t="shared" si="4"/>
        <v>30</v>
      </c>
      <c r="H21" s="23" t="s">
        <v>102</v>
      </c>
    </row>
    <row r="22" spans="1:8" x14ac:dyDescent="0.25">
      <c r="A22" s="18">
        <v>5</v>
      </c>
      <c r="B22" s="28" t="s">
        <v>37</v>
      </c>
      <c r="C22" s="18">
        <v>15</v>
      </c>
      <c r="D22" s="19">
        <v>10</v>
      </c>
      <c r="E22" s="19">
        <f t="shared" si="3"/>
        <v>150</v>
      </c>
      <c r="F22" s="19">
        <v>2</v>
      </c>
      <c r="G22" s="18">
        <f t="shared" si="4"/>
        <v>30</v>
      </c>
      <c r="H22" s="23" t="s">
        <v>103</v>
      </c>
    </row>
    <row r="23" spans="1:8" x14ac:dyDescent="0.25">
      <c r="A23" s="18">
        <v>6</v>
      </c>
      <c r="B23" s="28" t="s">
        <v>38</v>
      </c>
      <c r="C23" s="18">
        <v>10</v>
      </c>
      <c r="D23" s="19">
        <v>0</v>
      </c>
      <c r="E23" s="19">
        <f t="shared" si="3"/>
        <v>0</v>
      </c>
      <c r="F23" s="19">
        <v>0</v>
      </c>
      <c r="G23" s="18">
        <f t="shared" si="4"/>
        <v>0</v>
      </c>
      <c r="H23" s="22"/>
    </row>
    <row r="24" spans="1:8" x14ac:dyDescent="0.25">
      <c r="A24" s="18">
        <v>7</v>
      </c>
      <c r="B24" s="28" t="s">
        <v>39</v>
      </c>
      <c r="C24" s="18">
        <v>10</v>
      </c>
      <c r="D24" s="19">
        <v>0</v>
      </c>
      <c r="E24" s="19">
        <f t="shared" si="3"/>
        <v>0</v>
      </c>
      <c r="F24" s="19">
        <v>0</v>
      </c>
      <c r="G24" s="18">
        <f t="shared" si="4"/>
        <v>0</v>
      </c>
      <c r="H24" s="22"/>
    </row>
    <row r="25" spans="1:8" ht="30" x14ac:dyDescent="0.25">
      <c r="A25" s="18">
        <v>8</v>
      </c>
      <c r="B25" s="28" t="s">
        <v>40</v>
      </c>
      <c r="C25" s="18">
        <v>15</v>
      </c>
      <c r="D25" s="19">
        <v>22</v>
      </c>
      <c r="E25" s="19">
        <f t="shared" si="3"/>
        <v>330</v>
      </c>
      <c r="F25" s="19">
        <v>4</v>
      </c>
      <c r="G25" s="18">
        <f t="shared" si="4"/>
        <v>60</v>
      </c>
      <c r="H25" s="22" t="s">
        <v>104</v>
      </c>
    </row>
    <row r="26" spans="1:8" x14ac:dyDescent="0.25">
      <c r="A26" s="34"/>
      <c r="B26" s="35"/>
      <c r="C26" s="34"/>
      <c r="D26" s="34"/>
      <c r="E26" s="36">
        <f>SUM(E18:E25)</f>
        <v>875</v>
      </c>
      <c r="F26" s="34"/>
      <c r="G26" s="36">
        <f>SUM(G18:G25)</f>
        <v>360</v>
      </c>
      <c r="H26" s="37"/>
    </row>
    <row r="27" spans="1:8" x14ac:dyDescent="0.25">
      <c r="D27" s="25"/>
      <c r="E27" s="25"/>
      <c r="F27" s="25"/>
    </row>
    <row r="28" spans="1:8" x14ac:dyDescent="0.25">
      <c r="A28" s="34"/>
      <c r="B28" s="35" t="s">
        <v>115</v>
      </c>
      <c r="C28" s="34"/>
      <c r="D28" s="34"/>
      <c r="E28" s="36">
        <f>E16+E26</f>
        <v>1109</v>
      </c>
      <c r="F28" s="34"/>
      <c r="G28" s="36">
        <f>G26+G16</f>
        <v>451.75</v>
      </c>
      <c r="H28" s="37"/>
    </row>
    <row r="29" spans="1:8" x14ac:dyDescent="0.25">
      <c r="A29" s="34"/>
      <c r="B29" s="35" t="s">
        <v>121</v>
      </c>
      <c r="C29" s="34"/>
      <c r="D29" s="34"/>
      <c r="E29" s="36">
        <f>E28/20</f>
        <v>55.45</v>
      </c>
      <c r="F29" s="34"/>
      <c r="G29" s="36">
        <f>G28/20</f>
        <v>22.587499999999999</v>
      </c>
      <c r="H29" s="37"/>
    </row>
    <row r="31" spans="1:8" x14ac:dyDescent="0.25">
      <c r="A31" s="16" t="s">
        <v>113</v>
      </c>
      <c r="B31" s="38" t="s">
        <v>1</v>
      </c>
      <c r="C31" s="11"/>
    </row>
    <row r="32" spans="1:8" x14ac:dyDescent="0.25">
      <c r="A32" s="39"/>
      <c r="B32" s="40" t="s">
        <v>124</v>
      </c>
      <c r="C32" s="11">
        <v>10</v>
      </c>
    </row>
    <row r="33" spans="1:3" x14ac:dyDescent="0.25">
      <c r="A33" s="39"/>
      <c r="B33" s="40" t="s">
        <v>129</v>
      </c>
      <c r="C33" s="11">
        <f>'საწოლდღეების რაოდენობა'!D6</f>
        <v>3041.6666666666665</v>
      </c>
    </row>
    <row r="34" spans="1:3" x14ac:dyDescent="0.25">
      <c r="A34" s="39"/>
      <c r="B34" s="40" t="s">
        <v>130</v>
      </c>
      <c r="C34" s="11">
        <f>'საწოლდღეების რაოდენობა'!D5</f>
        <v>36500</v>
      </c>
    </row>
    <row r="35" spans="1:3" x14ac:dyDescent="0.25">
      <c r="A35" s="39"/>
      <c r="B35" s="40"/>
      <c r="C35" s="11"/>
    </row>
    <row r="36" spans="1:3" x14ac:dyDescent="0.25">
      <c r="A36" s="41"/>
      <c r="B36" s="42" t="s">
        <v>152</v>
      </c>
      <c r="C36" s="43">
        <f>C32+C33</f>
        <v>3051.6666666666665</v>
      </c>
    </row>
    <row r="37" spans="1:3" x14ac:dyDescent="0.25">
      <c r="A37" s="41"/>
      <c r="B37" s="42" t="s">
        <v>153</v>
      </c>
      <c r="C37" s="44">
        <f>C32*C34</f>
        <v>365000</v>
      </c>
    </row>
    <row r="41" spans="1:3" x14ac:dyDescent="0.25">
      <c r="B41" s="45" t="s">
        <v>131</v>
      </c>
      <c r="C41" s="46">
        <f>G29+C32</f>
        <v>32.587499999999999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A5" sqref="A5:C5"/>
    </sheetView>
  </sheetViews>
  <sheetFormatPr defaultRowHeight="15" x14ac:dyDescent="0.25"/>
  <cols>
    <col min="1" max="1" width="15.85546875" customWidth="1"/>
    <col min="2" max="2" width="17.85546875" customWidth="1"/>
    <col min="4" max="4" width="15.28515625" customWidth="1"/>
    <col min="5" max="5" width="9.140625" hidden="1" customWidth="1"/>
  </cols>
  <sheetData>
    <row r="2" spans="1:6" x14ac:dyDescent="0.25">
      <c r="A2" s="89" t="s">
        <v>128</v>
      </c>
      <c r="B2" s="89"/>
      <c r="C2" s="89"/>
      <c r="D2" s="89"/>
    </row>
    <row r="4" spans="1:6" x14ac:dyDescent="0.25">
      <c r="A4" s="87" t="s">
        <v>125</v>
      </c>
      <c r="B4" s="87"/>
      <c r="C4" s="87"/>
      <c r="D4">
        <v>100</v>
      </c>
    </row>
    <row r="5" spans="1:6" ht="36" customHeight="1" x14ac:dyDescent="0.25">
      <c r="A5" s="88" t="s">
        <v>126</v>
      </c>
      <c r="B5" s="88"/>
      <c r="C5" s="88"/>
      <c r="D5">
        <f>D4*365</f>
        <v>36500</v>
      </c>
    </row>
    <row r="6" spans="1:6" ht="36" customHeight="1" x14ac:dyDescent="0.25">
      <c r="A6" s="88" t="s">
        <v>127</v>
      </c>
      <c r="B6" s="88"/>
      <c r="C6" s="88"/>
      <c r="D6">
        <f>D5/12</f>
        <v>3041.6666666666665</v>
      </c>
    </row>
    <row r="8" spans="1:6" x14ac:dyDescent="0.25">
      <c r="A8" s="4" t="s">
        <v>11</v>
      </c>
      <c r="B8" s="4" t="s">
        <v>12</v>
      </c>
    </row>
    <row r="9" spans="1:6" x14ac:dyDescent="0.25">
      <c r="A9" s="8">
        <v>43466</v>
      </c>
      <c r="B9" s="6">
        <f>D6</f>
        <v>3041.6666666666665</v>
      </c>
    </row>
    <row r="10" spans="1:6" x14ac:dyDescent="0.25">
      <c r="A10" s="8">
        <v>43497</v>
      </c>
      <c r="B10" s="6">
        <f>D6</f>
        <v>3041.6666666666665</v>
      </c>
      <c r="F10" s="10"/>
    </row>
    <row r="11" spans="1:6" x14ac:dyDescent="0.25">
      <c r="A11" s="8">
        <v>43525</v>
      </c>
      <c r="B11" s="6">
        <f>D6</f>
        <v>3041.6666666666665</v>
      </c>
    </row>
    <row r="12" spans="1:6" x14ac:dyDescent="0.25">
      <c r="A12" s="8">
        <v>43556</v>
      </c>
      <c r="B12" s="6">
        <f>D6</f>
        <v>3041.6666666666665</v>
      </c>
    </row>
    <row r="13" spans="1:6" x14ac:dyDescent="0.25">
      <c r="A13" s="8">
        <v>43586</v>
      </c>
      <c r="B13" s="6">
        <f>D6</f>
        <v>3041.6666666666665</v>
      </c>
    </row>
    <row r="14" spans="1:6" x14ac:dyDescent="0.25">
      <c r="A14" s="8">
        <v>43617</v>
      </c>
      <c r="B14" s="6">
        <f>D6</f>
        <v>3041.6666666666665</v>
      </c>
    </row>
    <row r="15" spans="1:6" x14ac:dyDescent="0.25">
      <c r="A15" s="8">
        <v>43647</v>
      </c>
      <c r="B15" s="6">
        <f>D6</f>
        <v>3041.6666666666665</v>
      </c>
    </row>
    <row r="16" spans="1:6" x14ac:dyDescent="0.25">
      <c r="A16" s="8">
        <v>43678</v>
      </c>
      <c r="B16" s="6">
        <f>D6</f>
        <v>3041.6666666666665</v>
      </c>
    </row>
    <row r="17" spans="1:2" x14ac:dyDescent="0.25">
      <c r="A17" s="8">
        <v>43709</v>
      </c>
      <c r="B17" s="6">
        <f>D6</f>
        <v>3041.6666666666665</v>
      </c>
    </row>
    <row r="18" spans="1:2" x14ac:dyDescent="0.25">
      <c r="A18" s="8">
        <v>43739</v>
      </c>
      <c r="B18" s="6">
        <f>D6</f>
        <v>3041.6666666666665</v>
      </c>
    </row>
    <row r="19" spans="1:2" x14ac:dyDescent="0.25">
      <c r="A19" s="8">
        <v>43770</v>
      </c>
      <c r="B19" s="6">
        <f>D6</f>
        <v>3041.6666666666665</v>
      </c>
    </row>
    <row r="20" spans="1:2" x14ac:dyDescent="0.25">
      <c r="A20" s="8">
        <v>43800</v>
      </c>
      <c r="B20" s="6">
        <f>D6</f>
        <v>3041.6666666666665</v>
      </c>
    </row>
    <row r="21" spans="1:2" x14ac:dyDescent="0.25">
      <c r="A21" s="3" t="s">
        <v>10</v>
      </c>
      <c r="B21" s="9">
        <f>SUM(B9:B20)</f>
        <v>36500</v>
      </c>
    </row>
    <row r="22" spans="1:2" x14ac:dyDescent="0.25">
      <c r="A22" s="7"/>
      <c r="B22" s="7"/>
    </row>
    <row r="26" spans="1:2" x14ac:dyDescent="0.25">
      <c r="A26" s="1"/>
      <c r="B26" s="1"/>
    </row>
    <row r="27" spans="1:2" x14ac:dyDescent="0.25">
      <c r="A27" s="1"/>
      <c r="B27" s="1"/>
    </row>
  </sheetData>
  <mergeCells count="4">
    <mergeCell ref="A4:C4"/>
    <mergeCell ref="A5:C5"/>
    <mergeCell ref="A6:C6"/>
    <mergeCell ref="A2:D2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49" workbookViewId="0">
      <selection activeCell="F82" sqref="F82"/>
    </sheetView>
  </sheetViews>
  <sheetFormatPr defaultRowHeight="15" x14ac:dyDescent="0.25"/>
  <cols>
    <col min="1" max="1" width="8.42578125" style="47" bestFit="1" customWidth="1"/>
    <col min="2" max="2" width="62.28515625" style="47" bestFit="1" customWidth="1"/>
    <col min="3" max="3" width="14.42578125" style="61" customWidth="1"/>
    <col min="4" max="4" width="16.7109375" style="61" customWidth="1"/>
    <col min="5" max="5" width="14.85546875" style="61" customWidth="1"/>
    <col min="6" max="16384" width="9.140625" style="47"/>
  </cols>
  <sheetData>
    <row r="1" spans="1:5" x14ac:dyDescent="0.25">
      <c r="A1" s="48"/>
      <c r="B1" s="48"/>
      <c r="C1" s="59" t="s">
        <v>41</v>
      </c>
      <c r="D1" s="59"/>
      <c r="E1" s="59"/>
    </row>
    <row r="2" spans="1:5" x14ac:dyDescent="0.25">
      <c r="A2" s="90" t="s">
        <v>42</v>
      </c>
      <c r="B2" s="90"/>
      <c r="C2" s="90"/>
      <c r="D2" s="90"/>
      <c r="E2" s="59"/>
    </row>
    <row r="3" spans="1:5" x14ac:dyDescent="0.25">
      <c r="A3" s="91" t="s">
        <v>43</v>
      </c>
      <c r="B3" s="91"/>
      <c r="C3" s="91"/>
      <c r="D3" s="59"/>
      <c r="E3" s="59"/>
    </row>
    <row r="4" spans="1:5" x14ac:dyDescent="0.25">
      <c r="A4" s="49"/>
      <c r="B4" s="49"/>
      <c r="C4" s="58"/>
      <c r="D4" s="59"/>
      <c r="E4" s="59"/>
    </row>
    <row r="5" spans="1:5" s="57" customFormat="1" ht="75" x14ac:dyDescent="0.3">
      <c r="A5" s="56" t="s">
        <v>22</v>
      </c>
      <c r="B5" s="56" t="s">
        <v>44</v>
      </c>
      <c r="C5" s="56" t="s">
        <v>45</v>
      </c>
      <c r="D5" s="56" t="s">
        <v>133</v>
      </c>
      <c r="E5" s="56" t="s">
        <v>132</v>
      </c>
    </row>
    <row r="6" spans="1:5" x14ac:dyDescent="0.25">
      <c r="A6" s="50">
        <v>1</v>
      </c>
      <c r="B6" s="52" t="s">
        <v>46</v>
      </c>
      <c r="C6" s="50">
        <v>1</v>
      </c>
      <c r="D6" s="50">
        <v>2500</v>
      </c>
      <c r="E6" s="50">
        <f t="shared" ref="E6:E37" si="0">C6*D6</f>
        <v>2500</v>
      </c>
    </row>
    <row r="7" spans="1:5" x14ac:dyDescent="0.25">
      <c r="A7" s="50">
        <v>2</v>
      </c>
      <c r="B7" s="52" t="s">
        <v>47</v>
      </c>
      <c r="C7" s="50">
        <v>1</v>
      </c>
      <c r="D7" s="50">
        <v>1900</v>
      </c>
      <c r="E7" s="50">
        <f t="shared" si="0"/>
        <v>1900</v>
      </c>
    </row>
    <row r="8" spans="1:5" x14ac:dyDescent="0.25">
      <c r="A8" s="50">
        <v>3</v>
      </c>
      <c r="B8" s="52" t="s">
        <v>48</v>
      </c>
      <c r="C8" s="50">
        <v>1</v>
      </c>
      <c r="D8" s="50">
        <v>1350</v>
      </c>
      <c r="E8" s="50">
        <f t="shared" si="0"/>
        <v>1350</v>
      </c>
    </row>
    <row r="9" spans="1:5" x14ac:dyDescent="0.25">
      <c r="A9" s="50">
        <v>4</v>
      </c>
      <c r="B9" s="52" t="s">
        <v>49</v>
      </c>
      <c r="C9" s="50">
        <v>1</v>
      </c>
      <c r="D9" s="50">
        <v>1350</v>
      </c>
      <c r="E9" s="50">
        <f t="shared" si="0"/>
        <v>1350</v>
      </c>
    </row>
    <row r="10" spans="1:5" x14ac:dyDescent="0.25">
      <c r="A10" s="50">
        <v>5</v>
      </c>
      <c r="B10" s="52" t="s">
        <v>50</v>
      </c>
      <c r="C10" s="50">
        <v>1</v>
      </c>
      <c r="D10" s="50">
        <v>800</v>
      </c>
      <c r="E10" s="60">
        <f t="shared" si="0"/>
        <v>800</v>
      </c>
    </row>
    <row r="11" spans="1:5" x14ac:dyDescent="0.25">
      <c r="A11" s="50">
        <v>6</v>
      </c>
      <c r="B11" s="52" t="s">
        <v>51</v>
      </c>
      <c r="C11" s="50">
        <v>1</v>
      </c>
      <c r="D11" s="50">
        <v>800</v>
      </c>
      <c r="E11" s="60">
        <f t="shared" si="0"/>
        <v>800</v>
      </c>
    </row>
    <row r="12" spans="1:5" x14ac:dyDescent="0.25">
      <c r="A12" s="50">
        <v>7</v>
      </c>
      <c r="B12" s="52" t="s">
        <v>52</v>
      </c>
      <c r="C12" s="50">
        <v>1</v>
      </c>
      <c r="D12" s="50">
        <v>800</v>
      </c>
      <c r="E12" s="60">
        <f t="shared" si="0"/>
        <v>800</v>
      </c>
    </row>
    <row r="13" spans="1:5" x14ac:dyDescent="0.25">
      <c r="A13" s="50">
        <v>8</v>
      </c>
      <c r="B13" s="52" t="s">
        <v>53</v>
      </c>
      <c r="C13" s="50">
        <v>1</v>
      </c>
      <c r="D13" s="50">
        <v>800</v>
      </c>
      <c r="E13" s="60">
        <f t="shared" si="0"/>
        <v>800</v>
      </c>
    </row>
    <row r="14" spans="1:5" x14ac:dyDescent="0.25">
      <c r="A14" s="50">
        <v>9</v>
      </c>
      <c r="B14" s="52" t="s">
        <v>54</v>
      </c>
      <c r="C14" s="50">
        <v>1</v>
      </c>
      <c r="D14" s="50">
        <v>800</v>
      </c>
      <c r="E14" s="60">
        <f t="shared" si="0"/>
        <v>800</v>
      </c>
    </row>
    <row r="15" spans="1:5" x14ac:dyDescent="0.25">
      <c r="A15" s="50">
        <v>10</v>
      </c>
      <c r="B15" s="52" t="s">
        <v>55</v>
      </c>
      <c r="C15" s="50">
        <v>1</v>
      </c>
      <c r="D15" s="50">
        <v>500</v>
      </c>
      <c r="E15" s="50">
        <f t="shared" si="0"/>
        <v>500</v>
      </c>
    </row>
    <row r="16" spans="1:5" x14ac:dyDescent="0.25">
      <c r="A16" s="50">
        <v>11</v>
      </c>
      <c r="B16" s="52" t="s">
        <v>56</v>
      </c>
      <c r="C16" s="50">
        <v>1</v>
      </c>
      <c r="D16" s="50">
        <v>900</v>
      </c>
      <c r="E16" s="50">
        <f t="shared" si="0"/>
        <v>900</v>
      </c>
    </row>
    <row r="17" spans="1:5" x14ac:dyDescent="0.25">
      <c r="A17" s="50">
        <v>12</v>
      </c>
      <c r="B17" s="52" t="s">
        <v>57</v>
      </c>
      <c r="C17" s="50">
        <v>1</v>
      </c>
      <c r="D17" s="50">
        <v>700</v>
      </c>
      <c r="E17" s="50">
        <f t="shared" si="0"/>
        <v>700</v>
      </c>
    </row>
    <row r="18" spans="1:5" x14ac:dyDescent="0.25">
      <c r="A18" s="50">
        <v>13</v>
      </c>
      <c r="B18" s="52" t="s">
        <v>58</v>
      </c>
      <c r="C18" s="50">
        <v>1</v>
      </c>
      <c r="D18" s="50">
        <v>600</v>
      </c>
      <c r="E18" s="50">
        <f t="shared" si="0"/>
        <v>600</v>
      </c>
    </row>
    <row r="19" spans="1:5" x14ac:dyDescent="0.25">
      <c r="A19" s="50">
        <v>14</v>
      </c>
      <c r="B19" s="52" t="s">
        <v>59</v>
      </c>
      <c r="C19" s="50">
        <v>1</v>
      </c>
      <c r="D19" s="50">
        <v>600</v>
      </c>
      <c r="E19" s="50">
        <f t="shared" si="0"/>
        <v>600</v>
      </c>
    </row>
    <row r="20" spans="1:5" x14ac:dyDescent="0.25">
      <c r="A20" s="50">
        <v>15</v>
      </c>
      <c r="B20" s="52" t="s">
        <v>60</v>
      </c>
      <c r="C20" s="50">
        <v>1</v>
      </c>
      <c r="D20" s="50">
        <v>600</v>
      </c>
      <c r="E20" s="50">
        <f t="shared" si="0"/>
        <v>600</v>
      </c>
    </row>
    <row r="21" spans="1:5" x14ac:dyDescent="0.25">
      <c r="A21" s="50">
        <v>16</v>
      </c>
      <c r="B21" s="52" t="s">
        <v>61</v>
      </c>
      <c r="C21" s="50">
        <v>1</v>
      </c>
      <c r="D21" s="50">
        <v>570</v>
      </c>
      <c r="E21" s="50">
        <f t="shared" si="0"/>
        <v>570</v>
      </c>
    </row>
    <row r="22" spans="1:5" x14ac:dyDescent="0.25">
      <c r="A22" s="50">
        <v>17</v>
      </c>
      <c r="B22" s="52" t="s">
        <v>62</v>
      </c>
      <c r="C22" s="50">
        <v>1</v>
      </c>
      <c r="D22" s="50">
        <v>570</v>
      </c>
      <c r="E22" s="50">
        <f t="shared" si="0"/>
        <v>570</v>
      </c>
    </row>
    <row r="23" spans="1:5" x14ac:dyDescent="0.25">
      <c r="A23" s="50">
        <v>18</v>
      </c>
      <c r="B23" s="54" t="s">
        <v>112</v>
      </c>
      <c r="C23" s="60">
        <v>3</v>
      </c>
      <c r="D23" s="50">
        <v>380</v>
      </c>
      <c r="E23" s="50">
        <f t="shared" si="0"/>
        <v>1140</v>
      </c>
    </row>
    <row r="24" spans="1:5" x14ac:dyDescent="0.25">
      <c r="A24" s="50">
        <v>19</v>
      </c>
      <c r="B24" s="54" t="s">
        <v>112</v>
      </c>
      <c r="C24" s="60">
        <v>2</v>
      </c>
      <c r="D24" s="50">
        <v>570</v>
      </c>
      <c r="E24" s="50">
        <f t="shared" si="0"/>
        <v>1140</v>
      </c>
    </row>
    <row r="25" spans="1:5" ht="18.75" customHeight="1" x14ac:dyDescent="0.25">
      <c r="A25" s="50">
        <v>22</v>
      </c>
      <c r="B25" s="54" t="s">
        <v>112</v>
      </c>
      <c r="C25" s="50">
        <v>2</v>
      </c>
      <c r="D25" s="50">
        <v>1270</v>
      </c>
      <c r="E25" s="50">
        <f>C25*D25</f>
        <v>2540</v>
      </c>
    </row>
    <row r="26" spans="1:5" x14ac:dyDescent="0.25">
      <c r="A26" s="50">
        <v>25</v>
      </c>
      <c r="B26" s="55" t="s">
        <v>67</v>
      </c>
      <c r="C26" s="60">
        <v>1</v>
      </c>
      <c r="D26" s="50">
        <v>1100</v>
      </c>
      <c r="E26" s="50">
        <f t="shared" si="0"/>
        <v>1100</v>
      </c>
    </row>
    <row r="27" spans="1:5" x14ac:dyDescent="0.25">
      <c r="A27" s="50">
        <v>26</v>
      </c>
      <c r="B27" s="55" t="s">
        <v>68</v>
      </c>
      <c r="C27" s="60">
        <v>1</v>
      </c>
      <c r="D27" s="50">
        <v>1100</v>
      </c>
      <c r="E27" s="50">
        <f t="shared" si="0"/>
        <v>1100</v>
      </c>
    </row>
    <row r="28" spans="1:5" x14ac:dyDescent="0.25">
      <c r="A28" s="50">
        <v>27</v>
      </c>
      <c r="B28" s="55" t="s">
        <v>69</v>
      </c>
      <c r="C28" s="60">
        <v>1</v>
      </c>
      <c r="D28" s="50">
        <v>500</v>
      </c>
      <c r="E28" s="50">
        <f t="shared" si="0"/>
        <v>500</v>
      </c>
    </row>
    <row r="29" spans="1:5" x14ac:dyDescent="0.25">
      <c r="A29" s="50">
        <v>28</v>
      </c>
      <c r="B29" s="55" t="s">
        <v>70</v>
      </c>
      <c r="C29" s="60">
        <v>1</v>
      </c>
      <c r="D29" s="50">
        <v>320</v>
      </c>
      <c r="E29" s="50">
        <f t="shared" si="0"/>
        <v>320</v>
      </c>
    </row>
    <row r="30" spans="1:5" x14ac:dyDescent="0.25">
      <c r="A30" s="50">
        <v>29</v>
      </c>
      <c r="B30" s="52" t="s">
        <v>111</v>
      </c>
      <c r="C30" s="60">
        <v>1</v>
      </c>
      <c r="D30" s="50">
        <v>530</v>
      </c>
      <c r="E30" s="50">
        <f t="shared" si="0"/>
        <v>530</v>
      </c>
    </row>
    <row r="31" spans="1:5" x14ac:dyDescent="0.25">
      <c r="A31" s="50">
        <v>30</v>
      </c>
      <c r="B31" s="52" t="s">
        <v>111</v>
      </c>
      <c r="C31" s="60">
        <v>2</v>
      </c>
      <c r="D31" s="50">
        <v>445</v>
      </c>
      <c r="E31" s="50">
        <f t="shared" si="0"/>
        <v>890</v>
      </c>
    </row>
    <row r="32" spans="1:5" x14ac:dyDescent="0.25">
      <c r="A32" s="50">
        <v>32</v>
      </c>
      <c r="B32" s="55" t="s">
        <v>111</v>
      </c>
      <c r="C32" s="60">
        <v>1</v>
      </c>
      <c r="D32" s="50">
        <v>420</v>
      </c>
      <c r="E32" s="50">
        <f t="shared" si="0"/>
        <v>420</v>
      </c>
    </row>
    <row r="33" spans="1:5" x14ac:dyDescent="0.25">
      <c r="A33" s="50">
        <v>33</v>
      </c>
      <c r="B33" s="54" t="s">
        <v>111</v>
      </c>
      <c r="C33" s="60">
        <v>16</v>
      </c>
      <c r="D33" s="50">
        <v>405</v>
      </c>
      <c r="E33" s="50">
        <f t="shared" si="0"/>
        <v>6480</v>
      </c>
    </row>
    <row r="34" spans="1:5" x14ac:dyDescent="0.25">
      <c r="A34" s="50">
        <v>49</v>
      </c>
      <c r="B34" s="52" t="s">
        <v>111</v>
      </c>
      <c r="C34" s="50">
        <v>1</v>
      </c>
      <c r="D34" s="50">
        <v>363</v>
      </c>
      <c r="E34" s="50">
        <f t="shared" si="0"/>
        <v>363</v>
      </c>
    </row>
    <row r="35" spans="1:5" x14ac:dyDescent="0.25">
      <c r="A35" s="50">
        <v>50</v>
      </c>
      <c r="B35" s="55" t="s">
        <v>111</v>
      </c>
      <c r="C35" s="60">
        <v>1</v>
      </c>
      <c r="D35" s="50">
        <v>350</v>
      </c>
      <c r="E35" s="50">
        <f t="shared" si="0"/>
        <v>350</v>
      </c>
    </row>
    <row r="36" spans="1:5" x14ac:dyDescent="0.25">
      <c r="A36" s="50">
        <v>51</v>
      </c>
      <c r="B36" s="52" t="s">
        <v>106</v>
      </c>
      <c r="C36" s="50">
        <v>16</v>
      </c>
      <c r="D36" s="50">
        <v>300</v>
      </c>
      <c r="E36" s="50">
        <f t="shared" si="0"/>
        <v>4800</v>
      </c>
    </row>
    <row r="37" spans="1:5" x14ac:dyDescent="0.25">
      <c r="A37" s="50">
        <v>67</v>
      </c>
      <c r="B37" s="52" t="s">
        <v>106</v>
      </c>
      <c r="C37" s="50">
        <v>2</v>
      </c>
      <c r="D37" s="50">
        <v>280</v>
      </c>
      <c r="E37" s="50">
        <f t="shared" si="0"/>
        <v>560</v>
      </c>
    </row>
    <row r="38" spans="1:5" x14ac:dyDescent="0.25">
      <c r="A38" s="50">
        <v>69</v>
      </c>
      <c r="B38" s="53" t="s">
        <v>110</v>
      </c>
      <c r="C38" s="50">
        <v>2</v>
      </c>
      <c r="D38" s="50">
        <v>300</v>
      </c>
      <c r="E38" s="50">
        <f t="shared" ref="E38:E69" si="1">C38*D38</f>
        <v>600</v>
      </c>
    </row>
    <row r="39" spans="1:5" x14ac:dyDescent="0.25">
      <c r="A39" s="50">
        <v>71</v>
      </c>
      <c r="B39" s="55" t="s">
        <v>110</v>
      </c>
      <c r="C39" s="60">
        <v>1</v>
      </c>
      <c r="D39" s="50">
        <v>420</v>
      </c>
      <c r="E39" s="50">
        <f t="shared" si="1"/>
        <v>420</v>
      </c>
    </row>
    <row r="40" spans="1:5" x14ac:dyDescent="0.25">
      <c r="A40" s="50">
        <v>72</v>
      </c>
      <c r="B40" s="55" t="s">
        <v>63</v>
      </c>
      <c r="C40" s="60">
        <v>1</v>
      </c>
      <c r="D40" s="50">
        <v>500</v>
      </c>
      <c r="E40" s="50">
        <f t="shared" si="1"/>
        <v>500</v>
      </c>
    </row>
    <row r="41" spans="1:5" x14ac:dyDescent="0.25">
      <c r="A41" s="50">
        <v>73</v>
      </c>
      <c r="B41" s="55" t="s">
        <v>63</v>
      </c>
      <c r="C41" s="60">
        <v>1</v>
      </c>
      <c r="D41" s="50">
        <v>430</v>
      </c>
      <c r="E41" s="50">
        <f t="shared" si="1"/>
        <v>430</v>
      </c>
    </row>
    <row r="42" spans="1:5" x14ac:dyDescent="0.25">
      <c r="A42" s="50">
        <v>74</v>
      </c>
      <c r="B42" s="55" t="s">
        <v>63</v>
      </c>
      <c r="C42" s="60">
        <v>1</v>
      </c>
      <c r="D42" s="50">
        <v>300</v>
      </c>
      <c r="E42" s="50">
        <f t="shared" si="1"/>
        <v>300</v>
      </c>
    </row>
    <row r="43" spans="1:5" x14ac:dyDescent="0.25">
      <c r="A43" s="50">
        <v>75</v>
      </c>
      <c r="B43" s="55" t="s">
        <v>109</v>
      </c>
      <c r="C43" s="60">
        <v>1</v>
      </c>
      <c r="D43" s="50">
        <v>800</v>
      </c>
      <c r="E43" s="50">
        <f t="shared" si="1"/>
        <v>800</v>
      </c>
    </row>
    <row r="44" spans="1:5" x14ac:dyDescent="0.25">
      <c r="A44" s="50">
        <v>76</v>
      </c>
      <c r="B44" s="55" t="s">
        <v>64</v>
      </c>
      <c r="C44" s="60">
        <v>1</v>
      </c>
      <c r="D44" s="50">
        <v>450</v>
      </c>
      <c r="E44" s="50">
        <f t="shared" si="1"/>
        <v>450</v>
      </c>
    </row>
    <row r="45" spans="1:5" x14ac:dyDescent="0.25">
      <c r="A45" s="50">
        <v>77</v>
      </c>
      <c r="B45" s="54" t="s">
        <v>65</v>
      </c>
      <c r="C45" s="60">
        <v>1</v>
      </c>
      <c r="D45" s="50">
        <v>400</v>
      </c>
      <c r="E45" s="50">
        <f t="shared" si="1"/>
        <v>400</v>
      </c>
    </row>
    <row r="46" spans="1:5" x14ac:dyDescent="0.25">
      <c r="A46" s="50">
        <v>78</v>
      </c>
      <c r="B46" s="54" t="s">
        <v>65</v>
      </c>
      <c r="C46" s="60">
        <v>1</v>
      </c>
      <c r="D46" s="50">
        <v>380</v>
      </c>
      <c r="E46" s="50">
        <f t="shared" si="1"/>
        <v>380</v>
      </c>
    </row>
    <row r="47" spans="1:5" x14ac:dyDescent="0.25">
      <c r="A47" s="50">
        <v>79</v>
      </c>
      <c r="B47" s="55" t="s">
        <v>108</v>
      </c>
      <c r="C47" s="60">
        <v>1</v>
      </c>
      <c r="D47" s="50">
        <v>500</v>
      </c>
      <c r="E47" s="50">
        <f t="shared" si="1"/>
        <v>500</v>
      </c>
    </row>
    <row r="48" spans="1:5" x14ac:dyDescent="0.25">
      <c r="A48" s="50">
        <v>80</v>
      </c>
      <c r="B48" s="55" t="s">
        <v>66</v>
      </c>
      <c r="C48" s="60">
        <v>2</v>
      </c>
      <c r="D48" s="50">
        <v>1100</v>
      </c>
      <c r="E48" s="50">
        <f t="shared" si="1"/>
        <v>2200</v>
      </c>
    </row>
    <row r="49" spans="1:5" x14ac:dyDescent="0.25">
      <c r="A49" s="50">
        <v>81</v>
      </c>
      <c r="B49" s="55" t="s">
        <v>71</v>
      </c>
      <c r="C49" s="60">
        <v>1</v>
      </c>
      <c r="D49" s="50">
        <v>350</v>
      </c>
      <c r="E49" s="50">
        <f t="shared" si="1"/>
        <v>350</v>
      </c>
    </row>
    <row r="50" spans="1:5" x14ac:dyDescent="0.25">
      <c r="A50" s="50">
        <v>82</v>
      </c>
      <c r="B50" s="55" t="s">
        <v>107</v>
      </c>
      <c r="C50" s="60">
        <v>1</v>
      </c>
      <c r="D50" s="50">
        <v>350</v>
      </c>
      <c r="E50" s="50">
        <f t="shared" si="1"/>
        <v>350</v>
      </c>
    </row>
    <row r="51" spans="1:5" x14ac:dyDescent="0.25">
      <c r="A51" s="50">
        <v>83</v>
      </c>
      <c r="B51" s="55" t="s">
        <v>106</v>
      </c>
      <c r="C51" s="60">
        <v>1</v>
      </c>
      <c r="D51" s="50">
        <v>325</v>
      </c>
      <c r="E51" s="50">
        <f t="shared" si="1"/>
        <v>325</v>
      </c>
    </row>
    <row r="52" spans="1:5" x14ac:dyDescent="0.25">
      <c r="A52" s="50">
        <v>84</v>
      </c>
      <c r="B52" s="55" t="s">
        <v>72</v>
      </c>
      <c r="C52" s="60">
        <v>1</v>
      </c>
      <c r="D52" s="50">
        <v>390</v>
      </c>
      <c r="E52" s="50">
        <f t="shared" si="1"/>
        <v>390</v>
      </c>
    </row>
    <row r="53" spans="1:5" x14ac:dyDescent="0.25">
      <c r="A53" s="50">
        <v>85</v>
      </c>
      <c r="B53" s="55" t="s">
        <v>73</v>
      </c>
      <c r="C53" s="60">
        <v>2</v>
      </c>
      <c r="D53" s="50">
        <v>330</v>
      </c>
      <c r="E53" s="50">
        <f t="shared" si="1"/>
        <v>660</v>
      </c>
    </row>
    <row r="54" spans="1:5" x14ac:dyDescent="0.25">
      <c r="A54" s="50">
        <v>86</v>
      </c>
      <c r="B54" s="52" t="s">
        <v>74</v>
      </c>
      <c r="C54" s="50">
        <v>4</v>
      </c>
      <c r="D54" s="50">
        <v>290</v>
      </c>
      <c r="E54" s="50">
        <f t="shared" si="1"/>
        <v>1160</v>
      </c>
    </row>
    <row r="55" spans="1:5" x14ac:dyDescent="0.25">
      <c r="A55" s="50">
        <v>87</v>
      </c>
      <c r="B55" s="52" t="s">
        <v>75</v>
      </c>
      <c r="C55" s="50">
        <v>2</v>
      </c>
      <c r="D55" s="50">
        <v>280</v>
      </c>
      <c r="E55" s="50">
        <f t="shared" si="1"/>
        <v>560</v>
      </c>
    </row>
    <row r="56" spans="1:5" x14ac:dyDescent="0.25">
      <c r="A56" s="50">
        <v>88</v>
      </c>
      <c r="B56" s="52" t="s">
        <v>76</v>
      </c>
      <c r="C56" s="50">
        <v>2</v>
      </c>
      <c r="D56" s="50">
        <v>280</v>
      </c>
      <c r="E56" s="50">
        <f t="shared" si="1"/>
        <v>560</v>
      </c>
    </row>
    <row r="57" spans="1:5" x14ac:dyDescent="0.25">
      <c r="A57" s="50">
        <v>89</v>
      </c>
      <c r="B57" s="52" t="s">
        <v>77</v>
      </c>
      <c r="C57" s="50">
        <v>1</v>
      </c>
      <c r="D57" s="50">
        <v>280</v>
      </c>
      <c r="E57" s="50">
        <f t="shared" si="1"/>
        <v>280</v>
      </c>
    </row>
    <row r="58" spans="1:5" x14ac:dyDescent="0.25">
      <c r="A58" s="50">
        <v>90</v>
      </c>
      <c r="B58" s="52" t="s">
        <v>78</v>
      </c>
      <c r="C58" s="50">
        <v>1</v>
      </c>
      <c r="D58" s="50">
        <v>280</v>
      </c>
      <c r="E58" s="50">
        <f t="shared" si="1"/>
        <v>280</v>
      </c>
    </row>
    <row r="59" spans="1:5" x14ac:dyDescent="0.25">
      <c r="A59" s="50">
        <v>91</v>
      </c>
      <c r="B59" s="52" t="s">
        <v>79</v>
      </c>
      <c r="C59" s="50">
        <v>2</v>
      </c>
      <c r="D59" s="50">
        <v>280</v>
      </c>
      <c r="E59" s="50">
        <f t="shared" si="1"/>
        <v>560</v>
      </c>
    </row>
    <row r="60" spans="1:5" x14ac:dyDescent="0.25">
      <c r="A60" s="50">
        <v>92</v>
      </c>
      <c r="B60" s="52" t="s">
        <v>80</v>
      </c>
      <c r="C60" s="50">
        <v>4</v>
      </c>
      <c r="D60" s="50">
        <v>270</v>
      </c>
      <c r="E60" s="50">
        <f t="shared" si="1"/>
        <v>1080</v>
      </c>
    </row>
    <row r="61" spans="1:5" x14ac:dyDescent="0.25">
      <c r="A61" s="50">
        <v>93</v>
      </c>
      <c r="B61" s="52" t="s">
        <v>81</v>
      </c>
      <c r="C61" s="50">
        <v>1</v>
      </c>
      <c r="D61" s="50">
        <v>270</v>
      </c>
      <c r="E61" s="50">
        <f t="shared" si="1"/>
        <v>270</v>
      </c>
    </row>
    <row r="62" spans="1:5" x14ac:dyDescent="0.25">
      <c r="A62" s="50">
        <v>94</v>
      </c>
      <c r="B62" s="52" t="s">
        <v>82</v>
      </c>
      <c r="C62" s="50">
        <v>2</v>
      </c>
      <c r="D62" s="50">
        <v>220</v>
      </c>
      <c r="E62" s="50">
        <f t="shared" si="1"/>
        <v>440</v>
      </c>
    </row>
    <row r="63" spans="1:5" x14ac:dyDescent="0.25">
      <c r="A63" s="50">
        <v>95</v>
      </c>
      <c r="B63" s="52" t="s">
        <v>105</v>
      </c>
      <c r="C63" s="50">
        <v>1</v>
      </c>
      <c r="D63" s="50">
        <v>330</v>
      </c>
      <c r="E63" s="50">
        <f t="shared" si="1"/>
        <v>330</v>
      </c>
    </row>
    <row r="64" spans="1:5" x14ac:dyDescent="0.25">
      <c r="A64" s="50">
        <v>96</v>
      </c>
      <c r="B64" s="55" t="s">
        <v>83</v>
      </c>
      <c r="C64" s="50">
        <v>1</v>
      </c>
      <c r="D64" s="50">
        <v>270</v>
      </c>
      <c r="E64" s="50">
        <f t="shared" si="1"/>
        <v>270</v>
      </c>
    </row>
    <row r="65" spans="1:5" x14ac:dyDescent="0.25">
      <c r="A65" s="50">
        <v>97</v>
      </c>
      <c r="B65" s="55" t="s">
        <v>83</v>
      </c>
      <c r="C65" s="60">
        <v>1</v>
      </c>
      <c r="D65" s="50">
        <v>270</v>
      </c>
      <c r="E65" s="50">
        <f t="shared" si="1"/>
        <v>270</v>
      </c>
    </row>
    <row r="66" spans="1:5" x14ac:dyDescent="0.25">
      <c r="A66" s="50">
        <v>98</v>
      </c>
      <c r="B66" s="55" t="s">
        <v>84</v>
      </c>
      <c r="C66" s="60">
        <v>4</v>
      </c>
      <c r="D66" s="50">
        <v>165</v>
      </c>
      <c r="E66" s="50">
        <f t="shared" si="1"/>
        <v>660</v>
      </c>
    </row>
    <row r="67" spans="1:5" x14ac:dyDescent="0.25">
      <c r="A67" s="50">
        <v>99</v>
      </c>
      <c r="B67" s="52" t="s">
        <v>85</v>
      </c>
      <c r="C67" s="50">
        <v>1</v>
      </c>
      <c r="D67" s="50">
        <v>300</v>
      </c>
      <c r="E67" s="50">
        <f t="shared" si="1"/>
        <v>300</v>
      </c>
    </row>
    <row r="68" spans="1:5" x14ac:dyDescent="0.25">
      <c r="A68" s="50">
        <v>100</v>
      </c>
      <c r="B68" s="52" t="s">
        <v>86</v>
      </c>
      <c r="C68" s="50">
        <v>4</v>
      </c>
      <c r="D68" s="50">
        <v>150</v>
      </c>
      <c r="E68" s="50">
        <f t="shared" si="1"/>
        <v>600</v>
      </c>
    </row>
    <row r="69" spans="1:5" x14ac:dyDescent="0.25">
      <c r="A69" s="50">
        <v>101</v>
      </c>
      <c r="B69" s="53" t="s">
        <v>87</v>
      </c>
      <c r="C69" s="50">
        <v>1</v>
      </c>
      <c r="D69" s="50">
        <v>130</v>
      </c>
      <c r="E69" s="50">
        <f t="shared" si="1"/>
        <v>130</v>
      </c>
    </row>
    <row r="70" spans="1:5" x14ac:dyDescent="0.25">
      <c r="A70" s="50">
        <v>102</v>
      </c>
      <c r="B70" s="53" t="s">
        <v>88</v>
      </c>
      <c r="C70" s="50">
        <v>1</v>
      </c>
      <c r="D70" s="50">
        <v>300</v>
      </c>
      <c r="E70" s="50">
        <f t="shared" ref="E70:E72" si="2">C70*D70</f>
        <v>300</v>
      </c>
    </row>
    <row r="71" spans="1:5" x14ac:dyDescent="0.25">
      <c r="A71" s="50">
        <v>103</v>
      </c>
      <c r="B71" s="53" t="s">
        <v>89</v>
      </c>
      <c r="C71" s="50">
        <v>2</v>
      </c>
      <c r="D71" s="50">
        <v>420</v>
      </c>
      <c r="E71" s="50">
        <f t="shared" si="2"/>
        <v>840</v>
      </c>
    </row>
    <row r="72" spans="1:5" x14ac:dyDescent="0.25">
      <c r="A72" s="50">
        <v>104</v>
      </c>
      <c r="B72" s="53" t="s">
        <v>90</v>
      </c>
      <c r="C72" s="50">
        <v>1</v>
      </c>
      <c r="D72" s="50">
        <v>200</v>
      </c>
      <c r="E72" s="50">
        <f t="shared" si="2"/>
        <v>200</v>
      </c>
    </row>
    <row r="73" spans="1:5" x14ac:dyDescent="0.25">
      <c r="A73" s="50"/>
      <c r="B73" s="51" t="s">
        <v>21</v>
      </c>
      <c r="C73" s="51">
        <f>SUM(C6:C72)</f>
        <v>123</v>
      </c>
      <c r="D73" s="65">
        <f>SUM(D6:D72)</f>
        <v>36783</v>
      </c>
      <c r="E73" s="65">
        <f>SUM(E6:E72)</f>
        <v>56518</v>
      </c>
    </row>
    <row r="74" spans="1:5" x14ac:dyDescent="0.25">
      <c r="A74" s="48"/>
      <c r="B74" s="48"/>
      <c r="C74" s="59"/>
      <c r="D74" s="59"/>
      <c r="E74" s="59"/>
    </row>
    <row r="75" spans="1:5" x14ac:dyDescent="0.25">
      <c r="A75" s="48"/>
      <c r="B75" s="48"/>
      <c r="C75" s="59"/>
      <c r="D75" s="59"/>
      <c r="E75" s="59"/>
    </row>
    <row r="76" spans="1:5" x14ac:dyDescent="0.25">
      <c r="A76" s="62"/>
      <c r="B76" s="62" t="s">
        <v>134</v>
      </c>
      <c r="C76" s="64">
        <f>E73*12</f>
        <v>678216</v>
      </c>
      <c r="D76" s="59"/>
      <c r="E76" s="59"/>
    </row>
    <row r="77" spans="1:5" x14ac:dyDescent="0.25">
      <c r="A77" s="62"/>
      <c r="B77" s="62" t="s">
        <v>91</v>
      </c>
      <c r="C77" s="63">
        <f>C76/'საწოლდღეების რაოდენობა'!D5</f>
        <v>18.581260273972603</v>
      </c>
      <c r="D77" s="59"/>
      <c r="E77" s="59"/>
    </row>
    <row r="78" spans="1:5" x14ac:dyDescent="0.25">
      <c r="A78" s="48"/>
      <c r="B78" s="48"/>
      <c r="C78" s="59"/>
      <c r="D78" s="59"/>
      <c r="E78" s="59"/>
    </row>
  </sheetData>
  <mergeCells count="2">
    <mergeCell ref="A2:D2"/>
    <mergeCell ref="A3:C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opLeftCell="A2" zoomScale="90" zoomScaleNormal="90" workbookViewId="0">
      <pane xSplit="1" ySplit="2" topLeftCell="B4" activePane="bottomRight" state="frozen"/>
      <selection activeCell="A2" sqref="A2"/>
      <selection pane="topRight" activeCell="D2" sqref="D2"/>
      <selection pane="bottomLeft" activeCell="A4" sqref="A4"/>
      <selection pane="bottomRight" activeCell="N36" sqref="N36"/>
    </sheetView>
  </sheetViews>
  <sheetFormatPr defaultRowHeight="15" x14ac:dyDescent="0.25"/>
  <cols>
    <col min="1" max="1" width="0.140625" style="2" customWidth="1"/>
    <col min="2" max="2" width="11.5703125" style="2" customWidth="1"/>
    <col min="3" max="3" width="41.28515625" style="2" bestFit="1" customWidth="1"/>
    <col min="4" max="4" width="14.7109375" style="2" customWidth="1"/>
    <col min="5" max="5" width="8.42578125" style="2" customWidth="1"/>
    <col min="6" max="6" width="12.85546875" style="73" customWidth="1"/>
    <col min="7" max="7" width="16" style="73" bestFit="1" customWidth="1"/>
    <col min="8" max="8" width="11.28515625" style="2" customWidth="1"/>
    <col min="9" max="9" width="11" style="2" customWidth="1"/>
    <col min="10" max="10" width="10.42578125" style="2" customWidth="1"/>
    <col min="11" max="11" width="9.140625" style="2" customWidth="1"/>
    <col min="12" max="12" width="10.85546875" style="2" customWidth="1"/>
    <col min="13" max="13" width="10.140625" style="2" customWidth="1"/>
    <col min="14" max="14" width="8.85546875" style="2" customWidth="1"/>
    <col min="15" max="15" width="10.7109375" style="2" customWidth="1"/>
    <col min="16" max="16" width="8" style="2" customWidth="1"/>
    <col min="17" max="17" width="13.42578125" style="2" customWidth="1"/>
    <col min="18" max="16384" width="9.140625" style="2"/>
  </cols>
  <sheetData>
    <row r="2" spans="2:7" x14ac:dyDescent="0.25">
      <c r="C2" s="92" t="s">
        <v>141</v>
      </c>
      <c r="D2" s="92"/>
      <c r="E2" s="92"/>
      <c r="F2" s="92"/>
      <c r="G2" s="92"/>
    </row>
    <row r="3" spans="2:7" s="66" customFormat="1" ht="30" x14ac:dyDescent="0.25">
      <c r="C3" s="69" t="s">
        <v>94</v>
      </c>
      <c r="D3" s="70" t="s">
        <v>137</v>
      </c>
      <c r="E3" s="69" t="s">
        <v>138</v>
      </c>
      <c r="F3" s="74" t="s">
        <v>139</v>
      </c>
      <c r="G3" s="74" t="s">
        <v>140</v>
      </c>
    </row>
    <row r="4" spans="2:7" x14ac:dyDescent="0.25">
      <c r="B4" s="5"/>
      <c r="C4" s="67" t="s">
        <v>135</v>
      </c>
      <c r="D4" s="68">
        <v>567543</v>
      </c>
      <c r="E4" s="68">
        <v>0.21</v>
      </c>
      <c r="F4" s="75">
        <f>D4*E4</f>
        <v>119184.03</v>
      </c>
      <c r="G4" s="75">
        <v>120000</v>
      </c>
    </row>
    <row r="5" spans="2:7" x14ac:dyDescent="0.25">
      <c r="C5" s="67" t="s">
        <v>13</v>
      </c>
      <c r="D5" s="68">
        <v>144176</v>
      </c>
      <c r="E5" s="68">
        <v>0.98</v>
      </c>
      <c r="F5" s="75">
        <f t="shared" ref="F5:F6" si="0">D5*E5</f>
        <v>141292.48000000001</v>
      </c>
      <c r="G5" s="75">
        <v>140000</v>
      </c>
    </row>
    <row r="6" spans="2:7" x14ac:dyDescent="0.25">
      <c r="C6" s="67" t="s">
        <v>2</v>
      </c>
      <c r="D6" s="68">
        <v>6570</v>
      </c>
      <c r="E6" s="68">
        <v>4.3499999999999996</v>
      </c>
      <c r="F6" s="75">
        <f t="shared" si="0"/>
        <v>28579.499999999996</v>
      </c>
      <c r="G6" s="75">
        <v>28000</v>
      </c>
    </row>
    <row r="7" spans="2:7" x14ac:dyDescent="0.25">
      <c r="C7" s="67" t="s">
        <v>136</v>
      </c>
      <c r="D7" s="68"/>
      <c r="E7" s="68"/>
      <c r="F7" s="75"/>
      <c r="G7" s="75">
        <v>2160</v>
      </c>
    </row>
    <row r="8" spans="2:7" x14ac:dyDescent="0.25">
      <c r="C8" s="67" t="s">
        <v>3</v>
      </c>
      <c r="D8" s="68"/>
      <c r="E8" s="68"/>
      <c r="F8" s="75"/>
      <c r="G8" s="75">
        <v>72000</v>
      </c>
    </row>
    <row r="9" spans="2:7" x14ac:dyDescent="0.25">
      <c r="C9" s="68"/>
      <c r="D9" s="68"/>
      <c r="E9" s="68"/>
      <c r="F9" s="75"/>
      <c r="G9" s="75"/>
    </row>
    <row r="10" spans="2:7" x14ac:dyDescent="0.25">
      <c r="C10" s="68" t="s">
        <v>4</v>
      </c>
      <c r="D10" s="68"/>
      <c r="E10" s="68"/>
      <c r="F10" s="75"/>
      <c r="G10" s="75">
        <v>22688</v>
      </c>
    </row>
    <row r="11" spans="2:7" x14ac:dyDescent="0.25">
      <c r="C11" s="68" t="s">
        <v>19</v>
      </c>
      <c r="D11" s="68"/>
      <c r="E11" s="68"/>
      <c r="F11" s="75"/>
      <c r="G11" s="75">
        <v>3067</v>
      </c>
    </row>
    <row r="12" spans="2:7" x14ac:dyDescent="0.25">
      <c r="C12" s="68" t="s">
        <v>5</v>
      </c>
      <c r="D12" s="68"/>
      <c r="E12" s="68"/>
      <c r="F12" s="75"/>
      <c r="G12" s="75">
        <v>3374</v>
      </c>
    </row>
    <row r="13" spans="2:7" x14ac:dyDescent="0.25">
      <c r="C13" s="68" t="s">
        <v>6</v>
      </c>
      <c r="D13" s="68"/>
      <c r="E13" s="68"/>
      <c r="F13" s="75"/>
      <c r="G13" s="75">
        <v>3983</v>
      </c>
    </row>
    <row r="14" spans="2:7" x14ac:dyDescent="0.25">
      <c r="C14" s="68" t="s">
        <v>7</v>
      </c>
      <c r="D14" s="68"/>
      <c r="E14" s="68"/>
      <c r="F14" s="75"/>
      <c r="G14" s="75">
        <v>259591</v>
      </c>
    </row>
    <row r="15" spans="2:7" x14ac:dyDescent="0.25">
      <c r="C15" s="68" t="s">
        <v>14</v>
      </c>
      <c r="D15" s="68"/>
      <c r="E15" s="68"/>
      <c r="F15" s="75"/>
      <c r="G15" s="75">
        <v>3264</v>
      </c>
    </row>
    <row r="16" spans="2:7" x14ac:dyDescent="0.25">
      <c r="C16" s="68" t="s">
        <v>9</v>
      </c>
      <c r="D16" s="68"/>
      <c r="E16" s="68"/>
      <c r="F16" s="75"/>
      <c r="G16" s="75">
        <v>1653</v>
      </c>
    </row>
    <row r="17" spans="3:7" x14ac:dyDescent="0.25">
      <c r="C17" s="68" t="s">
        <v>8</v>
      </c>
      <c r="D17" s="68"/>
      <c r="E17" s="68"/>
      <c r="F17" s="75"/>
      <c r="G17" s="75">
        <v>5858</v>
      </c>
    </row>
    <row r="18" spans="3:7" ht="18.75" x14ac:dyDescent="0.3">
      <c r="C18" s="72" t="s">
        <v>21</v>
      </c>
      <c r="D18" s="72"/>
      <c r="E18" s="72"/>
      <c r="F18" s="76"/>
      <c r="G18" s="76">
        <f>SUM(G4:G17)</f>
        <v>665638</v>
      </c>
    </row>
    <row r="22" spans="3:7" ht="30" x14ac:dyDescent="0.25">
      <c r="C22" s="78" t="s">
        <v>142</v>
      </c>
      <c r="D22" s="71"/>
      <c r="E22" s="71"/>
      <c r="F22" s="77"/>
      <c r="G22" s="77">
        <f>G18/12</f>
        <v>55469.833333333336</v>
      </c>
    </row>
    <row r="24" spans="3:7" x14ac:dyDescent="0.25">
      <c r="C24" s="78" t="s">
        <v>143</v>
      </c>
      <c r="D24" s="71"/>
      <c r="E24" s="71"/>
      <c r="F24" s="77"/>
      <c r="G24" s="77">
        <f>G18/'საწოლდღეების რაოდენობა'!D5</f>
        <v>18.236657534246575</v>
      </c>
    </row>
  </sheetData>
  <mergeCells count="1">
    <mergeCell ref="C2:G2"/>
  </mergeCells>
  <pageMargins left="0.15748031496062992" right="0.15748031496062992" top="0.74803149606299213" bottom="0.74803149606299213" header="0.31496062992125984" footer="0.31496062992125984"/>
  <pageSetup paperSize="9" scale="9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ბიუჯეტი-2019</vt:lpstr>
      <vt:lpstr>რეაბილიტაციის კურსი</vt:lpstr>
      <vt:lpstr>საწოლდღეების რაოდენობა</vt:lpstr>
      <vt:lpstr>ხელფასები </vt:lpstr>
      <vt:lpstr>არაპირდაპირი ხარჯი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Archil</dc:creator>
  <cp:lastModifiedBy>Ekaterine Adamia</cp:lastModifiedBy>
  <cp:lastPrinted>2019-04-19T05:16:45Z</cp:lastPrinted>
  <dcterms:created xsi:type="dcterms:W3CDTF">2014-10-16T09:47:28Z</dcterms:created>
  <dcterms:modified xsi:type="dcterms:W3CDTF">2019-04-22T13:03:54Z</dcterms:modified>
</cp:coreProperties>
</file>