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359856A7-4399-4336-9B84-5479A8C43FB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I3" i="1"/>
  <c r="I4" i="1"/>
  <c r="I5" i="1"/>
  <c r="I6" i="1"/>
  <c r="I7" i="1"/>
  <c r="I8" i="1"/>
  <c r="I9" i="1"/>
  <c r="I10" i="1"/>
  <c r="G8" i="1" l="1"/>
  <c r="D8" i="1"/>
  <c r="F8" i="1" s="1"/>
  <c r="D6" i="1"/>
  <c r="F10" i="1" l="1"/>
  <c r="G10" i="1" l="1"/>
  <c r="G9" i="1" l="1"/>
  <c r="G7" i="1"/>
  <c r="G6" i="1"/>
  <c r="G4" i="1"/>
  <c r="D9" i="1"/>
  <c r="F9" i="1" s="1"/>
  <c r="D7" i="1"/>
  <c r="F7" i="1" s="1"/>
  <c r="F6" i="1"/>
  <c r="D4" i="1"/>
  <c r="F4" i="1" s="1"/>
</calcChain>
</file>

<file path=xl/sharedStrings.xml><?xml version="1.0" encoding="utf-8"?>
<sst xmlns="http://schemas.openxmlformats.org/spreadsheetml/2006/main" count="32" uniqueCount="27">
  <si>
    <t>PPE</t>
  </si>
  <si>
    <t>Unit Price (GEL)</t>
  </si>
  <si>
    <t>Unit Price USD</t>
  </si>
  <si>
    <t>Total Price GEL</t>
  </si>
  <si>
    <t>Total Price USD</t>
  </si>
  <si>
    <t>Delivery</t>
  </si>
  <si>
    <t>Country of manufacture</t>
  </si>
  <si>
    <t>Turkey</t>
  </si>
  <si>
    <t>MASK</t>
  </si>
  <si>
    <t>China</t>
  </si>
  <si>
    <t>OTHER CONSUMABLES</t>
  </si>
  <si>
    <t>headband</t>
  </si>
  <si>
    <t>boot covers</t>
  </si>
  <si>
    <t>biohazard bag 19/24</t>
  </si>
  <si>
    <t>1 week</t>
  </si>
  <si>
    <t>NCDC/MoH</t>
  </si>
  <si>
    <t>40 Days</t>
  </si>
  <si>
    <t>3 days (in stock)</t>
  </si>
  <si>
    <t>biohazard bag 19/24 (Autoclave)</t>
  </si>
  <si>
    <t>29/06/2020</t>
  </si>
  <si>
    <t>Cost of delivery</t>
  </si>
  <si>
    <t>Total cost</t>
  </si>
  <si>
    <t>Total offer</t>
  </si>
  <si>
    <t xml:space="preserve"> Infrared thermometers </t>
  </si>
  <si>
    <t>Taiwan</t>
  </si>
  <si>
    <t>RESPIRATOR, mask, FFP2/N95, type IIR, s.u., unvalved, noseclip</t>
  </si>
  <si>
    <t>8 weeks after order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</si>
</sst>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GEL]\ * #,##0.00_);_([$GEL]\ * \(#,##0.00\);_([$GEL]\ * &quot;-&quot;??_);_(@_)"/>
    <numFmt numFmtId="166" formatCode="_-* #,##0.00\ [$₾-437]_-;\-* #,##0.00\ [$₾-437]_-;_-* &quot;-&quot;??\ [$₾-43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43" fontId="2" fillId="3" borderId="0" xfId="3" applyFont="1" applyFill="1" applyAlignment="1">
      <alignment horizontal="left" vertical="center" wrapText="1"/>
    </xf>
    <xf numFmtId="43" fontId="2" fillId="3" borderId="0" xfId="3" applyFont="1" applyFill="1" applyAlignment="1">
      <alignment vertical="center"/>
    </xf>
    <xf numFmtId="0" fontId="3" fillId="0" borderId="0" xfId="2" applyAlignment="1">
      <alignment horizontal="center" vertical="center" wrapText="1"/>
    </xf>
    <xf numFmtId="43" fontId="3" fillId="0" borderId="0" xfId="3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0" xfId="2" applyFont="1" applyFill="1" applyAlignment="1">
      <alignment vertical="center"/>
    </xf>
    <xf numFmtId="165" fontId="2" fillId="3" borderId="0" xfId="3" applyNumberFormat="1" applyFont="1" applyFill="1" applyAlignment="1">
      <alignment vertical="center"/>
    </xf>
    <xf numFmtId="44" fontId="2" fillId="3" borderId="0" xfId="1" applyFont="1" applyFill="1" applyAlignment="1">
      <alignment vertical="center"/>
    </xf>
    <xf numFmtId="164" fontId="2" fillId="3" borderId="0" xfId="3" applyNumberFormat="1" applyFont="1" applyFill="1" applyAlignment="1">
      <alignment vertical="center"/>
    </xf>
    <xf numFmtId="0" fontId="4" fillId="0" borderId="0" xfId="2" applyFont="1" applyFill="1" applyAlignment="1">
      <alignment horizontal="left" vertical="center" wrapText="1"/>
    </xf>
    <xf numFmtId="43" fontId="0" fillId="0" borderId="0" xfId="3" applyFont="1" applyFill="1" applyAlignment="1">
      <alignment vertical="center"/>
    </xf>
    <xf numFmtId="165" fontId="0" fillId="0" borderId="0" xfId="3" applyNumberFormat="1" applyFont="1" applyFill="1" applyAlignment="1">
      <alignment vertical="center"/>
    </xf>
    <xf numFmtId="44" fontId="0" fillId="0" borderId="0" xfId="1" applyFont="1" applyFill="1" applyAlignment="1">
      <alignment vertical="center"/>
    </xf>
    <xf numFmtId="43" fontId="3" fillId="0" borderId="0" xfId="3" applyFill="1" applyAlignment="1">
      <alignment horizontal="left" vertical="center" wrapText="1"/>
    </xf>
    <xf numFmtId="43" fontId="3" fillId="0" borderId="0" xfId="3" applyFill="1" applyAlignment="1">
      <alignment vertical="center"/>
    </xf>
    <xf numFmtId="43" fontId="0" fillId="0" borderId="0" xfId="3" applyFont="1" applyFill="1" applyAlignment="1">
      <alignment horizontal="left" vertical="center" wrapText="1"/>
    </xf>
    <xf numFmtId="0" fontId="6" fillId="2" borderId="0" xfId="0" applyFont="1" applyFill="1"/>
    <xf numFmtId="16" fontId="7" fillId="0" borderId="0" xfId="0" applyNumberFormat="1" applyFont="1"/>
    <xf numFmtId="44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NumberFormat="1" applyFont="1" applyBorder="1" applyAlignment="1">
      <alignment vertical="center"/>
    </xf>
    <xf numFmtId="165" fontId="0" fillId="0" borderId="0" xfId="3" applyNumberFormat="1" applyFont="1" applyBorder="1" applyAlignment="1">
      <alignment vertical="center"/>
    </xf>
    <xf numFmtId="43" fontId="3" fillId="0" borderId="0" xfId="3"/>
    <xf numFmtId="0" fontId="3" fillId="0" borderId="0" xfId="0" applyNumberFormat="1" applyFont="1" applyFill="1" applyBorder="1" applyAlignment="1" applyProtection="1"/>
    <xf numFmtId="43" fontId="0" fillId="0" borderId="0" xfId="0" applyNumberFormat="1" applyFont="1"/>
    <xf numFmtId="43" fontId="3" fillId="0" borderId="0" xfId="0" applyNumberFormat="1" applyFont="1"/>
    <xf numFmtId="165" fontId="0" fillId="0" borderId="0" xfId="0" applyNumberFormat="1" applyFont="1" applyFill="1" applyAlignment="1">
      <alignment vertical="center"/>
    </xf>
    <xf numFmtId="44" fontId="0" fillId="0" borderId="0" xfId="0" applyNumberFormat="1" applyFont="1" applyFill="1" applyAlignment="1">
      <alignment vertical="center"/>
    </xf>
    <xf numFmtId="44" fontId="8" fillId="0" borderId="0" xfId="0" applyNumberFormat="1" applyFont="1" applyFill="1" applyAlignment="1">
      <alignment vertical="center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name val="Calibri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B2:K11" totalsRowCount="1" headerRowDxfId="15">
  <autoFilter ref="B2:K10" xr:uid="{00000000-0009-0000-0100-000001000000}"/>
  <tableColumns count="10">
    <tableColumn id="1" xr3:uid="{00000000-0010-0000-0000-000001000000}" name="PPE" totalsRowLabel="Total offer" totalsRowDxfId="9"/>
    <tableColumn id="4" xr3:uid="{00000000-0010-0000-0000-000004000000}" name="NCDC/MoH" totalsRowDxfId="8"/>
    <tableColumn id="7" xr3:uid="{00000000-0010-0000-0000-000007000000}" name="Unit Price (GEL)" totalsRowDxfId="7"/>
    <tableColumn id="2" xr3:uid="{00000000-0010-0000-0000-000002000000}" name="Unit Price USD" dataDxfId="14" totalsRowDxfId="6" dataCellStyle="Currency">
      <calculatedColumnFormula>Table6[[#This Row],[Unit Price (GEL)]]/#REF!</calculatedColumnFormula>
    </tableColumn>
    <tableColumn id="8" xr3:uid="{00000000-0010-0000-0000-000008000000}" name="Total Price GEL" dataDxfId="13" totalsRowDxfId="5" dataCellStyle="Comma 2">
      <calculatedColumnFormula>(#REF!+Table6[[#This Row],[NCDC/MoH]])*Table6[[#This Row],[Unit Price (GEL)]]</calculatedColumnFormula>
    </tableColumn>
    <tableColumn id="11" xr3:uid="{00000000-0010-0000-0000-00000B000000}" name="Total Price USD" dataDxfId="12" totalsRowDxfId="4" dataCellStyle="Currency">
      <calculatedColumnFormula>(#REF!+Table6[[#This Row],[NCDC/MoH]])*Table6[[#This Row],[Unit Price USD]]</calculatedColumnFormula>
    </tableColumn>
    <tableColumn id="3" xr3:uid="{1A084598-18C1-4151-8762-4D28D91D9CB1}" name="Cost of delivery" dataDxfId="11" totalsRowDxfId="3" dataCellStyle="Currency"/>
    <tableColumn id="5" xr3:uid="{02C387F3-A01A-4029-8322-2FE1EB107A83}" name="Total cost" totalsRowFunction="sum" dataDxfId="10" totalsRowDxfId="2" dataCellStyle="Currency">
      <calculatedColumnFormula>SUM(Table6[[#This Row],[Total Price USD]:[Cost of delivery]])</calculatedColumnFormula>
    </tableColumn>
    <tableColumn id="9" xr3:uid="{00000000-0010-0000-0000-000009000000}" name="Delivery" totalsRowDxfId="1"/>
    <tableColumn id="10" xr3:uid="{00000000-0010-0000-0000-00000A000000}" name="Country of manufacture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"/>
  <sheetViews>
    <sheetView tabSelected="1" view="pageBreakPreview" zoomScaleNormal="100" zoomScaleSheetLayoutView="100" workbookViewId="0">
      <pane xSplit="2" ySplit="2" topLeftCell="C5" activePane="bottomRight" state="frozen"/>
      <selection pane="topRight" activeCell="C1" sqref="C1"/>
      <selection pane="bottomLeft" activeCell="A4" sqref="A4"/>
      <selection pane="bottomRight" activeCell="A13" sqref="A13"/>
    </sheetView>
  </sheetViews>
  <sheetFormatPr defaultRowHeight="14.5" x14ac:dyDescent="0.35"/>
  <cols>
    <col min="1" max="1" width="4" customWidth="1"/>
    <col min="2" max="2" width="32.81640625" customWidth="1"/>
    <col min="3" max="3" width="12" bestFit="1" customWidth="1"/>
    <col min="4" max="4" width="15.81640625" customWidth="1"/>
    <col min="5" max="5" width="17.81640625" customWidth="1"/>
    <col min="6" max="6" width="18.453125" customWidth="1"/>
    <col min="7" max="9" width="15.6328125" customWidth="1"/>
    <col min="10" max="10" width="16.08984375" customWidth="1"/>
    <col min="14" max="14" width="14.453125" customWidth="1"/>
    <col min="15" max="15" width="24.453125" customWidth="1"/>
  </cols>
  <sheetData>
    <row r="1" spans="2:15" x14ac:dyDescent="0.35">
      <c r="D1" s="19" t="s">
        <v>19</v>
      </c>
      <c r="E1" s="18">
        <v>3.04</v>
      </c>
    </row>
    <row r="2" spans="2:15" ht="60" customHeight="1" x14ac:dyDescent="0.35">
      <c r="B2" s="3" t="s">
        <v>0</v>
      </c>
      <c r="C2" s="4" t="s">
        <v>15</v>
      </c>
      <c r="D2" s="5" t="s">
        <v>1</v>
      </c>
      <c r="E2" s="5" t="s">
        <v>2</v>
      </c>
      <c r="F2" s="3" t="s">
        <v>3</v>
      </c>
      <c r="G2" s="3" t="s">
        <v>4</v>
      </c>
      <c r="H2" s="3" t="s">
        <v>20</v>
      </c>
      <c r="I2" s="3" t="s">
        <v>21</v>
      </c>
      <c r="J2" s="3" t="s">
        <v>5</v>
      </c>
      <c r="K2" s="5" t="s">
        <v>6</v>
      </c>
    </row>
    <row r="3" spans="2:15" s="6" customFormat="1" ht="25.5" customHeight="1" x14ac:dyDescent="0.35">
      <c r="B3" s="7" t="s">
        <v>8</v>
      </c>
      <c r="C3" s="2"/>
      <c r="D3" s="2"/>
      <c r="E3" s="9"/>
      <c r="F3" s="10"/>
      <c r="G3" s="10"/>
      <c r="H3" s="10"/>
      <c r="I3" s="10">
        <f>SUM(Table6[[#This Row],[Total Price USD]:[Cost of delivery]])</f>
        <v>0</v>
      </c>
      <c r="J3" s="1"/>
      <c r="K3" s="2"/>
    </row>
    <row r="4" spans="2:15" ht="44.25" customHeight="1" x14ac:dyDescent="0.35">
      <c r="B4" s="11" t="s">
        <v>25</v>
      </c>
      <c r="C4" s="12">
        <v>350000</v>
      </c>
      <c r="D4" s="13">
        <f>Table6[[#This Row],[Unit Price USD]]*$E$1</f>
        <v>7.6</v>
      </c>
      <c r="E4" s="14">
        <v>2.5</v>
      </c>
      <c r="F4" s="13">
        <f>Table6[[#This Row],[NCDC/MoH]]*Table6[[#This Row],[Unit Price (GEL)]]</f>
        <v>2660000</v>
      </c>
      <c r="G4" s="14">
        <f>Table6[[#This Row],[NCDC/MoH]]*Table6[[#This Row],[Unit Price USD]]</f>
        <v>875000</v>
      </c>
      <c r="H4" s="14">
        <v>70000</v>
      </c>
      <c r="I4" s="14">
        <f>SUM(Table6[[#This Row],[Total Price USD]:[Cost of delivery]])</f>
        <v>945000</v>
      </c>
      <c r="J4" s="15" t="s">
        <v>26</v>
      </c>
      <c r="K4" s="16" t="s">
        <v>24</v>
      </c>
      <c r="M4" s="24"/>
      <c r="N4" s="25"/>
      <c r="O4" s="23"/>
    </row>
    <row r="5" spans="2:15" s="6" customFormat="1" ht="24.75" customHeight="1" x14ac:dyDescent="0.35">
      <c r="B5" s="7" t="s">
        <v>10</v>
      </c>
      <c r="C5" s="2"/>
      <c r="D5" s="8"/>
      <c r="E5" s="9"/>
      <c r="F5" s="10"/>
      <c r="G5" s="10"/>
      <c r="H5" s="10"/>
      <c r="I5" s="10">
        <f>SUM(Table6[[#This Row],[Total Price USD]:[Cost of delivery]])</f>
        <v>0</v>
      </c>
      <c r="J5" s="1"/>
      <c r="K5" s="2"/>
    </row>
    <row r="6" spans="2:15" s="6" customFormat="1" ht="24.75" customHeight="1" x14ac:dyDescent="0.35">
      <c r="B6" s="11" t="s">
        <v>11</v>
      </c>
      <c r="C6" s="12">
        <v>40000</v>
      </c>
      <c r="D6" s="13">
        <f>Table6[[#This Row],[Unit Price USD]]*$E$1</f>
        <v>9.1200000000000003E-2</v>
      </c>
      <c r="E6" s="14">
        <v>0.03</v>
      </c>
      <c r="F6" s="13">
        <f>Table6[[#This Row],[NCDC/MoH]]*Table6[[#This Row],[Unit Price (GEL)]]</f>
        <v>3648</v>
      </c>
      <c r="G6" s="14">
        <f>Table6[[#This Row],[NCDC/MoH]]*Table6[[#This Row],[Unit Price USD]]</f>
        <v>1200</v>
      </c>
      <c r="H6" s="14"/>
      <c r="I6" s="14">
        <f>SUM(Table6[[#This Row],[Total Price USD]:[Cost of delivery]])</f>
        <v>1200</v>
      </c>
      <c r="J6" s="17" t="s">
        <v>17</v>
      </c>
      <c r="K6" s="16" t="s">
        <v>9</v>
      </c>
      <c r="M6" s="20"/>
      <c r="N6" s="21"/>
      <c r="O6" s="22"/>
    </row>
    <row r="7" spans="2:15" s="6" customFormat="1" ht="24.75" customHeight="1" x14ac:dyDescent="0.35">
      <c r="B7" s="11" t="s">
        <v>12</v>
      </c>
      <c r="C7" s="12">
        <v>80000</v>
      </c>
      <c r="D7" s="13">
        <f>Table6[[#This Row],[Unit Price USD]]*$E$1</f>
        <v>3.6479999999999999E-2</v>
      </c>
      <c r="E7" s="14">
        <v>1.2E-2</v>
      </c>
      <c r="F7" s="13">
        <f>Table6[[#This Row],[NCDC/MoH]]*Table6[[#This Row],[Unit Price (GEL)]]</f>
        <v>2918.4</v>
      </c>
      <c r="G7" s="14">
        <f>Table6[[#This Row],[NCDC/MoH]]*Table6[[#This Row],[Unit Price USD]]</f>
        <v>960</v>
      </c>
      <c r="H7" s="14"/>
      <c r="I7" s="14">
        <f>SUM(Table6[[#This Row],[Total Price USD]:[Cost of delivery]])</f>
        <v>960</v>
      </c>
      <c r="J7" s="17" t="s">
        <v>17</v>
      </c>
      <c r="K7" s="16" t="s">
        <v>9</v>
      </c>
      <c r="M7" s="20"/>
      <c r="N7" s="21"/>
      <c r="O7" s="22"/>
    </row>
    <row r="8" spans="2:15" s="6" customFormat="1" ht="24.75" customHeight="1" x14ac:dyDescent="0.35">
      <c r="B8" s="11" t="s">
        <v>18</v>
      </c>
      <c r="C8" s="12">
        <v>40000</v>
      </c>
      <c r="D8" s="13">
        <f>Table6[[#This Row],[Unit Price USD]]*$E$1</f>
        <v>3.9520000000000004</v>
      </c>
      <c r="E8" s="14">
        <v>1.3</v>
      </c>
      <c r="F8" s="13">
        <f>Table6[[#This Row],[NCDC/MoH]]*Table6[[#This Row],[Unit Price (GEL)]]</f>
        <v>158080.00000000003</v>
      </c>
      <c r="G8" s="14">
        <f>Table6[[#This Row],[NCDC/MoH]]*Table6[[#This Row],[Unit Price USD]]</f>
        <v>52000</v>
      </c>
      <c r="H8" s="14"/>
      <c r="I8" s="14">
        <f>SUM(Table6[[#This Row],[Total Price USD]:[Cost of delivery]])</f>
        <v>52000</v>
      </c>
      <c r="J8" s="17" t="s">
        <v>16</v>
      </c>
      <c r="K8" s="16" t="s">
        <v>7</v>
      </c>
      <c r="M8" s="20"/>
      <c r="N8" s="21"/>
      <c r="O8" s="22"/>
    </row>
    <row r="9" spans="2:15" s="6" customFormat="1" ht="24.75" customHeight="1" x14ac:dyDescent="0.35">
      <c r="B9" s="11" t="s">
        <v>13</v>
      </c>
      <c r="C9" s="12">
        <v>40000</v>
      </c>
      <c r="D9" s="13">
        <f>Table6[[#This Row],[Unit Price USD]]*$E$1</f>
        <v>0.76</v>
      </c>
      <c r="E9" s="14">
        <v>0.25</v>
      </c>
      <c r="F9" s="13">
        <f>Table6[[#This Row],[NCDC/MoH]]*Table6[[#This Row],[Unit Price (GEL)]]</f>
        <v>30400</v>
      </c>
      <c r="G9" s="14">
        <f>Table6[[#This Row],[NCDC/MoH]]*Table6[[#This Row],[Unit Price USD]]</f>
        <v>10000</v>
      </c>
      <c r="H9" s="14"/>
      <c r="I9" s="14">
        <f>SUM(Table6[[#This Row],[Total Price USD]:[Cost of delivery]])</f>
        <v>10000</v>
      </c>
      <c r="J9" s="17" t="s">
        <v>16</v>
      </c>
      <c r="K9" s="16" t="s">
        <v>7</v>
      </c>
      <c r="M9" s="20"/>
      <c r="N9" s="21"/>
      <c r="O9" s="22"/>
    </row>
    <row r="10" spans="2:15" s="6" customFormat="1" ht="24.75" customHeight="1" x14ac:dyDescent="0.3">
      <c r="B10" s="11" t="s">
        <v>23</v>
      </c>
      <c r="C10" s="12">
        <v>1000</v>
      </c>
      <c r="D10" s="13">
        <v>150</v>
      </c>
      <c r="E10" s="14">
        <v>47.86</v>
      </c>
      <c r="F10" s="13">
        <f>Table6[[#This Row],[NCDC/MoH]]*Table6[[#This Row],[Unit Price (GEL)]]</f>
        <v>150000</v>
      </c>
      <c r="G10" s="14">
        <f>Table6[[#This Row],[NCDC/MoH]]*Table6[[#This Row],[Unit Price USD]]</f>
        <v>47860</v>
      </c>
      <c r="H10" s="14"/>
      <c r="I10" s="14">
        <f>SUM(Table6[[#This Row],[Total Price USD]:[Cost of delivery]])</f>
        <v>47860</v>
      </c>
      <c r="J10" s="26" t="s">
        <v>14</v>
      </c>
      <c r="K10" s="26" t="s">
        <v>9</v>
      </c>
      <c r="M10" s="20"/>
      <c r="N10" s="21"/>
      <c r="O10" s="22"/>
    </row>
    <row r="11" spans="2:15" ht="27.75" customHeight="1" x14ac:dyDescent="0.35">
      <c r="B11" s="27" t="s">
        <v>22</v>
      </c>
      <c r="C11" s="28"/>
      <c r="D11" s="29"/>
      <c r="E11" s="28"/>
      <c r="F11" s="30"/>
      <c r="G11" s="31"/>
      <c r="H11" s="32"/>
      <c r="I11" s="32">
        <f>SUBTOTAL(109,Table6[Total cost])</f>
        <v>1057020</v>
      </c>
      <c r="J11" s="29"/>
      <c r="K11" s="29"/>
    </row>
  </sheetData>
  <printOptions horizontalCentered="1"/>
  <pageMargins left="0" right="0" top="0.75" bottom="0.75" header="0.3" footer="0.3"/>
  <pageSetup paperSize="9" scale="64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2020-06-29T07:24:49Z</dcterms:modified>
</cp:coreProperties>
</file>