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sotsoria\Desktop\პჯდ 2019-2020\"/>
    </mc:Choice>
  </mc:AlternateContent>
  <bookViews>
    <workbookView xWindow="0" yWindow="0" windowWidth="20490" windowHeight="7650" activeTab="2"/>
  </bookViews>
  <sheets>
    <sheet name="დაწესებულებები last" sheetId="8" r:id="rId1"/>
    <sheet name="ჯამური" sheetId="9" r:id="rId2"/>
    <sheet name="კაპიტაცია" sheetId="10" r:id="rId3"/>
    <sheet name="ssa 13.11.19" sheetId="1" r:id="rId4"/>
  </sheets>
  <definedNames>
    <definedName name="_xlnm._FilterDatabase" localSheetId="3" hidden="1">'ssa 13.11.19'!$A$1:$G$313</definedName>
    <definedName name="_xlnm._FilterDatabase" localSheetId="0" hidden="1">'დაწესებულებები last'!$A$3:$L$155</definedName>
  </definedNames>
  <calcPr calcId="162913"/>
</workbook>
</file>

<file path=xl/calcChain.xml><?xml version="1.0" encoding="utf-8"?>
<calcChain xmlns="http://schemas.openxmlformats.org/spreadsheetml/2006/main">
  <c r="J19" i="10" l="1"/>
  <c r="J18" i="10"/>
  <c r="J17" i="10"/>
  <c r="I17" i="10"/>
  <c r="J14" i="10"/>
  <c r="J12" i="10"/>
  <c r="I12" i="10"/>
  <c r="C26" i="10"/>
  <c r="C18" i="10"/>
  <c r="F14" i="10"/>
  <c r="G13" i="10"/>
  <c r="C12" i="10"/>
  <c r="C5" i="10"/>
  <c r="C21" i="10" s="1"/>
  <c r="C22" i="10" s="1"/>
  <c r="C13" i="10" l="1"/>
  <c r="C14" i="10" s="1"/>
  <c r="C27" i="10"/>
  <c r="C28" i="10" s="1"/>
  <c r="C34" i="10"/>
  <c r="C35" i="10" s="1"/>
  <c r="C8" i="10"/>
  <c r="C9" i="10" s="1"/>
  <c r="C15" i="10" s="1"/>
  <c r="V23" i="9"/>
  <c r="V21" i="9"/>
  <c r="C29" i="10" l="1"/>
  <c r="C23" i="10"/>
  <c r="C36" i="10"/>
  <c r="G17" i="10"/>
  <c r="G12" i="10"/>
  <c r="G14" i="10" s="1"/>
  <c r="H12" i="10"/>
  <c r="H14" i="10" s="1"/>
  <c r="H17" i="10"/>
  <c r="I14" i="10"/>
  <c r="S9" i="9"/>
  <c r="Q9" i="9"/>
  <c r="O9" i="9"/>
  <c r="M9" i="9"/>
  <c r="K9" i="9"/>
  <c r="I9" i="9"/>
  <c r="J3" i="8"/>
  <c r="I3" i="8"/>
  <c r="T10" i="9"/>
  <c r="P10" i="9"/>
  <c r="H10" i="9"/>
  <c r="T11" i="9"/>
  <c r="P11" i="9"/>
  <c r="N11" i="9"/>
  <c r="L11" i="9"/>
  <c r="J11" i="9"/>
  <c r="H11" i="9"/>
  <c r="T12" i="9"/>
  <c r="L12" i="9"/>
  <c r="J12" i="9"/>
  <c r="H12" i="9"/>
  <c r="T13" i="9"/>
  <c r="R13" i="9"/>
  <c r="L13" i="9"/>
  <c r="H13" i="9"/>
  <c r="R14" i="9"/>
  <c r="N14" i="9"/>
  <c r="H14" i="9"/>
  <c r="T15" i="9"/>
  <c r="R15" i="9"/>
  <c r="P15" i="9"/>
  <c r="N15" i="9"/>
  <c r="J15" i="9"/>
  <c r="H15" i="9"/>
  <c r="E15" i="9" s="1"/>
  <c r="V15" i="9" s="1"/>
  <c r="C11" i="9"/>
  <c r="C13" i="9"/>
  <c r="C15" i="9"/>
  <c r="T16" i="9"/>
  <c r="P16" i="9"/>
  <c r="H16" i="9"/>
  <c r="I96" i="8"/>
  <c r="T17" i="9"/>
  <c r="R17" i="9"/>
  <c r="P17" i="9"/>
  <c r="N17" i="9"/>
  <c r="L17" i="9"/>
  <c r="H17" i="9"/>
  <c r="H19" i="10" l="1"/>
  <c r="H18" i="10"/>
  <c r="I18" i="10"/>
  <c r="I19" i="10"/>
  <c r="G18" i="10"/>
  <c r="G19" i="10"/>
  <c r="E11" i="9"/>
  <c r="V11" i="9" s="1"/>
  <c r="E13" i="9"/>
  <c r="V13" i="9" s="1"/>
  <c r="E12" i="9"/>
  <c r="V12" i="9" s="1"/>
  <c r="E16" i="9"/>
  <c r="V16" i="9" s="1"/>
  <c r="N9" i="9"/>
  <c r="J9" i="9"/>
  <c r="P9" i="9"/>
  <c r="E14" i="9"/>
  <c r="V14" i="9" s="1"/>
  <c r="E10" i="9"/>
  <c r="V10" i="9" s="1"/>
  <c r="E17" i="9"/>
  <c r="V17" i="9" s="1"/>
  <c r="J83" i="8"/>
  <c r="I83" i="8"/>
  <c r="C17" i="9"/>
  <c r="J96" i="8"/>
  <c r="T18" i="9"/>
  <c r="T9" i="9" s="1"/>
  <c r="R18" i="9"/>
  <c r="R9" i="9" s="1"/>
  <c r="P18" i="9"/>
  <c r="L18" i="9"/>
  <c r="L9" i="9" s="1"/>
  <c r="H18" i="9"/>
  <c r="E18" i="9" l="1"/>
  <c r="J117" i="8"/>
  <c r="I117" i="8"/>
  <c r="G117" i="8"/>
  <c r="F117" i="8"/>
  <c r="E117" i="8"/>
  <c r="H19" i="9"/>
  <c r="C19" i="9"/>
  <c r="J122" i="8"/>
  <c r="I122" i="8"/>
  <c r="V18" i="9" s="1"/>
  <c r="T21" i="9"/>
  <c r="P21" i="9"/>
  <c r="J21" i="9"/>
  <c r="H21" i="9"/>
  <c r="J130" i="8"/>
  <c r="I130" i="8"/>
  <c r="T20" i="9"/>
  <c r="P20" i="9"/>
  <c r="N20" i="9"/>
  <c r="H20" i="9"/>
  <c r="C21" i="9"/>
  <c r="C20" i="9"/>
  <c r="C18" i="9"/>
  <c r="C16" i="9"/>
  <c r="C14" i="9"/>
  <c r="C12" i="9"/>
  <c r="C10" i="9"/>
  <c r="S23" i="9"/>
  <c r="R23" i="9"/>
  <c r="Q23" i="9"/>
  <c r="O23" i="9"/>
  <c r="M23" i="9"/>
  <c r="L23" i="9"/>
  <c r="K23" i="9"/>
  <c r="I23" i="9"/>
  <c r="G9" i="9"/>
  <c r="G23" i="9" s="1"/>
  <c r="C9" i="9" l="1"/>
  <c r="E19" i="9"/>
  <c r="V19" i="9" s="1"/>
  <c r="E20" i="9"/>
  <c r="H9" i="9"/>
  <c r="H23" i="9" s="1"/>
  <c r="E21" i="9"/>
  <c r="U21" i="9" s="1"/>
  <c r="M117" i="8"/>
  <c r="J23" i="9"/>
  <c r="C23" i="9"/>
  <c r="F23" i="9"/>
  <c r="T23" i="9"/>
  <c r="P23" i="9"/>
  <c r="N23" i="9"/>
  <c r="E9" i="9" l="1"/>
  <c r="U9" i="9" s="1"/>
  <c r="J144" i="8"/>
  <c r="I144" i="8"/>
  <c r="J62" i="8"/>
  <c r="I62" i="8"/>
  <c r="J52" i="8"/>
  <c r="I52" i="8"/>
  <c r="J44" i="8"/>
  <c r="I44" i="8"/>
  <c r="J33" i="8"/>
  <c r="I33" i="8"/>
  <c r="J19" i="8"/>
  <c r="I19" i="8"/>
  <c r="V9" i="9" l="1"/>
  <c r="J2" i="8"/>
  <c r="I2" i="8"/>
  <c r="U20" i="9"/>
  <c r="V20" i="9"/>
  <c r="M5" i="8"/>
  <c r="M6" i="8"/>
  <c r="M7" i="8"/>
  <c r="M8" i="8"/>
  <c r="M9" i="8"/>
  <c r="M10" i="8"/>
  <c r="M11" i="8"/>
  <c r="M12" i="8"/>
  <c r="M13" i="8"/>
  <c r="M14" i="8"/>
  <c r="M30" i="8"/>
  <c r="M15" i="8"/>
  <c r="M16" i="8"/>
  <c r="M17" i="8"/>
  <c r="M18" i="8"/>
  <c r="M20" i="8"/>
  <c r="M21" i="8"/>
  <c r="M22" i="8"/>
  <c r="M23" i="8"/>
  <c r="M24" i="8"/>
  <c r="M25" i="8"/>
  <c r="M26" i="8"/>
  <c r="M27" i="8"/>
  <c r="M28" i="8"/>
  <c r="M29" i="8"/>
  <c r="M31" i="8"/>
  <c r="M129" i="8"/>
  <c r="M32" i="8"/>
  <c r="M34" i="8"/>
  <c r="M35" i="8"/>
  <c r="M36" i="8"/>
  <c r="M37" i="8"/>
  <c r="M38" i="8"/>
  <c r="M39" i="8"/>
  <c r="M40" i="8"/>
  <c r="M41" i="8"/>
  <c r="M42" i="8"/>
  <c r="M43" i="8"/>
  <c r="M45" i="8"/>
  <c r="M46" i="8"/>
  <c r="M47" i="8"/>
  <c r="M48" i="8"/>
  <c r="M49" i="8"/>
  <c r="M50" i="8"/>
  <c r="M51" i="8"/>
  <c r="M53" i="8"/>
  <c r="M54" i="8"/>
  <c r="M55" i="8"/>
  <c r="M56" i="8"/>
  <c r="M57" i="8"/>
  <c r="M58" i="8"/>
  <c r="M59" i="8"/>
  <c r="M60" i="8"/>
  <c r="M61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4" i="8"/>
  <c r="M85" i="8"/>
  <c r="M86" i="8"/>
  <c r="M102" i="8"/>
  <c r="M87" i="8"/>
  <c r="M106" i="8"/>
  <c r="M88" i="8"/>
  <c r="M89" i="8"/>
  <c r="M90" i="8"/>
  <c r="M120" i="8"/>
  <c r="M91" i="8"/>
  <c r="M92" i="8"/>
  <c r="M112" i="8"/>
  <c r="M93" i="8"/>
  <c r="M94" i="8"/>
  <c r="M95" i="8"/>
  <c r="M97" i="8"/>
  <c r="M98" i="8"/>
  <c r="M99" i="8"/>
  <c r="M100" i="8"/>
  <c r="M101" i="8"/>
  <c r="M103" i="8"/>
  <c r="M104" i="8"/>
  <c r="M105" i="8"/>
  <c r="M107" i="8"/>
  <c r="M108" i="8"/>
  <c r="M109" i="8"/>
  <c r="M110" i="8"/>
  <c r="M111" i="8"/>
  <c r="M113" i="8"/>
  <c r="M114" i="8"/>
  <c r="M115" i="8"/>
  <c r="M116" i="8"/>
  <c r="M118" i="8"/>
  <c r="M119" i="8"/>
  <c r="M121" i="8"/>
  <c r="M128" i="8"/>
  <c r="M123" i="8"/>
  <c r="M124" i="8"/>
  <c r="M125" i="8"/>
  <c r="M126" i="8"/>
  <c r="M127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5" i="8"/>
  <c r="M146" i="8"/>
  <c r="M147" i="8"/>
  <c r="M148" i="8"/>
  <c r="M149" i="8"/>
  <c r="M150" i="8"/>
  <c r="M151" i="8"/>
  <c r="M152" i="8"/>
  <c r="M153" i="8"/>
  <c r="M154" i="8"/>
  <c r="M4" i="8"/>
  <c r="E23" i="9" l="1"/>
  <c r="K153" i="8"/>
  <c r="K152" i="8"/>
  <c r="K151" i="8"/>
  <c r="K150" i="8"/>
  <c r="K148" i="8"/>
  <c r="K147" i="8"/>
  <c r="K149" i="8"/>
  <c r="K146" i="8"/>
  <c r="K145" i="8"/>
  <c r="G144" i="8"/>
  <c r="F144" i="8"/>
  <c r="E144" i="8"/>
  <c r="M144" i="8" s="1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G130" i="8"/>
  <c r="F130" i="8"/>
  <c r="E130" i="8"/>
  <c r="K127" i="8"/>
  <c r="K126" i="8"/>
  <c r="K125" i="8"/>
  <c r="K124" i="8"/>
  <c r="K123" i="8"/>
  <c r="G122" i="8"/>
  <c r="F122" i="8"/>
  <c r="E122" i="8"/>
  <c r="M122" i="8" s="1"/>
  <c r="K128" i="8"/>
  <c r="K121" i="8"/>
  <c r="K119" i="8"/>
  <c r="K118" i="8"/>
  <c r="K116" i="8"/>
  <c r="K115" i="8"/>
  <c r="K114" i="8"/>
  <c r="K113" i="8"/>
  <c r="K111" i="8"/>
  <c r="K110" i="8"/>
  <c r="K109" i="8"/>
  <c r="K108" i="8"/>
  <c r="K107" i="8"/>
  <c r="K105" i="8"/>
  <c r="K104" i="8"/>
  <c r="K103" i="8"/>
  <c r="K101" i="8"/>
  <c r="K100" i="8"/>
  <c r="K99" i="8"/>
  <c r="K98" i="8"/>
  <c r="K97" i="8"/>
  <c r="G96" i="8"/>
  <c r="F96" i="8"/>
  <c r="E96" i="8"/>
  <c r="K95" i="8"/>
  <c r="K94" i="8"/>
  <c r="K93" i="8"/>
  <c r="K112" i="8"/>
  <c r="K92" i="8"/>
  <c r="K91" i="8"/>
  <c r="K120" i="8"/>
  <c r="K90" i="8"/>
  <c r="K89" i="8"/>
  <c r="K88" i="8"/>
  <c r="K106" i="8"/>
  <c r="K87" i="8"/>
  <c r="K102" i="8"/>
  <c r="K86" i="8"/>
  <c r="K85" i="8"/>
  <c r="K84" i="8"/>
  <c r="G83" i="8"/>
  <c r="F83" i="8"/>
  <c r="E83" i="8"/>
  <c r="M83" i="8" s="1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G62" i="8"/>
  <c r="F62" i="8"/>
  <c r="E62" i="8"/>
  <c r="K54" i="8"/>
  <c r="K55" i="8"/>
  <c r="K56" i="8"/>
  <c r="K57" i="8"/>
  <c r="K58" i="8"/>
  <c r="K59" i="8"/>
  <c r="K60" i="8"/>
  <c r="K61" i="8"/>
  <c r="K53" i="8"/>
  <c r="G52" i="8"/>
  <c r="F52" i="8"/>
  <c r="E52" i="8"/>
  <c r="K46" i="8"/>
  <c r="K47" i="8"/>
  <c r="K48" i="8"/>
  <c r="K49" i="8"/>
  <c r="K50" i="8"/>
  <c r="K51" i="8"/>
  <c r="K45" i="8"/>
  <c r="G44" i="8"/>
  <c r="F44" i="8"/>
  <c r="E44" i="8"/>
  <c r="K35" i="8"/>
  <c r="K36" i="8"/>
  <c r="K37" i="8"/>
  <c r="K38" i="8"/>
  <c r="K39" i="8"/>
  <c r="K40" i="8"/>
  <c r="K41" i="8"/>
  <c r="K42" i="8"/>
  <c r="K43" i="8"/>
  <c r="K34" i="8"/>
  <c r="E33" i="8"/>
  <c r="F33" i="8"/>
  <c r="G33" i="8"/>
  <c r="K21" i="8"/>
  <c r="K22" i="8"/>
  <c r="K23" i="8"/>
  <c r="K24" i="8"/>
  <c r="K25" i="8"/>
  <c r="K26" i="8"/>
  <c r="K27" i="8"/>
  <c r="K28" i="8"/>
  <c r="K29" i="8"/>
  <c r="K31" i="8"/>
  <c r="K129" i="8"/>
  <c r="K32" i="8"/>
  <c r="K20" i="8"/>
  <c r="F19" i="8"/>
  <c r="E19" i="8"/>
  <c r="K5" i="8"/>
  <c r="K6" i="8"/>
  <c r="K7" i="8"/>
  <c r="K8" i="8"/>
  <c r="K9" i="8"/>
  <c r="K10" i="8"/>
  <c r="K11" i="8"/>
  <c r="K12" i="8"/>
  <c r="K13" i="8"/>
  <c r="K14" i="8"/>
  <c r="K30" i="8"/>
  <c r="K15" i="8"/>
  <c r="K16" i="8"/>
  <c r="K17" i="8"/>
  <c r="K18" i="8"/>
  <c r="K4" i="8"/>
  <c r="G5" i="8"/>
  <c r="G6" i="8"/>
  <c r="G7" i="8"/>
  <c r="G8" i="8"/>
  <c r="G9" i="8"/>
  <c r="G10" i="8"/>
  <c r="G11" i="8"/>
  <c r="G12" i="8"/>
  <c r="G13" i="8"/>
  <c r="G14" i="8"/>
  <c r="G30" i="8"/>
  <c r="G19" i="8" s="1"/>
  <c r="G15" i="8"/>
  <c r="G16" i="8"/>
  <c r="G17" i="8"/>
  <c r="G18" i="8"/>
  <c r="G4" i="8"/>
  <c r="F3" i="8"/>
  <c r="E3" i="8"/>
  <c r="M3" i="8" s="1"/>
  <c r="K62" i="8" l="1"/>
  <c r="D15" i="9" s="1"/>
  <c r="K96" i="8"/>
  <c r="D17" i="9" s="1"/>
  <c r="K83" i="8"/>
  <c r="D16" i="9" s="1"/>
  <c r="K52" i="8"/>
  <c r="D14" i="9" s="1"/>
  <c r="K117" i="8"/>
  <c r="D19" i="9" s="1"/>
  <c r="K122" i="8"/>
  <c r="D18" i="9" s="1"/>
  <c r="K19" i="8"/>
  <c r="D11" i="9" s="1"/>
  <c r="K3" i="8"/>
  <c r="K44" i="8"/>
  <c r="D13" i="9" s="1"/>
  <c r="K130" i="8"/>
  <c r="D21" i="9" s="1"/>
  <c r="K33" i="8"/>
  <c r="D12" i="9" s="1"/>
  <c r="K144" i="8"/>
  <c r="D20" i="9" s="1"/>
  <c r="M33" i="8"/>
  <c r="M19" i="8"/>
  <c r="M44" i="8"/>
  <c r="M130" i="8"/>
  <c r="M96" i="8"/>
  <c r="M62" i="8"/>
  <c r="M52" i="8"/>
  <c r="F2" i="8"/>
  <c r="F155" i="8" s="1"/>
  <c r="J155" i="8"/>
  <c r="E2" i="8"/>
  <c r="E155" i="8" s="1"/>
  <c r="G3" i="8"/>
  <c r="G2" i="8" s="1"/>
  <c r="G155" i="8" s="1"/>
  <c r="I155" i="8"/>
  <c r="K2" i="8" l="1"/>
  <c r="D10" i="9"/>
  <c r="D9" i="9" s="1"/>
  <c r="D23" i="9" s="1"/>
  <c r="K155" i="8"/>
  <c r="M155" i="8"/>
  <c r="F313" i="1" l="1"/>
</calcChain>
</file>

<file path=xl/comments1.xml><?xml version="1.0" encoding="utf-8"?>
<comments xmlns="http://schemas.openxmlformats.org/spreadsheetml/2006/main">
  <authors>
    <author>Lela Tsotsoria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Lela Tsotsoria:3 თვის წინანდელი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Lela Tsotsoria:</t>
        </r>
        <r>
          <rPr>
            <sz val="9"/>
            <color indexed="81"/>
            <rFont val="Tahoma"/>
            <family val="2"/>
          </rPr>
          <t xml:space="preserve">
2019 წლის ნოემბრის მდგომარეობით</t>
        </r>
      </text>
    </comment>
  </commentList>
</comments>
</file>

<file path=xl/comments2.xml><?xml version="1.0" encoding="utf-8"?>
<comments xmlns="http://schemas.openxmlformats.org/spreadsheetml/2006/main">
  <authors>
    <author>Lela Tsotsoria</author>
  </authors>
  <commentList>
    <comment ref="F6" authorId="0" shapeId="0">
      <text>
        <r>
          <rPr>
            <b/>
            <sz val="9"/>
            <color indexed="81"/>
            <rFont val="Tahoma"/>
            <charset val="1"/>
          </rPr>
          <t>Lela Tsotsoria:</t>
        </r>
        <r>
          <rPr>
            <sz val="9"/>
            <color indexed="81"/>
            <rFont val="Tahoma"/>
            <charset val="1"/>
          </rPr>
          <t xml:space="preserve">
2015 წლის აღწერა - საქსტატის მონაცემები</t>
        </r>
      </text>
    </comment>
  </commentList>
</comments>
</file>

<file path=xl/sharedStrings.xml><?xml version="1.0" encoding="utf-8"?>
<sst xmlns="http://schemas.openxmlformats.org/spreadsheetml/2006/main" count="2348" uniqueCount="972">
  <si>
    <t>მუნიციპალიტეტი</t>
  </si>
  <si>
    <t>ძირითადი</t>
  </si>
  <si>
    <t>დამატებითი</t>
  </si>
  <si>
    <t>შპს „ N2 პოლიკლინიკა“</t>
  </si>
  <si>
    <t>215083898</t>
  </si>
  <si>
    <t>სამეგრელო და ზემო სვანეთი</t>
  </si>
  <si>
    <t>ფოთი</t>
  </si>
  <si>
    <t>ფოთი, სამეგრელოს ქ.#6</t>
  </si>
  <si>
    <t>შპს გორმედი</t>
  </si>
  <si>
    <t>417876711</t>
  </si>
  <si>
    <t>შიდა ქართლი</t>
  </si>
  <si>
    <t>გორი</t>
  </si>
  <si>
    <t>გორი, ცხინვალის გზატკეცილი №14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</si>
  <si>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</si>
  <si>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</si>
  <si>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აჭარა</t>
  </si>
  <si>
    <t>ბათუმი</t>
  </si>
  <si>
    <t>ბათუმი, ჯავახიშვილის ქ. N3ბ</t>
  </si>
  <si>
    <t>სს პოლიკლინიკა ვერე</t>
  </si>
  <si>
    <t>404548156</t>
  </si>
  <si>
    <t>თბილისი</t>
  </si>
  <si>
    <t>ვაკე-საბურთალოს რაიონი</t>
  </si>
  <si>
    <t>ქ.თბილისი, ლ.ქიაჩელის ქ.N18-20</t>
  </si>
  <si>
    <t>შპს ”ბავშვთა საავადმყოფო”</t>
  </si>
  <si>
    <t>238726072</t>
  </si>
  <si>
    <t>იმერეთი</t>
  </si>
  <si>
    <t>სამტრედია</t>
  </si>
  <si>
    <t>სამტრედია, რესპუბლიკის ქ.№64</t>
  </si>
  <si>
    <t>შპს "ბოლნისის ცენტრალური კლინიკა"</t>
  </si>
  <si>
    <t>225368330</t>
  </si>
  <si>
    <t>ქვემო ქართლი</t>
  </si>
  <si>
    <t>ბოლნისი</t>
  </si>
  <si>
    <t>ბოლნისი, დ.აღმაშენებლის ქ.№25</t>
  </si>
  <si>
    <t>შპს "არქიმედეს კლინიკა"</t>
  </si>
  <si>
    <t>404869567</t>
  </si>
  <si>
    <t>სენაკი</t>
  </si>
  <si>
    <t>სენაკი,რუსთაველის ქ.110</t>
  </si>
  <si>
    <t>ხაშური</t>
  </si>
  <si>
    <t>ქ.ხაშური, ფარნავაზის ქ.N5</t>
  </si>
  <si>
    <t>შპს ,,მედიქალ ცენტრი"</t>
  </si>
  <si>
    <t>417883945</t>
  </si>
  <si>
    <t>გორი. სუხიშვილის ქ. N63</t>
  </si>
  <si>
    <t>შპს სამედიცინო ამბულატორია „ფონიჭალა“</t>
  </si>
  <si>
    <t>206344062</t>
  </si>
  <si>
    <t>ისანი-სამგორის რაიონი</t>
  </si>
  <si>
    <t>თბილისი, სოფ. ფონიჭალა</t>
  </si>
  <si>
    <t>შპს "რეგიონული ჯანდაცვის ცენტრი"-დმანისი</t>
  </si>
  <si>
    <t>236035517</t>
  </si>
  <si>
    <t>დმანისი</t>
  </si>
  <si>
    <t>ქ.დმანისი,წმინდა ნინოს ქ.N37</t>
  </si>
  <si>
    <t>სს სამედიცინო კორპორაცია ევექსი-საბურთალოს პოლიკლინიკა.</t>
  </si>
  <si>
    <t>404476205</t>
  </si>
  <si>
    <t>ვაჟა-ფშაველას N40</t>
  </si>
  <si>
    <t/>
  </si>
  <si>
    <t>შპს ჯეო ჰოსპიტალს</t>
  </si>
  <si>
    <t>404907730</t>
  </si>
  <si>
    <t>კახეთი</t>
  </si>
  <si>
    <t>გურჯაანი</t>
  </si>
  <si>
    <t>გურჯაანი, ველისციხე  (თბილისი, კოსტავას ქ. №67, ბ.71)</t>
  </si>
  <si>
    <t>გარდაბანი</t>
  </si>
  <si>
    <t>გარდაბანი, სართიჭალა (თბილისი, კოსტავას ქ. 67 ბ.71)</t>
  </si>
  <si>
    <t>შპს "ემ მედი"</t>
  </si>
  <si>
    <t>416328922</t>
  </si>
  <si>
    <t>რუსთავი</t>
  </si>
  <si>
    <t>ქ.რუსთავი, 21 მ/რ. N2 ბინის მიმდებარე ტერიტორია.</t>
  </si>
  <si>
    <t>შპს  ქ.ბათუმის № 4 პოლიკლინიკა</t>
  </si>
  <si>
    <t>245425197</t>
  </si>
  <si>
    <t>ბათუმი, ტაბიძის ქ.№2ა</t>
  </si>
  <si>
    <t>შპს კავკასიის მედიცინის ცენტრი- საბურთალოს პოლიკლინიკა</t>
  </si>
  <si>
    <t>404925747</t>
  </si>
  <si>
    <t>დავით თავხელიძის ქ. N1</t>
  </si>
  <si>
    <t>შპს "მანგლისის საავადმყოფო პოლიკლინიკა"</t>
  </si>
  <si>
    <t>230805117</t>
  </si>
  <si>
    <t>თეთრიწყარო</t>
  </si>
  <si>
    <t>საქართველო, თეთრიწყაროს რაიონი, დაბა მანგლისი, გორგასლის ქ., №22</t>
  </si>
  <si>
    <t>ზესტაფონი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</si>
  <si>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</si>
  <si>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</si>
  <si>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</si>
  <si>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</si>
  <si>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 xml:space="preserve">  შპს "ნოვა მედი"</t>
  </si>
  <si>
    <t>217879115</t>
  </si>
  <si>
    <t>გორი, ჭავჭავაძის ქ.N8</t>
  </si>
  <si>
    <t>მცხეთა. სოფ. ქსანი.  შპს მკურნალი XXI</t>
  </si>
  <si>
    <t>236035553</t>
  </si>
  <si>
    <t>მცხეთა-მთიანეთი</t>
  </si>
  <si>
    <t>მცხეთა</t>
  </si>
  <si>
    <t>მცხეთა, ქსანი</t>
  </si>
  <si>
    <t>სამკურნალო-დიაგნოსტიკური ცენტრი ,,სანო"</t>
  </si>
  <si>
    <t>416311556</t>
  </si>
  <si>
    <t>აღმაშენებლის ქ.2</t>
  </si>
  <si>
    <t>შპს "მკურნალი 2002"</t>
  </si>
  <si>
    <t>200079654</t>
  </si>
  <si>
    <t>გლდანი-ნაძალადევის რაიონი</t>
  </si>
  <si>
    <t>თბილისი, ცოტნე დადიანის N87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</si>
  <si>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</si>
  <si>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შპს სამკურნალო დიაგნოსტიკური ცენტრი ნიუ ლაიფი</t>
  </si>
  <si>
    <t>400233555</t>
  </si>
  <si>
    <t>დიდუბე-ჩუღურეთის რაიონი</t>
  </si>
  <si>
    <t>ქ.თბილისი, თ.ერისთავის ჩიხი N3</t>
  </si>
  <si>
    <t>შპს სამურნალო-პროფილაქტიკური ცენტრი მზე</t>
  </si>
  <si>
    <t>404485240</t>
  </si>
  <si>
    <t>თბილისი. კოსტავას ქ. 75 გ</t>
  </si>
  <si>
    <t>შპს სამკურნალო გამაჯანსაღებელი ცენტრი „ანტროპოსი“</t>
  </si>
  <si>
    <t>202388754</t>
  </si>
  <si>
    <t>თბილისი, ნავთლუღის ჩიხი №9</t>
  </si>
  <si>
    <t>შპს "მედX"</t>
  </si>
  <si>
    <t>404932016</t>
  </si>
  <si>
    <t>მარნეული</t>
  </si>
  <si>
    <t>ქ. მარნეული. 26 მაისის ქუჩა (თბილისი. ვაჟა–ფშაველას გამზ. 35)</t>
  </si>
  <si>
    <t>შპს თბილისის N4 საოჯახო მედიცინის ცენტრი</t>
  </si>
  <si>
    <t>206040988</t>
  </si>
  <si>
    <t>თბილისი, ვაზისუბნის მე-4 მ/რ, 1კვ.</t>
  </si>
  <si>
    <t>შპს დიმიტრი მხეიძის სახელობის ყელ-ყურ-ცხვირის კლინიკა გიდი</t>
  </si>
  <si>
    <t>212693637</t>
  </si>
  <si>
    <t>ქუთაისი</t>
  </si>
  <si>
    <t>ქუთაისის, კაკო კიბორძალიძის 9</t>
  </si>
  <si>
    <t>შპს რეგიონული ჯანდაცვის ცენტრი</t>
  </si>
  <si>
    <t>ხარაგაული</t>
  </si>
  <si>
    <t>ხარაგაული, წერეთლის ქუჩა N19 / დევდარიანის ქ. # 41</t>
  </si>
  <si>
    <t>ააიპ ბერძნული სამედიცინო ფონდი "ჰიპოკრატე"</t>
  </si>
  <si>
    <t>202940372</t>
  </si>
  <si>
    <t>თბილისი, ნინოშვილის N23</t>
  </si>
  <si>
    <t>შპს მედალფა_ოზურგეთი</t>
  </si>
  <si>
    <t>404908043</t>
  </si>
  <si>
    <t>გურია</t>
  </si>
  <si>
    <t>ოზურგეთი</t>
  </si>
  <si>
    <t>ოზურგეთი, ე. ნინოშვილის ქ. №3 (იყო ჟღენტის ქ. №4) (თბილისი, ჯ. ბაგრატიონის ქ. №6ა)</t>
  </si>
  <si>
    <t>სს მეზღვაურთა სამედიცინო ცენტრი-2010</t>
  </si>
  <si>
    <t>245629734</t>
  </si>
  <si>
    <t>ქ.ბათუმი, ტაბიძის ქ. N2ა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</si>
  <si>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</si>
  <si>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</si>
  <si>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ანაპის 414,დივიზიის ქ.N11</t>
  </si>
  <si>
    <t>შპს ბავშვთა ჯანმრთელობის ცენტრი</t>
  </si>
  <si>
    <t>445501751</t>
  </si>
  <si>
    <t>ქ.თბილისი, ბუაჩიძის ქ.N12.</t>
  </si>
  <si>
    <t>სადახლო</t>
  </si>
  <si>
    <t>სს"ევექსის კლინიკები"-თელავის პოლიკლინიკა</t>
  </si>
  <si>
    <t>405327427</t>
  </si>
  <si>
    <t>თელავი</t>
  </si>
  <si>
    <t>ჯორჯიაშვილის ქ N15</t>
  </si>
  <si>
    <t>შპს მედალფა_კასპი</t>
  </si>
  <si>
    <t>კასპი</t>
  </si>
  <si>
    <t>კასპი, გიორგი სააკაძის ქ. №27ბ (იყო გიორგი სააკაძის ქ. №110) (თბილისი, ჯ. ბაგრატიონის ქ. №6ა)</t>
  </si>
  <si>
    <t>შ.პ.ს ." აფხაზეთიდან იძულებით გადაადგილებულ პირთა წყალტუბოს პოლიკლინიკა"</t>
  </si>
  <si>
    <t>221275901</t>
  </si>
  <si>
    <t>წყალტუბო</t>
  </si>
  <si>
    <t>წყალტუბო, 26 მაისის ქ. #17</t>
  </si>
  <si>
    <t>შპს ,,პრემიუმ მედსერვისი"</t>
  </si>
  <si>
    <t>405186445</t>
  </si>
  <si>
    <t>ქ. თბილისი, ი. ჭავჭავაძის გამზ. N33 ბ</t>
  </si>
  <si>
    <t>შპს ,,ნიკა+2009-,,კლინიკა მედლაბი"</t>
  </si>
  <si>
    <t>205294144</t>
  </si>
  <si>
    <t>თბილისი, ე. ნინოშვილის ქ. N60</t>
  </si>
  <si>
    <t>ი/მ ნინო შავლაყაძე</t>
  </si>
  <si>
    <t>60002014416</t>
  </si>
  <si>
    <t>III-IV მ/რ შორის სავაჭ.ცენტ.2 სართ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</si>
  <si>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</si>
  <si>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</si>
  <si>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საგზაო პოლიკლინიკა + საოჯახო მედიცინის ცენტრი დიდუბე</t>
  </si>
  <si>
    <t>201948642</t>
  </si>
  <si>
    <t>ქ.თბილისი,ა.წერეთლის გამზირი N1</t>
  </si>
  <si>
    <t>სს"ევექსის კლინიკები"-ასპინძის კლინიკა</t>
  </si>
  <si>
    <t>სამცხე-ჯავახეთი</t>
  </si>
  <si>
    <t>ასპინძა</t>
  </si>
  <si>
    <t>დაბა ასპინძა</t>
  </si>
  <si>
    <t>შპს Krol Medical Corporation</t>
  </si>
  <si>
    <t>404941532</t>
  </si>
  <si>
    <t>ჭავჭავაძის გამზ. 44</t>
  </si>
  <si>
    <t>შპს თბილისის სამკურნალო-პროფილაქტიკური ცენტრი-ძველი ავლაბარი</t>
  </si>
  <si>
    <t>206041086</t>
  </si>
  <si>
    <t>თბილისი, ფაღავას №25</t>
  </si>
  <si>
    <t xml:space="preserve">შპს თელავის რაიონული საავადმყოფო </t>
  </si>
  <si>
    <t>231169507</t>
  </si>
  <si>
    <t>თელავი, ალადაშვილის №2</t>
  </si>
  <si>
    <t>სს "ევექსის ჰოსპიტლები"  – ქობულეთის ჰოსპიტალი</t>
  </si>
  <si>
    <t>ქობულეთი</t>
  </si>
  <si>
    <t>აბაშიძის ქ N18, მიმდებარედ</t>
  </si>
  <si>
    <t>სს სამედიცინო კორპორაცია ევექსი-გლდანის პოლიკლინიკა.</t>
  </si>
  <si>
    <t>გლდანი, 1 მკრ. კარტოგრაფიული ფაბრიკის მიმდებარედ</t>
  </si>
  <si>
    <t>რაჭა-ლეჩხუმი და ქვემო სვანეთი</t>
  </si>
  <si>
    <t>ონი</t>
  </si>
  <si>
    <t>ონი, ვახტანგ VI ქ. N10</t>
  </si>
  <si>
    <t>შპს ჯანმრთელობის ცენტრი</t>
  </si>
  <si>
    <t>211381994</t>
  </si>
  <si>
    <t>ქ. თბილისი, ალ. ყაზბეგის გამზირი №14ბ (იყო მიცკევიჩის №29)</t>
  </si>
  <si>
    <t>სს "ევექსის ჰოსპიტლები" - ზუგდიდის რეფერალური ჰოსპიტალი</t>
  </si>
  <si>
    <t>ზუგდიდი</t>
  </si>
  <si>
    <t>ზუგდიდი, გამსახურდიას ქ. # 206</t>
  </si>
  <si>
    <t>სს სამედიცინო კორპორაცია ევექსი-ვარკეთილის პოლიკლინიკა.</t>
  </si>
  <si>
    <t>ქ.თბილისი, ჯავახეთის ქ.N30.</t>
  </si>
  <si>
    <t>შპს "რეგიონული ჯანდაცვის ცენტრი"</t>
  </si>
  <si>
    <t>ამბროლაური</t>
  </si>
  <si>
    <t>ამბროლაური, ბრატისლავა-რაჭის ქ.N11</t>
  </si>
  <si>
    <t>შ.პ.ს საოჯახო მედიცინის ცენტრი ისანი</t>
  </si>
  <si>
    <t>405321986</t>
  </si>
  <si>
    <t>ქ.თბილისი,იუნკერთა ქ.N1</t>
  </si>
  <si>
    <t>სს "ლაზიკა მედი"</t>
  </si>
  <si>
    <t>415097503</t>
  </si>
  <si>
    <t>ფოთი, ჭანტურიას ქ.N16</t>
  </si>
  <si>
    <t>შპს ოპტიმალ მედი</t>
  </si>
  <si>
    <t>404512096</t>
  </si>
  <si>
    <t>თბილისი. თრიალეთის N50</t>
  </si>
  <si>
    <t>შპს ისნის რაიონის  N5 მოზრდილთა პოლიკლინიკა</t>
  </si>
  <si>
    <t>206042799</t>
  </si>
  <si>
    <t>ქ. თბილისი, ბოჭორმის ქუჩა N23</t>
  </si>
  <si>
    <t>შპს ალიანს მედ სერვისი</t>
  </si>
  <si>
    <t>405060437</t>
  </si>
  <si>
    <t>რუსთაველის N40</t>
  </si>
  <si>
    <t>შპს ”სენაკის ბავშვთა საავადმყოფო”</t>
  </si>
  <si>
    <t>239866542</t>
  </si>
  <si>
    <t>სენაკი, რუსთაველის ქ. №112</t>
  </si>
  <si>
    <t>შპს "ბათუმის N1 პოლიკლინიკა"</t>
  </si>
  <si>
    <t>245426392</t>
  </si>
  <si>
    <t>ბათუმი, აბუსერიძის №2</t>
  </si>
  <si>
    <t>შპს საოჯახო მედიცინის ეროვნული სასწავლო ცენტრი</t>
  </si>
  <si>
    <t>202905945</t>
  </si>
  <si>
    <t>მიხ. წინამძღვრიშვილის # 57</t>
  </si>
  <si>
    <t>შპს მე-11 შერეული ტიპის პოლიკლინიკა</t>
  </si>
  <si>
    <t>404439586</t>
  </si>
  <si>
    <t>ძველი თბილისის რაიონი</t>
  </si>
  <si>
    <t>ფურცელაძის ქ.#22</t>
  </si>
  <si>
    <t>სს "ევექსის ჰოსპიტლები"  – ახალქალაქის ჰოსპიტალი</t>
  </si>
  <si>
    <t>ახალქალაქი</t>
  </si>
  <si>
    <t>დ. აღმაშენებლის ქ N 31</t>
  </si>
  <si>
    <t xml:space="preserve">შპს ქ. რუსთავის №1 პოლიკლინიკა </t>
  </si>
  <si>
    <t xml:space="preserve">216453219 </t>
  </si>
  <si>
    <t>რუსთავი, გიორგაძის ქ. №6</t>
  </si>
  <si>
    <t>შპს 4 პოლიკლინიკა</t>
  </si>
  <si>
    <t>400151848</t>
  </si>
  <si>
    <t>ქ.თბილისი, გურამიშვილის გამზ.N9.</t>
  </si>
  <si>
    <t>ხონი</t>
  </si>
  <si>
    <t>ხონი, ჭანტურიას ქ. N12</t>
  </si>
  <si>
    <t>შპს მუხრანის 4 პოლიკლინიკა</t>
  </si>
  <si>
    <t>436039984</t>
  </si>
  <si>
    <t>მცხეთა, სოფელი მუხრანი.</t>
  </si>
  <si>
    <t>შპს ღია გული</t>
  </si>
  <si>
    <t>204970022</t>
  </si>
  <si>
    <t>თბილისი, თემქის დასახლება XI მ/რ I კვარტალი (1/47)</t>
  </si>
  <si>
    <t>შპს ქ.თბილისის №2 საოჯახო მედიცინის ცენტრი</t>
  </si>
  <si>
    <t>200006493</t>
  </si>
  <si>
    <t>თბილისი, თ.ერისთავის №3</t>
  </si>
  <si>
    <t>შპს ულტრამედი</t>
  </si>
  <si>
    <t>200254090</t>
  </si>
  <si>
    <t>თბილისი, დასახლება თემქა სავაჭრო ცენტრი</t>
  </si>
  <si>
    <t>შპს "მედისონ ჰოლდინგი"</t>
  </si>
  <si>
    <t>404923632</t>
  </si>
  <si>
    <t>თბილისი, ვაჟა-ფშაველას გამზირი N 83/11</t>
  </si>
  <si>
    <t>ასპინძა, ვარძიის ქუჩა N75</t>
  </si>
  <si>
    <t>შპს არქიმედეს კლინიკა</t>
  </si>
  <si>
    <t>სიღნაღი</t>
  </si>
  <si>
    <t>სიღნაღი, წნორი, მშვიდობის ქუჩა (თბილისი, ალ. ყაზბეგის №34)</t>
  </si>
  <si>
    <t>შპს კლინიკა LIFE</t>
  </si>
  <si>
    <t>404902735</t>
  </si>
  <si>
    <t>საგარეჯო</t>
  </si>
  <si>
    <t>საგარეჯო, ჭავჭავაძის ქ. №3ა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</si>
  <si>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</si>
  <si>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</si>
  <si>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</si>
  <si>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ბაღდათი</t>
  </si>
  <si>
    <t>ბაღდათი,	კახიანის №84 (თბილისი კოსტავას 67, ბინა 71)</t>
  </si>
  <si>
    <t>სს"ევექსის კლინიკები"-ყვარელის კლინიკა</t>
  </si>
  <si>
    <t>ყვარელი</t>
  </si>
  <si>
    <t>ჭავჭავაძის ქ N3ა</t>
  </si>
  <si>
    <t>თბილისი, კალოუბნის ქ. N12</t>
  </si>
  <si>
    <t>შპს თბილისის N5 პოლიკლინიკა</t>
  </si>
  <si>
    <t>404524886</t>
  </si>
  <si>
    <t>ქ.თბილისი, ბოჭორმის ქ.N23.</t>
  </si>
  <si>
    <t>შპს კლინიკა ექიმები</t>
  </si>
  <si>
    <t>438116496</t>
  </si>
  <si>
    <t>ქ.მარმეული,26 მაისის ქ. II-ჩიხი</t>
  </si>
  <si>
    <t>შპს "მკურნალი"</t>
  </si>
  <si>
    <t>439863480</t>
  </si>
  <si>
    <t>ქ.სენაკი, რუსთაველის ქ.N168</t>
  </si>
  <si>
    <t>სს "ევექსის კლინიკები"-ჩაქვის სამედიცინო ცენტრი</t>
  </si>
  <si>
    <t>თამარ მეფის ქუჩა N40,მიმდებარედ</t>
  </si>
  <si>
    <t>შპს N8 სამკურნალო დიაგნოსტიკური ცენტრი"</t>
  </si>
  <si>
    <t>206035565</t>
  </si>
  <si>
    <t>თბილისი, შირაქის №13</t>
  </si>
  <si>
    <t>შპს ჯანმრთელობა ყველას</t>
  </si>
  <si>
    <t>206348219</t>
  </si>
  <si>
    <t>მოსკოვის გამზირი 39 კორპ 3</t>
  </si>
  <si>
    <t>შპს "მედალფა"</t>
  </si>
  <si>
    <t>ჩოხატაური</t>
  </si>
  <si>
    <t>ჩოხატაური, თბილისის ქუჩა N10</t>
  </si>
  <si>
    <t>შპს "საოჯახო მედიცინის ქართულ-ამერიკული კლინიკა"</t>
  </si>
  <si>
    <t>404905723</t>
  </si>
  <si>
    <t>თბილისი, ბერბუკის ქ. №10</t>
  </si>
  <si>
    <t>წალკა</t>
  </si>
  <si>
    <t>წალკა, ექვთიმე თაყაიშვილის ქ. # 4</t>
  </si>
  <si>
    <t>შპს "MEDICOM"</t>
  </si>
  <si>
    <t>404963679</t>
  </si>
  <si>
    <t>რ.ლაღიძის ქ. N8</t>
  </si>
  <si>
    <t>შპს უნიკა</t>
  </si>
  <si>
    <t>406027311</t>
  </si>
  <si>
    <t>თბილისი,ვ,გორგასალის ქ N8</t>
  </si>
  <si>
    <t>შპს ,,ტრიო-მედი"</t>
  </si>
  <si>
    <t>225379658</t>
  </si>
  <si>
    <t>ბოლნისი. ს.ს.ორბელიანის 122</t>
  </si>
  <si>
    <t>სს "ევექსის კლინიკები"-ფოთის პოლიკლინიკა</t>
  </si>
  <si>
    <t>კ.გამსახურდიას ქ.N6</t>
  </si>
  <si>
    <t>შპს "ოჯახის მკურნალი"</t>
  </si>
  <si>
    <t>404413292</t>
  </si>
  <si>
    <t>თბილისი , კ. ხეთაგუროვის ქ. №6</t>
  </si>
  <si>
    <t>შპს "რუსთავის მედიცინის სახლი-N1 სამკურნალო დიაგნოსტიკური ცენტრი"</t>
  </si>
  <si>
    <t>416294566</t>
  </si>
  <si>
    <t>ქ.რუსთავი, ოდიშარიას ქ.N19.</t>
  </si>
  <si>
    <t>შპს თქვენი კლინიკა</t>
  </si>
  <si>
    <t>236058742</t>
  </si>
  <si>
    <t>თბილისი, ქავთარაძის 40</t>
  </si>
  <si>
    <t>შპს " აფხაზეთიდან იძულებით გადაადგილებულ პირთა ჯვარის ამბულატორია"</t>
  </si>
  <si>
    <t>242739961</t>
  </si>
  <si>
    <t>წალენჯიხა</t>
  </si>
  <si>
    <t>წალენჯიხა, ჯვარი</t>
  </si>
  <si>
    <t>შ.პ.ს. სურამის სადაბო პოლიკლინიკა</t>
  </si>
  <si>
    <t>243861228</t>
  </si>
  <si>
    <t>ხაშური,  შ. რუსთაველის #196</t>
  </si>
  <si>
    <t>შ.პ.ს.   " ქუთაისის N4  შერეული  პოლიკლინიკა"</t>
  </si>
  <si>
    <t>212670796</t>
  </si>
  <si>
    <t>ქუთაისი, ნიკეას ქ. №46-ბ</t>
  </si>
  <si>
    <t>გურჯაანი, კაჭრეთი  (თბილისი, კოსტავას ქ. №67, ბ.71)</t>
  </si>
  <si>
    <t>თბილისი, არაყიშვილის ქ. N2</t>
  </si>
  <si>
    <t>სს "ევექსის კლინიკები"-ჩხოროწყუს კლინიკა</t>
  </si>
  <si>
    <t>ჩხოროწყუ</t>
  </si>
  <si>
    <t>ჩხოროწყუ,აღმაშენებლის ქ.N19</t>
  </si>
  <si>
    <t>შპს მედულა - ქიმიოთერაპიის და იმუნოთერაპიის კლინიკა</t>
  </si>
  <si>
    <t>205001987</t>
  </si>
  <si>
    <t>თბილისი, პოლიტკოვსკაიას ქ. #6</t>
  </si>
  <si>
    <t>შ.პ.ს. "ზუგდიდის ბავშვთა პოლიკლინიკა</t>
  </si>
  <si>
    <t>220007061</t>
  </si>
  <si>
    <t>ზუგდიდი, კოსტავას ქ.№1</t>
  </si>
  <si>
    <t>სს "ევექსის კლინიკები"-ბათუმის პოლიკლინიკა</t>
  </si>
  <si>
    <t>ს.ხიმშიაშვილის ქუჩა N20</t>
  </si>
  <si>
    <t>შ.პ.ს.  წყალტუბოს  რაიონული  საავადმყოფო</t>
  </si>
  <si>
    <t>221269963</t>
  </si>
  <si>
    <t>წყალტუბო, ერისთავის ქ. №16</t>
  </si>
  <si>
    <t>იორმუღანლო</t>
  </si>
  <si>
    <t>შპს მედკაპიტალი</t>
  </si>
  <si>
    <t>205218030</t>
  </si>
  <si>
    <t>თბილისი, გამრეკელის ქ. N19</t>
  </si>
  <si>
    <t>შპს მედიკალ+</t>
  </si>
  <si>
    <t>405043171</t>
  </si>
  <si>
    <t>ქ.თბილისი, ვაკე, ნ.ყიფშიძის N11.</t>
  </si>
  <si>
    <t>ა(ა)იპ ფრანგული სამედიცინო ცენტრი კახეთი-იონი</t>
  </si>
  <si>
    <t>227766842</t>
  </si>
  <si>
    <t>ქ.გურჯაანი, რუსთაველის ქ. N22</t>
  </si>
  <si>
    <t>სს "ევექსის კლინიკები"-მარტვილის კლინიკა</t>
  </si>
  <si>
    <t>მარტვილი</t>
  </si>
  <si>
    <t>მშვიდობის ქ.N111</t>
  </si>
  <si>
    <t>შპს "თბ.  №24   ბავშვთა პოლიკლინიკა"</t>
  </si>
  <si>
    <t>209472881</t>
  </si>
  <si>
    <t>თბილისი, ლიბანის №1</t>
  </si>
  <si>
    <t>სს"ევექსის კლინიკები"საბურთალოს პოლიკლინიკა</t>
  </si>
  <si>
    <t>ვაჟა–ფშაველას გამზ.N40</t>
  </si>
  <si>
    <t>სს საჩხერის რაიონული საავადმყოფო-პოლიკლინიკური გაერთიანება</t>
  </si>
  <si>
    <t>239403463</t>
  </si>
  <si>
    <t>საჩხერე</t>
  </si>
  <si>
    <t>საჩხერე, ივანე გომართელის 17</t>
  </si>
  <si>
    <t>შპს პულსი-2</t>
  </si>
  <si>
    <t>406073092</t>
  </si>
  <si>
    <t>თბილისი, ბ. ხმელნიცკის ქ. №6, ბ.108</t>
  </si>
  <si>
    <t>შპს  "მედელანა"</t>
  </si>
  <si>
    <t>208184702</t>
  </si>
  <si>
    <t>ქ.თბილისი სევანის 8</t>
  </si>
  <si>
    <t>შპს "აფხაზეთიდან იძულებით გადაადგილებულ პირთა ფოთის პოლიკლინიკა"</t>
  </si>
  <si>
    <t>215139124</t>
  </si>
  <si>
    <t>ფოთი, დავითაიას ქ.№1</t>
  </si>
  <si>
    <t>შპს "ქ. თბილისის  № 11 სამკურნალო-პროფილაქტიკური ცენტრი"</t>
  </si>
  <si>
    <t>206039758</t>
  </si>
  <si>
    <t>თბილისი, ვარკეთილი 3, I მ/რ, კორპ.17</t>
  </si>
  <si>
    <t>დუშეთი</t>
  </si>
  <si>
    <t>დუშეთი,	სტალინის ქ. №71 (თბილისი კოსტავას 67, ბინა 71)</t>
  </si>
  <si>
    <t>შპს თბილისის № 1 სამკურნალო პროფილაქტიკური ცენტრი</t>
  </si>
  <si>
    <t>204861952</t>
  </si>
  <si>
    <t>თბილისი, ვაჟა-ფშაველას №83/11</t>
  </si>
  <si>
    <t>შპს კლინიკა ნიუმედი</t>
  </si>
  <si>
    <t>206334162</t>
  </si>
  <si>
    <t>თბილისი, მარიჯანის ქ. №4</t>
  </si>
  <si>
    <t>საგარეჯო, კახეთის გზატკეცილი №13 (თბილისი კოსტავას 67, ბინა 71)</t>
  </si>
  <si>
    <t>შპს  სამედიცინო ცენტრი "იუნონა"</t>
  </si>
  <si>
    <t>204420493</t>
  </si>
  <si>
    <t>ქ. თბილისი, ჭავჭავაძის გამზ. N60</t>
  </si>
  <si>
    <t>შპს ბომონდი</t>
  </si>
  <si>
    <t>212798070</t>
  </si>
  <si>
    <t>ქუთაისი, ზ. გამსახურდიას შეს.#15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</si>
  <si>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</si>
  <si>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</si>
  <si>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ქ. ქუთაისი, თამარ მეფის № 5/7, ტელ. (232) 5 56 81</t>
  </si>
  <si>
    <t>შპს ,, მცხეთის სამედიცინო ცენტრი"</t>
  </si>
  <si>
    <t>401993508</t>
  </si>
  <si>
    <t>ქ. მცხეთა, სამხედროს ქ. N20</t>
  </si>
  <si>
    <t>შპს "მარდალეიშვილის სამედიცინო ცენტრი-რუსთავი"</t>
  </si>
  <si>
    <t>216452265</t>
  </si>
  <si>
    <t>რუსთავი, გაგარინის ქ. N12</t>
  </si>
  <si>
    <t>ქ. გარდაბანი, ლესელიძის ქ. N1(იყო დ.აღმაშენებლის №27 (თბილისი კოსტავას 67, ბინა 71)</t>
  </si>
  <si>
    <t>შ.პ.ს. "გეგუთის  პოლიკლინიკა"</t>
  </si>
  <si>
    <t>221273315</t>
  </si>
  <si>
    <t>წყალტუბო, გეგუთი</t>
  </si>
  <si>
    <t>სს "ენგურის სამედიცინო კომპლექსი"</t>
  </si>
  <si>
    <t>219999303</t>
  </si>
  <si>
    <t>ზუგდიდი, ხელაიას ქ. №3 (იურიდ. -  ჯანაშიას ქ №2)</t>
  </si>
  <si>
    <t>შპს ბიჯი უნიმედი</t>
  </si>
  <si>
    <t>405153337</t>
  </si>
  <si>
    <t>ქ.თბილისი,რუსთავის გზატკეცილი N28.</t>
  </si>
  <si>
    <t>შპს  მოზრდილთა 25-ე პოლიკლინიკა</t>
  </si>
  <si>
    <t>208146834</t>
  </si>
  <si>
    <t>თბილისი,  ჭიჭინაძისN11</t>
  </si>
  <si>
    <t>შპს MEDHOUSE</t>
  </si>
  <si>
    <t>400090842</t>
  </si>
  <si>
    <t>გლდანი, მე-3 მკრ, მ.აბაშიძის #7</t>
  </si>
  <si>
    <t>შპს "ნიჩბისი"</t>
  </si>
  <si>
    <t>236035820</t>
  </si>
  <si>
    <t>მცხეთა, ნიჩბისი</t>
  </si>
  <si>
    <t>შპს კლინიკურ-დიაგნოსტიკური ცენტრი</t>
  </si>
  <si>
    <t>442728657</t>
  </si>
  <si>
    <t>წალენჯიხა, თამარ-მეფის ქ. №9</t>
  </si>
  <si>
    <t>სს "ქ. თბ.მოზრდილთა N26  პოლიკლინიკა"</t>
  </si>
  <si>
    <t>211357814</t>
  </si>
  <si>
    <t>ქ. თბილისი, ვაჟა-ფშაველას გამზირი N26</t>
  </si>
  <si>
    <t>შპს "აკადემიკოს ე. ფიფიას სახალხო კლინიკური საავადმყოფო"</t>
  </si>
  <si>
    <t>202353755</t>
  </si>
  <si>
    <t>ქ. თბილისი, თევდორე მღვდლის ქ.N9</t>
  </si>
  <si>
    <t>ლანჩხუთი</t>
  </si>
  <si>
    <t>ლანჩხუთი, ჭანტურიას ქუჩა N21</t>
  </si>
  <si>
    <t>შპს სამკურნალო დიაგნოსტიკური ცენტრი კიდმედი</t>
  </si>
  <si>
    <t>401963737</t>
  </si>
  <si>
    <t>თბილისი, ა.კერესელიძის ქ.N5</t>
  </si>
  <si>
    <t>შპს ელიტა მედი</t>
  </si>
  <si>
    <t>404434652</t>
  </si>
  <si>
    <t>თბილისი, შ. დადიანის ქ. N4</t>
  </si>
  <si>
    <t>სს"ევექსის კლინიკები"-ისნის პოლიკლინიკა</t>
  </si>
  <si>
    <t>ქეთევან წამებულის ქ N69</t>
  </si>
  <si>
    <t>შპს ავერსის კლინიკა</t>
  </si>
  <si>
    <t>212002580</t>
  </si>
  <si>
    <t>თბილისი, ბოგდან ხმელნიცკის №153ა</t>
  </si>
  <si>
    <t>შპს დევნილთა საოჯახო მედიცინის ცენტრი</t>
  </si>
  <si>
    <t>206269045</t>
  </si>
  <si>
    <t>ვარკეთილი, კალოუბნის 16</t>
  </si>
  <si>
    <t>სს"ევექსის კლინიკები"-ახმეტის კლინიკა</t>
  </si>
  <si>
    <t>ახმეტა</t>
  </si>
  <si>
    <t>რუსთაველის ქუჩა N78ა</t>
  </si>
  <si>
    <t>შპს MMM</t>
  </si>
  <si>
    <t>230085127</t>
  </si>
  <si>
    <t>ჭანტურიას ქ. N69</t>
  </si>
  <si>
    <t>შპს "ახალი სამედიცინო ცენტრი"</t>
  </si>
  <si>
    <t>405076420</t>
  </si>
  <si>
    <t>ბოლნისი,დ.აღმაშენებლის ქ.N25</t>
  </si>
  <si>
    <t>შპს ქალთა ჯანმრთელობის ცენტრი ჰერა</t>
  </si>
  <si>
    <t>221286855</t>
  </si>
  <si>
    <t>ქუთაისი, ს.მესხის 67</t>
  </si>
  <si>
    <t>შპს ქუთაისის ახალი №2 სამშობიარო სახლი</t>
  </si>
  <si>
    <t>412673174</t>
  </si>
  <si>
    <t>ლორთქიფანიძის ქ. N13</t>
  </si>
  <si>
    <t>შპს "ალტრა ვიტა"</t>
  </si>
  <si>
    <t>404953699</t>
  </si>
  <si>
    <t>ქ.თბილისი,საბურთალო,გ.ისაკაძის  ქ. 12</t>
  </si>
  <si>
    <t>შპს  წყნეთის საექიმო ამბულატორია</t>
  </si>
  <si>
    <t>204869455</t>
  </si>
  <si>
    <t>წყნეთი.სტალინის ქ. 27</t>
  </si>
  <si>
    <t>სს "რუსთავის #2 სამკურნალო-დიაგნოსტიკური ცენტრი"</t>
  </si>
  <si>
    <t>216314977</t>
  </si>
  <si>
    <t>რუსთავი, მესხიშვილის ქ.№1-ა</t>
  </si>
  <si>
    <t>თბილისი, მოსკოვის გამზირი , მე-4 კვ., მე-3 კოლრპ.</t>
  </si>
  <si>
    <t>შპს „საოჯახო მედიცინის ცენტრი - აფხაზეთი“</t>
  </si>
  <si>
    <t>204522515</t>
  </si>
  <si>
    <t>თბილისი, ლაღიძის №8</t>
  </si>
  <si>
    <t>შპს თამარისი</t>
  </si>
  <si>
    <t>406270761</t>
  </si>
  <si>
    <t>ქ.თბილისი, ახალუბნის ქ.N20</t>
  </si>
  <si>
    <t>შპს "ახალი კლინიკა"</t>
  </si>
  <si>
    <t>404980231</t>
  </si>
  <si>
    <t>ხაშური, რუსთაველის ქ.N40.</t>
  </si>
  <si>
    <t>შპს ,,არქიმედეს კლინიკა"</t>
  </si>
  <si>
    <t>ლაგოდეხი</t>
  </si>
  <si>
    <t>ლაგოდეხი. ჯანელიძის ქუჩა</t>
  </si>
  <si>
    <t>შპს "კოჯრის საექიმო  ამბულატორია"</t>
  </si>
  <si>
    <t>226521298</t>
  </si>
  <si>
    <t>დაბა კოჯორი, ტაბიძის #7</t>
  </si>
  <si>
    <t>სს სამედიცინო კორპორაცია ევექსი-დიდუბის პოლიკლინიკა.</t>
  </si>
  <si>
    <t>წერეთლის 141 ა</t>
  </si>
  <si>
    <t>სს"ევექსის კლინიკები"-ვარკეთილის პოლიკლინიკა</t>
  </si>
  <si>
    <t>ჯავახეთის ქ N30</t>
  </si>
  <si>
    <t>შპს მედალფა_ლანჩხუთი</t>
  </si>
  <si>
    <t>ლანჩხუთი, ჟორდანიას ქ. 136 (თბილისი, ჯ. ბაგრატიონის ქ. №6ა)</t>
  </si>
  <si>
    <t>შპს "პედიატრი"</t>
  </si>
  <si>
    <t>238726544</t>
  </si>
  <si>
    <t>სამტრედია, ჭანტურიას ქ.#2</t>
  </si>
  <si>
    <t>შპს დასტაქარი - XXI</t>
  </si>
  <si>
    <t>206326180</t>
  </si>
  <si>
    <t>თბილისი, ვარკეთილი 3, მე-4 მ/რ კ.408, ბ.3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</si>
  <si>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</si>
  <si>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</si>
  <si>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შპს ჯეო ჰოსპიტალს_სამტრედია</t>
  </si>
  <si>
    <t>სამტრედია, წანტურიას ქ. №2 (თბილისი, კოსტავას ქ. №67, ბ. 71)</t>
  </si>
  <si>
    <t>შპს ბავშვთა პოლიკლინიკა</t>
  </si>
  <si>
    <t>215082746</t>
  </si>
  <si>
    <t>ფოთი, წმინდა გიორგის ქ.№25</t>
  </si>
  <si>
    <t>შპს "კლინიკა რუსთავი"</t>
  </si>
  <si>
    <t>416289947</t>
  </si>
  <si>
    <t>რუსთავი, VII მ/რ</t>
  </si>
  <si>
    <t>შპს "მარტვილის სამედიცინო ცენტრი-მკურნალი"</t>
  </si>
  <si>
    <t>435428299</t>
  </si>
  <si>
    <t>მარტვილი,გამსახურდიას ქ. N14</t>
  </si>
  <si>
    <t>სს "ევექსის კლინიკები"-ზუგდიდის პოლიკლინიკა</t>
  </si>
  <si>
    <t>კოსტავას N1</t>
  </si>
  <si>
    <t>შპს "ალიანს მედი"</t>
  </si>
  <si>
    <t>405108477</t>
  </si>
  <si>
    <t>ქარელი</t>
  </si>
  <si>
    <t>ქარელი, ზ.ფანასკერტელის ქ.N30</t>
  </si>
  <si>
    <t>შპს ლილოს სამედიცინო ცენტრი</t>
  </si>
  <si>
    <t>208173885</t>
  </si>
  <si>
    <t>თბილისი, ლილოს დასახლება; ფრანგულიანის ქ. N19</t>
  </si>
  <si>
    <t>სს „ევექსი ჰოსპიტალები“ - თელავის რეფერალური ჰოსპიტალი</t>
  </si>
  <si>
    <t>სეხნიაშვილის ქ. №1</t>
  </si>
  <si>
    <t>შპს სამედიცინო ცენტრი ალმედი</t>
  </si>
  <si>
    <t>404456110</t>
  </si>
  <si>
    <t>ქ. თბილისი, ახუნდოვის ქ. #13</t>
  </si>
  <si>
    <t>შპს დევნილთა საოჯახო მედიცინის ცენტრი ცხუმი</t>
  </si>
  <si>
    <t>205190540</t>
  </si>
  <si>
    <t>თბილისი, წყნეთის "გ" ზონა</t>
  </si>
  <si>
    <t>შპს ახალციხის კლინიკა იმედი</t>
  </si>
  <si>
    <t>424067306</t>
  </si>
  <si>
    <t>ახალციხე</t>
  </si>
  <si>
    <t>ახალციხე, ახალქალაქის გზატკეცილი ჩიხი N3</t>
  </si>
  <si>
    <t>შპს "იმერმედი"-იმერეთის სამხარეო სამედიცინო ცენტრი (თერჯოლამედი)</t>
  </si>
  <si>
    <t>431948066</t>
  </si>
  <si>
    <t>თერჯოლა</t>
  </si>
  <si>
    <t>ქ.თერჯოლა, რუსთაველის ქ.N82</t>
  </si>
  <si>
    <t>დედოფლისწყარო</t>
  </si>
  <si>
    <t>დედოფლისწყარო, ნატროშვილის ქუჩა (ყოფილი ჰერეთის 22)</t>
  </si>
  <si>
    <t>შპს მარნეულის ამბულატორია</t>
  </si>
  <si>
    <t>405266037</t>
  </si>
  <si>
    <t>ქ.მარნეული.26 მაისის ქN80</t>
  </si>
  <si>
    <t>სს "ევექსის კლინიკები"-შუახევის კლინიკა</t>
  </si>
  <si>
    <t>შუახევი</t>
  </si>
  <si>
    <t>რუსთაველის ქ.N32</t>
  </si>
  <si>
    <t>შპს გიდმედი პლუსი</t>
  </si>
  <si>
    <t>404499609</t>
  </si>
  <si>
    <t>თბილისი. ლარსის შესახვევი N3</t>
  </si>
  <si>
    <t>სს "სამედიცინო კორპორაცია ევექსი" -  ბათუმის პოლიკლინიკა</t>
  </si>
  <si>
    <t>ს. ხიმშიაშვილის N 20</t>
  </si>
  <si>
    <t>შპს Mმედი22</t>
  </si>
  <si>
    <t>200006536</t>
  </si>
  <si>
    <t>თბილისი,ნ. ბუაჩიძის №12-ა</t>
  </si>
  <si>
    <t>შპს ჩვენი კლინიკა + ონკოლოგიური დისპანსერი</t>
  </si>
  <si>
    <t>202065647</t>
  </si>
  <si>
    <t>თბილისი, თევდორე მღვდლის ქ. N13</t>
  </si>
  <si>
    <t>შეზღუდული პასუხისმგებლობის საზოგადოება "ქუთაისის  N2 პოლიკლინიკა"</t>
  </si>
  <si>
    <t>212674710</t>
  </si>
  <si>
    <t>ქუთაისი, ჯავახიშვილის № 3, ტელ. (232) 7 44 30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</si>
  <si>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</si>
  <si>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</si>
  <si>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ბენაშვილის №3</t>
  </si>
  <si>
    <t>შპს "მცხეთის პირველადი  ჯანდაცვის ცენტრი ჯანმრთელი თაობა"</t>
  </si>
  <si>
    <t>236035465</t>
  </si>
  <si>
    <t>მცხეთა, კოსტავას ქ.№28</t>
  </si>
  <si>
    <t>შპს life 2012</t>
  </si>
  <si>
    <t>443855375</t>
  </si>
  <si>
    <t>ხაშური, ლესელიძის ქ. N10ა</t>
  </si>
  <si>
    <t>შპს ქ. თბილისის N3 სამკურნალო პროფილაქტიკური ცენტრი</t>
  </si>
  <si>
    <t>202051670</t>
  </si>
  <si>
    <t>თბილისი, ზ. ჭავჭავაძის ქ. N7</t>
  </si>
  <si>
    <t>მცხეთის დისპანსერი შპს  "ეპიდაკრი"   (ლისი)</t>
  </si>
  <si>
    <t>236036160</t>
  </si>
  <si>
    <t>მცხეთა, ლისი</t>
  </si>
  <si>
    <t>სს "ევექსის კლინიკები"-თერჯოლის კლინიკა</t>
  </si>
  <si>
    <t>რუსთაველის ქ.N69</t>
  </si>
  <si>
    <t>სს"ევექსის კლინიკები"-მთაწმინდის პოლიკლინიკა</t>
  </si>
  <si>
    <t>ვეკუას ქ N3</t>
  </si>
  <si>
    <t>შპს ფოთის პირველი პოლიკლინიკა</t>
  </si>
  <si>
    <t>415085286</t>
  </si>
  <si>
    <t>რუსთაველის რკალი N24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</si>
  <si>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</si>
  <si>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</si>
  <si>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 მესხის ქ.№5</t>
  </si>
  <si>
    <t>შპს "აფხაზეთიდან იძულებით გადაადგილებულ პირთა ხობის  პოლიკლინიკა"</t>
  </si>
  <si>
    <t>244688539</t>
  </si>
  <si>
    <t>ხობი</t>
  </si>
  <si>
    <t>ხობი, ჭყონდიდელის ქ. №4</t>
  </si>
  <si>
    <t>შპს №1 პოლიკლინიკა</t>
  </si>
  <si>
    <t>400103302</t>
  </si>
  <si>
    <t>ქ. თბილისი, ე.ბეჟანიშვილის ქ.N23.</t>
  </si>
  <si>
    <t>შპს ქობულეთის პირველადი ჯანდაცვისა და გადაუდებელი მედიცინის ცენტრი</t>
  </si>
  <si>
    <t>446964802</t>
  </si>
  <si>
    <t>ქ.ქობულეთი, 26 მაისის ქ.N2</t>
  </si>
  <si>
    <t>შპს ,,რუსთავის მედიცინის სახლი-N1სამკურნალო დიაგნოსტიკური ცენტრი"</t>
  </si>
  <si>
    <t>ქ. რუსთავი,მე-19 მკრ. სახლიN5 მიმდ. ტერ</t>
  </si>
  <si>
    <t>შპს "ამბულატორიულ-პოლიკლინიკური გაერთიანება"</t>
  </si>
  <si>
    <t>239866551</t>
  </si>
  <si>
    <t>სენაკი, რუსთაველის ქ.№114</t>
  </si>
  <si>
    <t>სს "ევექსის კლინიკები"-ხულოს კლინიკა</t>
  </si>
  <si>
    <t>ხულო</t>
  </si>
  <si>
    <t>აღმაშენებლის ქ.N1</t>
  </si>
  <si>
    <t>შპს "ჯანმრთელობა"</t>
  </si>
  <si>
    <t>204475068</t>
  </si>
  <si>
    <t>თბილისი, ფონიჭალა №3, მე-20 კორ.</t>
  </si>
  <si>
    <t>შპს დიაგნოსტიკური ცენტრი</t>
  </si>
  <si>
    <t>404904396</t>
  </si>
  <si>
    <t>თბილისი, ზაჰესი, კასკადის ქუჩა N41-ის მიმდებარე.</t>
  </si>
  <si>
    <t>შპს "  № 21 ბავშვთა პოლიკლინიკა "</t>
  </si>
  <si>
    <t>201947368</t>
  </si>
  <si>
    <t>თბილისი,დიღმის მას.მე-5 კვარტ.მე-5-ა კორპ.</t>
  </si>
  <si>
    <t>სს ქობულეთის სამედიცინო ცენტრი</t>
  </si>
  <si>
    <t>446955484</t>
  </si>
  <si>
    <t>ქობულეთი, თბილისის ქ. #31</t>
  </si>
  <si>
    <t>შპს მედიჰელფი</t>
  </si>
  <si>
    <t>404454050</t>
  </si>
  <si>
    <t>ქ. თბილისი, ი. ჭავჭავაძის გამზ. 39</t>
  </si>
  <si>
    <t>შპს აეროპორტის მრავალპროფილიანი პოლიკლინიკა</t>
  </si>
  <si>
    <t>206209342</t>
  </si>
  <si>
    <t>აეროპორტის დასახლება</t>
  </si>
  <si>
    <t>231184232</t>
  </si>
  <si>
    <t>თელავი, ალადაშვილის ქ.№2</t>
  </si>
  <si>
    <t>შპს ქალთა კონსულტაცია №6</t>
  </si>
  <si>
    <t>209472872</t>
  </si>
  <si>
    <t>თბილისი, ო. ხიზანიშვილის № 93</t>
  </si>
  <si>
    <t>შპს ქ.თბილისის №19 მოზრდილთა პოლიკლინიკა</t>
  </si>
  <si>
    <t>206040728</t>
  </si>
  <si>
    <t>თბილისი, მოსკოვის გამზირი N23</t>
  </si>
  <si>
    <t>შპს ხელვაჩაურის სამედიცინო ცენტრი</t>
  </si>
  <si>
    <t>248384519</t>
  </si>
  <si>
    <t>ხელვაჩაური</t>
  </si>
  <si>
    <t>ბათუმი, ფრიდონ ხალვაშის გამზირი, მე-7 შეს. №3</t>
  </si>
  <si>
    <t>შპს მარიმედი</t>
  </si>
  <si>
    <t>432539782</t>
  </si>
  <si>
    <t>კასპი, სააკაძის ქ. №110</t>
  </si>
  <si>
    <t>რუსთავი, მესხიშილის ქ. N3ა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</si>
  <si>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</si>
  <si>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</si>
  <si>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თბილისი, ვარკეთილი 3;  N1 მ/რ; მე-16ა კორპუსი</t>
  </si>
  <si>
    <t>თბილისი, ალ. გობრონიძის ქ.27</t>
  </si>
  <si>
    <t>შპს ზუგდიდის რაიონის ამბულატორიულ-პოლიკლინიკური გაერთიანება</t>
  </si>
  <si>
    <t>219992747</t>
  </si>
  <si>
    <t>ზუგდიდი, მ.კოსტავას ქ. №28</t>
  </si>
  <si>
    <t>შპს მედიქალ პარკი საქართველო</t>
  </si>
  <si>
    <t>404878888</t>
  </si>
  <si>
    <t>ბოლნისი, დ. აღმაშენებლის ქ.№25 (თბილისი, ფალიაშვილის/მოსაშვილის ქ.№85/24)</t>
  </si>
  <si>
    <t>შპს "რედი"</t>
  </si>
  <si>
    <t>200209103</t>
  </si>
  <si>
    <t>თბილისი, გურამიშვილის გამზირი №84</t>
  </si>
  <si>
    <t>შ.პ.ს  სააქიმო</t>
  </si>
  <si>
    <t>237080172</t>
  </si>
  <si>
    <t>ოზურგეთი, ჩოხატაურის ქ.N20</t>
  </si>
  <si>
    <t>სს "ევექსის ჰოსპიტლები"  – ფოთის ჰოსპიტალი</t>
  </si>
  <si>
    <t>გურიის ქ N171</t>
  </si>
  <si>
    <t>შ.პ.ს. "ქუთაისის მოზრდილთა N5 პოლიკლინიკა"</t>
  </si>
  <si>
    <t>212686477</t>
  </si>
  <si>
    <t>ქუთაისი,ჩხობაძის ქ. 16</t>
  </si>
  <si>
    <t>ხაშური, რუსთაველის ქ. №40 (თბილისი ფალიაშვილი/მოსაშვილის ქ.№85/24)</t>
  </si>
  <si>
    <t>შპს "დიაგნოსტიკური ცენტრი დეა"</t>
  </si>
  <si>
    <t>400214665</t>
  </si>
  <si>
    <t>ზაჰესი, ავჭალის 28-ის მიმდებარედ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</si>
  <si>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</si>
  <si>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</si>
  <si>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გამსახურდიას გამზირი 41ა</t>
  </si>
  <si>
    <t>თამილა სეხნიაშვილი სამკურნალო დიაგნოსტიკური ცენტრი დადა</t>
  </si>
  <si>
    <t>57001014812</t>
  </si>
  <si>
    <t>თბილისი, მუხიანის Iმ/რ. კორპ. #2</t>
  </si>
  <si>
    <t>შპს "სენაკის დევნილთა პოლიკლინიკა"</t>
  </si>
  <si>
    <t>239890668</t>
  </si>
  <si>
    <t>სენაკი, რუსთაველის ქ. №128</t>
  </si>
  <si>
    <t>შპს ჯანმრთელობა</t>
  </si>
  <si>
    <t>233644848</t>
  </si>
  <si>
    <t>ლანჩხუთი, კვირკველიას ქ. #16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</si>
  <si>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</si>
  <si>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</si>
  <si>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თბილისი, გლდანი ილორის ქ.№14</t>
  </si>
  <si>
    <t>შპს "ქვეშის საექიმო ამბულატორია"</t>
  </si>
  <si>
    <t>225365315</t>
  </si>
  <si>
    <t>ბოლნისი, ქვეში</t>
  </si>
  <si>
    <t>შპს  ოჯახის ექიმი</t>
  </si>
  <si>
    <t>216293311</t>
  </si>
  <si>
    <t>ქ. რუსთავი, თოდრიასქ.N17</t>
  </si>
  <si>
    <t>სს "ევექსის კლინიკები"-ტყიბულის კლინიკა</t>
  </si>
  <si>
    <t>ტყიბული</t>
  </si>
  <si>
    <t>თაბუკაშვილის ქ.N10</t>
  </si>
  <si>
    <t>შპს  „ქუთაისის N1 პირველადი ჯანდაცვის ცენტრი“</t>
  </si>
  <si>
    <t>212913276</t>
  </si>
  <si>
    <t>ქუთაისი, ტ. ტაბიძის ქ. N23</t>
  </si>
  <si>
    <t>შპს "სამკურნალო-სადიაგნოსტიკო ცენტრი სამგორი მედი"</t>
  </si>
  <si>
    <t>206061795</t>
  </si>
  <si>
    <t>თბილისი, კახეთის გზატკეცილი N23</t>
  </si>
  <si>
    <t>შპს სამკურნალო-დიაგნოსტიკური ცენტრი "ესკულაპი"</t>
  </si>
  <si>
    <t>439864185</t>
  </si>
  <si>
    <t>სენაკი, ჭყონდიდელის ქ.N1</t>
  </si>
  <si>
    <t>შპს "კუმისის  ამბულატორია"</t>
  </si>
  <si>
    <t>226525043</t>
  </si>
  <si>
    <t>გარდაბანი, კუმისი</t>
  </si>
  <si>
    <t>შ.პ.ს. "კლინიკა ვაკეში"</t>
  </si>
  <si>
    <t>416329477</t>
  </si>
  <si>
    <t>ქ. თბილისი, ს. ჯანაშიას ქ. 21</t>
  </si>
  <si>
    <t>შპა ,,ჯეო ჰოსპიტალს"</t>
  </si>
  <si>
    <t>ვანი</t>
  </si>
  <si>
    <t>ვანი. თავისუფლების ქ. N84  (ქ. თბილისი, ვაჟა-ფშაველას გამზ. N45)</t>
  </si>
  <si>
    <t>შპს "პულსი"</t>
  </si>
  <si>
    <t>444549883</t>
  </si>
  <si>
    <t>ხობი, ც.დადიანის N206.</t>
  </si>
  <si>
    <t>ი/მ გივი ცინცაძე</t>
  </si>
  <si>
    <t>37001019391</t>
  </si>
  <si>
    <t>სამტრედია, რუსთაველს ქ. #10</t>
  </si>
  <si>
    <t>სს "ევექსის კლინიკები"-ხობის კლინიკა</t>
  </si>
  <si>
    <t>ჭყონდიდელის ქ.N2</t>
  </si>
  <si>
    <t>შეზღუდული პასუხისმგებლობის საზოგადოება ფერომედი</t>
  </si>
  <si>
    <t>230070099</t>
  </si>
  <si>
    <t>ქ. ზესტაფონი, მაღლაკელიძისN4</t>
  </si>
  <si>
    <t xml:space="preserve"> შპს სავადმყოფო-პოლიკლინიკური გაერთიანება</t>
  </si>
  <si>
    <t>225364842</t>
  </si>
  <si>
    <t>ბოლნისი, დაბა კაზრეთი</t>
  </si>
  <si>
    <t>შპს "სამედიცინო ცენტრი მედიმედი"</t>
  </si>
  <si>
    <t>404472931</t>
  </si>
  <si>
    <t>მარჯანიშვილის ქ. N9</t>
  </si>
  <si>
    <t>სს"ევექსის კლინიკები"-ნინოწმინდის კლინიკა</t>
  </si>
  <si>
    <t>ნინოწმინდა</t>
  </si>
  <si>
    <t>თავისუფლების ქ N48</t>
  </si>
  <si>
    <t>შპს ჯეო ჰოსპიტალს_მარნეული</t>
  </si>
  <si>
    <t>მარნეული, რუსთაველის ქ. №112  (თბილისი, კოსტავას ქ. №67, ბ.71)</t>
  </si>
  <si>
    <t>შპს ვარკეთილის სამკურნალო ცენტრი</t>
  </si>
  <si>
    <t>206029064</t>
  </si>
  <si>
    <t>ქ. თბილისი, ვარკეთილი-3, 1მ/რ, კორპ. 33, ბ 3</t>
  </si>
  <si>
    <t>სს "სამედიცინო კორპორაცია ევექსი"-ტყიბულის ჰოსპიტალი</t>
  </si>
  <si>
    <t>შპს გგ</t>
  </si>
  <si>
    <t>412684607</t>
  </si>
  <si>
    <t>ქუთაისი, მუსხელიშვილის ქ. N1ა</t>
  </si>
  <si>
    <t>შპს ტესტი-IMP</t>
  </si>
  <si>
    <t>404934274</t>
  </si>
  <si>
    <t>თბილისი, ონიაშვილის ქ. N20</t>
  </si>
  <si>
    <t>შპს "პრემიუმ მედგრუპი"</t>
  </si>
  <si>
    <t>400163238</t>
  </si>
  <si>
    <t>ქ.თბილისი,ცოტნე დადიანის ქ.N160,ბინა 1.</t>
  </si>
  <si>
    <t>შპს მოზრდილთა N2 პოლიკლინიკა</t>
  </si>
  <si>
    <t>200006616</t>
  </si>
  <si>
    <t>თბილისი, ცოტნე დადიანისქ. N20</t>
  </si>
  <si>
    <t>შპს "დასტაქარი"</t>
  </si>
  <si>
    <t>236035688</t>
  </si>
  <si>
    <t>ქ. თბილისი, სოფ. დიღომი, დიდგორის ქ №75</t>
  </si>
  <si>
    <t>შპს კლინიკური დიაგნოსტიკური ცენტრი ნიკემედი</t>
  </si>
  <si>
    <t>404954563</t>
  </si>
  <si>
    <t>თბილისი, ი.ჭავჭავაძის გამზ.N44</t>
  </si>
  <si>
    <t>სს "ევექსის კლინიკები"-ქედის კლინიკა</t>
  </si>
  <si>
    <t>ქედა</t>
  </si>
  <si>
    <t>რუსთაველის ქ.N14</t>
  </si>
  <si>
    <t>შპს "ავთანდილ ყამბარაშვილის კლინიკა"</t>
  </si>
  <si>
    <t>231169810</t>
  </si>
  <si>
    <t>თელავი, ალადაშვილის ქ. N6</t>
  </si>
  <si>
    <t>შპს "მკურნალი+"</t>
  </si>
  <si>
    <t>405219776</t>
  </si>
  <si>
    <t>ქ.თბილისი, ვარკეთილი 3, მ/რ 1, კორპ. 16ა.</t>
  </si>
  <si>
    <t>მარნეული, სულხან-საბას ქ. №58</t>
  </si>
  <si>
    <t>ახალუბნის ქ#10</t>
  </si>
  <si>
    <t>სს "ევექსის კლინიკები"-ხონის კლინიკა</t>
  </si>
  <si>
    <t>სოლომონ მეორის ქ.N21</t>
  </si>
  <si>
    <t>შპს შანი აბაშის საოჯახო მედიცინის ცენტრი</t>
  </si>
  <si>
    <t>222432687</t>
  </si>
  <si>
    <t>აბაშა</t>
  </si>
  <si>
    <t>აბაშა,ჩიქოვანის15</t>
  </si>
  <si>
    <t>ქარელის მუნიციპალიტეტი,სოფელი ბებნისი.</t>
  </si>
  <si>
    <t>შპს „ლითოტრიფსია 2014“</t>
  </si>
  <si>
    <t>405048817</t>
  </si>
  <si>
    <t>ქ. თბილისი, ქავთარაძის ქ. N27</t>
  </si>
  <si>
    <t>შპს სამკურნალო-პროფილაქტიკური ცენტრი პირველი</t>
  </si>
  <si>
    <t>200013083</t>
  </si>
  <si>
    <t>თბილისი, ხუდადოვის №10</t>
  </si>
  <si>
    <t>შპს "ოქსფორდ მედიქალი"</t>
  </si>
  <si>
    <t>433643694</t>
  </si>
  <si>
    <t>ქ. თბილისი, ნოდარ ბოხუას N17</t>
  </si>
  <si>
    <t>შპს მედალფა</t>
  </si>
  <si>
    <t>თბილისი, ალ. ყაზბეგის N16</t>
  </si>
  <si>
    <t>შპს "ქ. თბილისის  № 14 შერეული პოლიკლინიკა"</t>
  </si>
  <si>
    <t>211340949</t>
  </si>
  <si>
    <t>ვაშლიჯვარი, 14–ბ კორპ. I სართული</t>
  </si>
  <si>
    <t>თბილისი, ნავთლუღის ქ. №11-13 (თბილისი, ვაჟა-ფშაველას გამზირი №27ბ)</t>
  </si>
  <si>
    <t>შპს ბავშვთა და მოზარდთა სამკურნალო-პროფილაქტიკური ცენტრი თინომედი</t>
  </si>
  <si>
    <t>400211908</t>
  </si>
  <si>
    <t>ქ.თბილისი,სანზონა,გურამიშვილის N23-ა,I სართული</t>
  </si>
  <si>
    <t>შპს "ჯანმრთელობის სახლი გურიაში"</t>
  </si>
  <si>
    <t>242005977</t>
  </si>
  <si>
    <t>ი.ჭავჭავაძის ქ. N1</t>
  </si>
  <si>
    <t>ლენტეხი</t>
  </si>
  <si>
    <t>ლენტეხი, დავით აღმაშენებლის ქ N1</t>
  </si>
  <si>
    <t>შპს კლინიკა ელიტე</t>
  </si>
  <si>
    <t>430024332</t>
  </si>
  <si>
    <t>ზესტაფონი, ასლანიკაშვილის სანაპირო (იურიდ: მაჭავარიანის ქ. №1)</t>
  </si>
  <si>
    <t>სს "ევექსის ჰოსპიტლები"  – ახალციხის რეფერალური ჰოსპიტალი</t>
  </si>
  <si>
    <t>რუსთაველის ქ N105ა</t>
  </si>
  <si>
    <t>შპს ლია ხაჭაპურიძის ჯანმრთელობის ცენტრი</t>
  </si>
  <si>
    <t>404867907</t>
  </si>
  <si>
    <t>ხონი, თავისუფლების მოედანი №6 (ხონი, დ. გურამიშვილის ქ. №2)</t>
  </si>
  <si>
    <t>შპს "ტლ მედიკალ"</t>
  </si>
  <si>
    <t>405302499</t>
  </si>
  <si>
    <t>ბერი გაბრიელ სალოსის გამზირი N55</t>
  </si>
  <si>
    <t>შპს სამედიცინო ჰოლდინგი 23</t>
  </si>
  <si>
    <t>400027127</t>
  </si>
  <si>
    <t>თბილისი, ხიზანიშვილის ქ. №28</t>
  </si>
  <si>
    <t>გორი, ცხინვალის გზატკეცილი N12</t>
  </si>
  <si>
    <t>სს"ევექსის კლინიკები"-გლდანის პოლიკლინიკა</t>
  </si>
  <si>
    <t>მარატ ნოზაძის ქ.N8</t>
  </si>
  <si>
    <t>ნაქალაქევის ქ. N3</t>
  </si>
  <si>
    <t>სს"ევექსის კლინიკები"-დიდი დიღმის პოლიკლინიკა</t>
  </si>
  <si>
    <t>ი. პეტრიწის 16, N16ა კორპ. მიმდებარედ</t>
  </si>
  <si>
    <t>ბორჯომი</t>
  </si>
  <si>
    <t>ბორჯომი, სააკაძის ქ. №3 (თბილისი, კოსტავას ქ. №67, ბ.71)</t>
  </si>
  <si>
    <t>შპს სამედიცინო რეაბილიტაციის ამბულატორიული ცენტრი</t>
  </si>
  <si>
    <t>211331389</t>
  </si>
  <si>
    <t>დიდი დიღომი მე–3 მკრ კორ 14</t>
  </si>
  <si>
    <t>შპს სამედიცინო ცენტრი "დიაგნოზი"</t>
  </si>
  <si>
    <t>438114452</t>
  </si>
  <si>
    <t>საგარეჯოს რაიონი, სოფ. იორმუღანლო</t>
  </si>
  <si>
    <t>სოფ. დუისი</t>
  </si>
  <si>
    <t>შპს სამედიცინო ცენტრი რკინიგზა 1872 (Medical centre railway 1872)</t>
  </si>
  <si>
    <t>438724882</t>
  </si>
  <si>
    <t>სამტრედია, დ. აღმაშენებლის ქ. N244</t>
  </si>
  <si>
    <t>ყაზბეგი</t>
  </si>
  <si>
    <t>სტეფანწმინდა, ალ. ყაზბეგის ქ. # 35</t>
  </si>
  <si>
    <t>შპს  ქუთაისის  ბავშვთა  N 3 პოლიკლინიკა</t>
  </si>
  <si>
    <t>212691336</t>
  </si>
  <si>
    <t>ქუთაისი, ჯავახიშვილის ქ.№85</t>
  </si>
  <si>
    <t>შ.პ.ს სამკურნალო დიაგნოსტიკური ცენტრი</t>
  </si>
  <si>
    <t>406040895</t>
  </si>
  <si>
    <t>ლ.მესხიშვილი N15</t>
  </si>
  <si>
    <t>შპს "იკამედი ფოთი"</t>
  </si>
  <si>
    <t>202450052</t>
  </si>
  <si>
    <t>ქ. ფოთი, ერეკლე – II - ის ქუჩა N40</t>
  </si>
  <si>
    <t>თბილისი, ილია ვეკუას ქ.N18</t>
  </si>
  <si>
    <t>სს"ევექსის კლინიკები"-ადიგენის კლინიკა</t>
  </si>
  <si>
    <t>ადიგენი</t>
  </si>
  <si>
    <t>დაბა ადიგენი,ბალახაშვილის ქ N11</t>
  </si>
  <si>
    <t>შპს ”სამკურნალო-პროფილაქტიკური ცენტრი N7”</t>
  </si>
  <si>
    <t>201943424</t>
  </si>
  <si>
    <t>თბილისი, ა.წერეთლის გამზ. №55</t>
  </si>
  <si>
    <t>შპს "დიაგნოსტიკური ცენტრი "ლოკუსი"</t>
  </si>
  <si>
    <t>200102897</t>
  </si>
  <si>
    <t>თბილისი. ხიზანიშვილის N1</t>
  </si>
  <si>
    <t>შპს ფარმაცია-ვანი</t>
  </si>
  <si>
    <t>429649026</t>
  </si>
  <si>
    <t>ვანი,  სოლომონ მეორის №3</t>
  </si>
  <si>
    <t>სს"ევექსის კლინიკები"-დიდუბის პოლიკლინიკა</t>
  </si>
  <si>
    <t>წერეთლის გამზირი N123</t>
  </si>
  <si>
    <t>გარდაბანი, მარტყოფი (თბილისი, კოსტავას ქ. №67, ბ.71)</t>
  </si>
  <si>
    <t>შპს ამბულატორიული კლინიკა</t>
  </si>
  <si>
    <t>417875375</t>
  </si>
  <si>
    <t>გორი, მშვიდობის ქ. №12</t>
  </si>
  <si>
    <t>შპს "მესტიის საავადმყოფო-ამბულატორიული გაერთიანება".</t>
  </si>
  <si>
    <t>435892483</t>
  </si>
  <si>
    <t>მესტია</t>
  </si>
  <si>
    <t>მესტია, ი.გაბლიანის ქ.N13.</t>
  </si>
  <si>
    <t>თიანეთი</t>
  </si>
  <si>
    <t>თიანეთი, რუსთაველის ქ. # 75</t>
  </si>
  <si>
    <t>ქ. თბილისი, აკ, წერეთლის გამზ. N117</t>
  </si>
  <si>
    <t>შპს "აფხაზეთიდან იძულებით გადაადგილებულ პირთა ზუგდიდის  პოლიკლინიკა"</t>
  </si>
  <si>
    <t>220395347</t>
  </si>
  <si>
    <t>ზუგდიდი. კ. გამსახურდიას ქ. N26</t>
  </si>
  <si>
    <t>ცაგერი</t>
  </si>
  <si>
    <t>ცაგერი, რუსთაველის ქ N31</t>
  </si>
  <si>
    <t>შპს ონიქსი</t>
  </si>
  <si>
    <t>400194062</t>
  </si>
  <si>
    <t>დაბა მანგლისი, რუსთაველის ქ.N4</t>
  </si>
  <si>
    <t>შპს მედ+</t>
  </si>
  <si>
    <t xml:space="preserve">200218772 </t>
  </si>
  <si>
    <t>თბილისი, ლიბანის ქ. N15</t>
  </si>
  <si>
    <t>შ.პ.ს. "აჭარის ავტონომიური რესპუბლიკის ონკოლოგიის ცენტრი"</t>
  </si>
  <si>
    <t>245428372</t>
  </si>
  <si>
    <t>ბათუმი, პუშკინის ქ.№118</t>
  </si>
  <si>
    <t>შ.პ.ს. სამკურნალო -პროფილაქტიკური ცენტრი ინტერმედი 1</t>
  </si>
  <si>
    <t>422934908</t>
  </si>
  <si>
    <t>ბაქრაძის ქ. N4</t>
  </si>
  <si>
    <t>სს"ევექსის კლინიკები"-აბაშის კლინიკა</t>
  </si>
  <si>
    <t>თავისუფლების ქ N143</t>
  </si>
  <si>
    <t>შპს "ტერმინალი"</t>
  </si>
  <si>
    <t>220004616</t>
  </si>
  <si>
    <t>ზუგდიდი, ცოტნე დადიანის ქ. №1</t>
  </si>
  <si>
    <t>სს "ევექსის კლინიკები"-წალენჯიხის კლინიკა</t>
  </si>
  <si>
    <t>წალენჯიხა,ჭურღულიას ქ.N6</t>
  </si>
  <si>
    <t>შპს დევნილთა საოჯახო მედიცინის ცენტრი - ბიჭვინთა</t>
  </si>
  <si>
    <t>212749329</t>
  </si>
  <si>
    <t>ქუთაისი, ტოლბუხინის ქ. N15</t>
  </si>
  <si>
    <t>ს.ს."საზღვაო ჰოსპიტალი"</t>
  </si>
  <si>
    <t>245442695</t>
  </si>
  <si>
    <t>ბათუმი, მელიქიშვილის ქუჩა #102 ბ</t>
  </si>
  <si>
    <t>შპს მახინჯაურის მრავალპროფილიანი პოლიკლინიკა</t>
  </si>
  <si>
    <t>248384886</t>
  </si>
  <si>
    <t>ქ. ბათუმი, თამარ  მეფის გამზირი, შესახვევი III, N17</t>
  </si>
  <si>
    <t>ჭიათურა</t>
  </si>
  <si>
    <t>ჭიათურა, ჭანტურიას ქ. N20  (ქ. თბილისი კოსტავას 67, ბინა 71) / აღმაშენებლის ქ. 14</t>
  </si>
  <si>
    <t>მისამართი</t>
  </si>
  <si>
    <t>პროვაიდერისს/ნ</t>
  </si>
  <si>
    <t>პროვაიდერის რეგიონი</t>
  </si>
  <si>
    <t>პროვაიდერის დასახელება</t>
  </si>
  <si>
    <t>ძირითადი კონტინგენტი</t>
  </si>
  <si>
    <t>დამატებითი კონტინგენტი</t>
  </si>
  <si>
    <t>კონტინგენტი სულ</t>
  </si>
  <si>
    <t>გლდანი</t>
  </si>
  <si>
    <t>ნაძალადევი</t>
  </si>
  <si>
    <t>დიდუბე</t>
  </si>
  <si>
    <t>სამკ. დიაგნ ცენტრი "კიდმედი"</t>
  </si>
  <si>
    <t>ჩუღურეთი</t>
  </si>
  <si>
    <t>ვაკე</t>
  </si>
  <si>
    <t>საბურთალო</t>
  </si>
  <si>
    <t>სს "ევექსის კლინიკები"-საბურთალოს პოლიკლინიკა</t>
  </si>
  <si>
    <t>შპს მედიკორი</t>
  </si>
  <si>
    <t>პოლიტკოვსკაიას ქ. N8</t>
  </si>
  <si>
    <t>ისანი</t>
  </si>
  <si>
    <t>იუნკერთა ქ#1</t>
  </si>
  <si>
    <t>სამგორი</t>
  </si>
  <si>
    <t>კრწანისი</t>
  </si>
  <si>
    <t>მთაწმინდა</t>
  </si>
  <si>
    <t>სს"ევექსის კლინიკები"-მთაწმინდის პოლოკლინიკა</t>
  </si>
  <si>
    <t xml:space="preserve"> </t>
  </si>
  <si>
    <t>ზაჰესი</t>
  </si>
  <si>
    <t>ქუთაისი, თამარ მეფის № 5/7, ტელ. (232) 5 56 81</t>
  </si>
  <si>
    <t>ქუთაისი, კაკო კიბორძალიძის 9</t>
  </si>
  <si>
    <t>ქუთაისი, ლორთქიფანიძის ქ. N13</t>
  </si>
  <si>
    <t>გასაპასიურებელია</t>
  </si>
  <si>
    <t>ამჟამად არის შპს ბავშვთა ჯანმრთელობის ცენტრი</t>
  </si>
  <si>
    <t>სულ</t>
  </si>
  <si>
    <t>დაწესებულება</t>
  </si>
  <si>
    <t>რეგიონი /ქალაქი /რაიონი</t>
  </si>
  <si>
    <t>დევნილი</t>
  </si>
  <si>
    <t>სოფელი დიღომი</t>
  </si>
  <si>
    <t>სოფელი ფონიჭალა</t>
  </si>
  <si>
    <t>დაბა კოჯორი</t>
  </si>
  <si>
    <t>ი. ჭავჭავაძის გამზ. 44</t>
  </si>
  <si>
    <t>თბილისი, კ. ხეთაგუროვის ქ. №6</t>
  </si>
  <si>
    <t>შპს "ქუთაისის  N2 პოლიკლინიკა"</t>
  </si>
  <si>
    <t>შპს „ქუთაისის N1 პირველადი ჯანდაცვის ცენტრი“</t>
  </si>
  <si>
    <t>შპს "ქუთაისის N4  შერეული  პოლიკლინიკა"</t>
  </si>
  <si>
    <t>დაბა მახინჯაური</t>
  </si>
  <si>
    <t>დაბა წყნეთი</t>
  </si>
  <si>
    <t>რეგისტრირებული  ბენეფიციარი სულ</t>
  </si>
  <si>
    <t>მოსახლეობის საერთო რაოდენობა</t>
  </si>
  <si>
    <t>&lt;5,000</t>
  </si>
  <si>
    <t>5,000-6,000</t>
  </si>
  <si>
    <t>6,000&lt;7,000</t>
  </si>
  <si>
    <t>7,000&lt;8,000</t>
  </si>
  <si>
    <t>8,000-10,000</t>
  </si>
  <si>
    <t>10,000-13,000</t>
  </si>
  <si>
    <t>&gt;13,000</t>
  </si>
  <si>
    <t>რეგისტრი-რებულთა % მოსახლეობის საერთო რაოდენობიდან</t>
  </si>
  <si>
    <t>მ.შ. ძირითადი პაკეტი</t>
  </si>
  <si>
    <t>დაწესე-ბულება</t>
  </si>
  <si>
    <t>ბენეფი-ციარები</t>
  </si>
  <si>
    <t>ფონიჭალა</t>
  </si>
  <si>
    <t>ნაძალადავი</t>
  </si>
  <si>
    <t>ს.მეტრეველის ქ.N20 / თბილისი, ა.კერესელიძის ქ.N5</t>
  </si>
  <si>
    <t>მომსახურების მიმწოდებელი</t>
  </si>
  <si>
    <t>დაწესებულებებში (რომლებშიც რეგრ. მოსახლ.რ-ბა მეტია 13 ათასზე) რეგისტ. მოსახლ. % სულ რეგისტრ. მოსახლეობიდან</t>
  </si>
  <si>
    <t>ძირითად პაკეტში დარეგისტრირებული მოსახლეობა სულ</t>
  </si>
  <si>
    <t>რეგისტრირებულ მოსახლეობაზე, გუნდზე 2,500 ბენეფიციარის გათვლით საჭირო გუნდების (ექიმი/ექთანი) რაოდენობა</t>
  </si>
  <si>
    <t>კაპიტაციის ფარგლებში (0.86 თეთრი) გათვლილი იყო ხელფასი - ექიმი+ექთანი (600+360)</t>
  </si>
  <si>
    <t>სულ სახელფასო ფონდი თვეში</t>
  </si>
  <si>
    <t xml:space="preserve">გუნდის სახელფასო ფონდი კაპიტაციიდან </t>
  </si>
  <si>
    <t>კაპიტაცია</t>
  </si>
  <si>
    <t>არსებული</t>
  </si>
  <si>
    <t>I ვარიანტი</t>
  </si>
  <si>
    <t>II ვარიანტი</t>
  </si>
  <si>
    <t>III ვარიანტი</t>
  </si>
  <si>
    <t>ექიმი+ექთანი (650+455)</t>
  </si>
  <si>
    <t>ოჯახის ექიმი/ექთანი</t>
  </si>
  <si>
    <t>ლაბ. - დიაგნ.კვლევები+სპეციალისტები</t>
  </si>
  <si>
    <t xml:space="preserve">კაპიტაციიდან გუნდის სახელფასო ფონდზე მიდის </t>
  </si>
  <si>
    <t>სულ კაპიტაცია</t>
  </si>
  <si>
    <t xml:space="preserve">კაპიტაცია გაიზრდება </t>
  </si>
  <si>
    <t>დამატებითი ხარჯი</t>
  </si>
  <si>
    <t>თვეში</t>
  </si>
  <si>
    <t>ექიმი+ექთანი (650+455)+20% საშემოსავლო</t>
  </si>
  <si>
    <t>8 თვეში (აპრილი-ნოემბერი)</t>
  </si>
  <si>
    <t>ექიმი - 650+162.5=812.5</t>
  </si>
  <si>
    <t>12 თვეში</t>
  </si>
  <si>
    <t>ექთანი - 455+113.75=568.75</t>
  </si>
  <si>
    <t>ექიმი+ექთანი (600+360)+20% საშემოსავლო (ექიმი 750, ექთანი 450)</t>
  </si>
  <si>
    <t>ექიმი+ექთანი (600+455)+20% საშემოსავლო (ექიმი 720, ექთანი 567)</t>
  </si>
  <si>
    <t>IV ვარიანტი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</si>
</sst>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indexed="8"/>
      <name val="Sylfaen"/>
      <family val="1"/>
      <charset val="204"/>
    </font>
    <font>
      <sz val="9"/>
      <color theme="0"/>
      <name val="Sylfaen"/>
      <family val="1"/>
      <charset val="204"/>
    </font>
    <font>
      <b/>
      <sz val="9"/>
      <color theme="0"/>
      <name val="Sylfaen"/>
      <family val="1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9"/>
      <name val="Sylfaen"/>
      <family val="1"/>
    </font>
    <font>
      <sz val="9"/>
      <color rgb="FFFF0000"/>
      <name val="Sylfaen"/>
      <family val="1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color rgb="FFFF0000"/>
      <name val="Sylfae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 style="thin">
        <color theme="0"/>
      </bottom>
      <diagonal/>
    </border>
    <border>
      <left/>
      <right style="medium">
        <color rgb="FFFFFFFF"/>
      </right>
      <top/>
      <bottom style="thin">
        <color theme="0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1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/>
    <xf numFmtId="0" fontId="3" fillId="0" borderId="0" xfId="0" applyFont="1"/>
    <xf numFmtId="165" fontId="3" fillId="0" borderId="0" xfId="1" applyNumberFormat="1" applyFont="1"/>
    <xf numFmtId="164" fontId="3" fillId="0" borderId="0" xfId="1" applyFont="1"/>
    <xf numFmtId="164" fontId="3" fillId="0" borderId="0" xfId="0" applyNumberFormat="1" applyFont="1"/>
    <xf numFmtId="4" fontId="3" fillId="0" borderId="0" xfId="0" applyNumberFormat="1" applyFont="1"/>
    <xf numFmtId="1" fontId="3" fillId="0" borderId="0" xfId="0" applyNumberFormat="1" applyFont="1"/>
    <xf numFmtId="43" fontId="3" fillId="0" borderId="0" xfId="1" applyNumberFormat="1" applyFont="1"/>
    <xf numFmtId="43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165" fontId="4" fillId="0" borderId="0" xfId="1" applyNumberFormat="1" applyFont="1"/>
    <xf numFmtId="0" fontId="5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/>
    <xf numFmtId="166" fontId="6" fillId="2" borderId="1" xfId="1" applyNumberFormat="1" applyFont="1" applyFill="1" applyBorder="1"/>
    <xf numFmtId="166" fontId="7" fillId="3" borderId="1" xfId="1" applyNumberFormat="1" applyFont="1" applyFill="1" applyBorder="1"/>
    <xf numFmtId="166" fontId="0" fillId="0" borderId="1" xfId="1" applyNumberFormat="1" applyFont="1" applyBorder="1"/>
    <xf numFmtId="166" fontId="0" fillId="0" borderId="1" xfId="1" applyNumberFormat="1" applyFont="1" applyFill="1" applyBorder="1"/>
    <xf numFmtId="165" fontId="3" fillId="4" borderId="1" xfId="1" applyNumberFormat="1" applyFont="1" applyFill="1" applyBorder="1"/>
    <xf numFmtId="0" fontId="9" fillId="0" borderId="0" xfId="2"/>
    <xf numFmtId="0" fontId="0" fillId="4" borderId="0" xfId="0" applyFill="1"/>
    <xf numFmtId="165" fontId="3" fillId="5" borderId="1" xfId="1" applyNumberFormat="1" applyFont="1" applyFill="1" applyBorder="1"/>
    <xf numFmtId="0" fontId="3" fillId="0" borderId="3" xfId="0" applyFont="1" applyBorder="1"/>
    <xf numFmtId="166" fontId="0" fillId="4" borderId="1" xfId="1" applyNumberFormat="1" applyFont="1" applyFill="1" applyBorder="1"/>
    <xf numFmtId="165" fontId="0" fillId="0" borderId="0" xfId="0" applyNumberFormat="1"/>
    <xf numFmtId="165" fontId="10" fillId="0" borderId="0" xfId="0" applyNumberFormat="1" applyFont="1"/>
    <xf numFmtId="165" fontId="3" fillId="0" borderId="1" xfId="1" applyNumberFormat="1" applyFont="1" applyFill="1" applyBorder="1"/>
    <xf numFmtId="0" fontId="0" fillId="0" borderId="0" xfId="0" applyFill="1"/>
    <xf numFmtId="165" fontId="0" fillId="0" borderId="0" xfId="0" applyNumberFormat="1" applyFill="1"/>
    <xf numFmtId="0" fontId="3" fillId="0" borderId="3" xfId="0" applyFont="1" applyFill="1" applyBorder="1"/>
    <xf numFmtId="0" fontId="11" fillId="0" borderId="0" xfId="0" applyFont="1"/>
    <xf numFmtId="0" fontId="13" fillId="6" borderId="14" xfId="0" applyFont="1" applyFill="1" applyBorder="1" applyAlignment="1">
      <alignment vertical="center" wrapText="1" readingOrder="1"/>
    </xf>
    <xf numFmtId="0" fontId="13" fillId="6" borderId="14" xfId="0" applyFont="1" applyFill="1" applyBorder="1" applyAlignment="1">
      <alignment horizontal="center" vertical="center" wrapText="1" readingOrder="1"/>
    </xf>
    <xf numFmtId="0" fontId="14" fillId="7" borderId="16" xfId="0" applyFont="1" applyFill="1" applyBorder="1" applyAlignment="1">
      <alignment horizontal="center" vertical="center" wrapText="1" readingOrder="1"/>
    </xf>
    <xf numFmtId="0" fontId="14" fillId="7" borderId="17" xfId="0" applyFont="1" applyFill="1" applyBorder="1" applyAlignment="1">
      <alignment horizontal="center" vertical="center" wrapText="1" readingOrder="1"/>
    </xf>
    <xf numFmtId="0" fontId="15" fillId="8" borderId="16" xfId="0" applyFont="1" applyFill="1" applyBorder="1" applyAlignment="1">
      <alignment horizontal="left" vertical="center" wrapText="1" readingOrder="1"/>
    </xf>
    <xf numFmtId="166" fontId="11" fillId="0" borderId="0" xfId="0" applyNumberFormat="1" applyFont="1"/>
    <xf numFmtId="0" fontId="14" fillId="7" borderId="19" xfId="0" applyFont="1" applyFill="1" applyBorder="1" applyAlignment="1">
      <alignment horizontal="left" vertical="center" wrapText="1" readingOrder="1"/>
    </xf>
    <xf numFmtId="0" fontId="14" fillId="9" borderId="19" xfId="0" applyFont="1" applyFill="1" applyBorder="1" applyAlignment="1">
      <alignment horizontal="left" vertical="center" wrapText="1" readingOrder="1"/>
    </xf>
    <xf numFmtId="0" fontId="15" fillId="8" borderId="19" xfId="0" applyFont="1" applyFill="1" applyBorder="1" applyAlignment="1">
      <alignment horizontal="left" vertical="center" wrapText="1" readingOrder="1"/>
    </xf>
    <xf numFmtId="0" fontId="14" fillId="0" borderId="0" xfId="0" applyFont="1"/>
    <xf numFmtId="0" fontId="13" fillId="2" borderId="19" xfId="0" applyFont="1" applyFill="1" applyBorder="1" applyAlignment="1">
      <alignment horizontal="left" vertical="center" wrapText="1" readingOrder="1"/>
    </xf>
    <xf numFmtId="43" fontId="11" fillId="0" borderId="0" xfId="0" applyNumberFormat="1" applyFont="1"/>
    <xf numFmtId="164" fontId="11" fillId="0" borderId="0" xfId="1" applyFont="1"/>
    <xf numFmtId="165" fontId="15" fillId="8" borderId="18" xfId="1" applyNumberFormat="1" applyFont="1" applyFill="1" applyBorder="1" applyAlignment="1">
      <alignment horizontal="right" vertical="center" wrapText="1" readingOrder="1"/>
    </xf>
    <xf numFmtId="165" fontId="15" fillId="8" borderId="19" xfId="1" applyNumberFormat="1" applyFont="1" applyFill="1" applyBorder="1" applyAlignment="1">
      <alignment horizontal="right" vertical="center" wrapText="1" readingOrder="1"/>
    </xf>
    <xf numFmtId="165" fontId="14" fillId="7" borderId="19" xfId="1" applyNumberFormat="1" applyFont="1" applyFill="1" applyBorder="1" applyAlignment="1">
      <alignment horizontal="right" vertical="center" wrapText="1" readingOrder="1"/>
    </xf>
    <xf numFmtId="165" fontId="14" fillId="9" borderId="19" xfId="1" applyNumberFormat="1" applyFont="1" applyFill="1" applyBorder="1" applyAlignment="1">
      <alignment horizontal="right" vertical="center" wrapText="1" readingOrder="1"/>
    </xf>
    <xf numFmtId="165" fontId="14" fillId="0" borderId="0" xfId="1" applyNumberFormat="1" applyFont="1"/>
    <xf numFmtId="165" fontId="13" fillId="2" borderId="20" xfId="1" applyNumberFormat="1" applyFont="1" applyFill="1" applyBorder="1"/>
    <xf numFmtId="165" fontId="13" fillId="2" borderId="21" xfId="1" applyNumberFormat="1" applyFont="1" applyFill="1" applyBorder="1"/>
    <xf numFmtId="165" fontId="13" fillId="2" borderId="22" xfId="1" applyNumberFormat="1" applyFont="1" applyFill="1" applyBorder="1"/>
    <xf numFmtId="165" fontId="13" fillId="2" borderId="23" xfId="1" applyNumberFormat="1" applyFont="1" applyFill="1" applyBorder="1"/>
    <xf numFmtId="165" fontId="13" fillId="2" borderId="24" xfId="1" applyNumberFormat="1" applyFont="1" applyFill="1" applyBorder="1"/>
    <xf numFmtId="165" fontId="13" fillId="2" borderId="0" xfId="1" applyNumberFormat="1" applyFont="1" applyFill="1"/>
    <xf numFmtId="165" fontId="17" fillId="7" borderId="19" xfId="1" applyNumberFormat="1" applyFont="1" applyFill="1" applyBorder="1" applyAlignment="1">
      <alignment horizontal="right" vertical="center" wrapText="1" readingOrder="1"/>
    </xf>
    <xf numFmtId="9" fontId="0" fillId="0" borderId="0" xfId="3" applyFont="1" applyFill="1"/>
    <xf numFmtId="9" fontId="0" fillId="0" borderId="0" xfId="3" applyFont="1"/>
    <xf numFmtId="165" fontId="17" fillId="9" borderId="19" xfId="1" applyNumberFormat="1" applyFont="1" applyFill="1" applyBorder="1" applyAlignment="1">
      <alignment horizontal="right" vertical="center" wrapText="1" readingOrder="1"/>
    </xf>
    <xf numFmtId="165" fontId="11" fillId="0" borderId="0" xfId="0" applyNumberFormat="1" applyFont="1"/>
    <xf numFmtId="0" fontId="8" fillId="0" borderId="0" xfId="0" applyFont="1" applyFill="1"/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textRotation="90" wrapText="1"/>
    </xf>
    <xf numFmtId="0" fontId="21" fillId="2" borderId="1" xfId="0" applyFont="1" applyFill="1" applyBorder="1"/>
    <xf numFmtId="166" fontId="21" fillId="2" borderId="1" xfId="1" applyNumberFormat="1" applyFont="1" applyFill="1" applyBorder="1"/>
    <xf numFmtId="0" fontId="21" fillId="3" borderId="1" xfId="0" applyFont="1" applyFill="1" applyBorder="1"/>
    <xf numFmtId="166" fontId="21" fillId="3" borderId="1" xfId="1" applyNumberFormat="1" applyFont="1" applyFill="1" applyBorder="1"/>
    <xf numFmtId="0" fontId="22" fillId="0" borderId="1" xfId="0" applyFont="1" applyFill="1" applyBorder="1"/>
    <xf numFmtId="166" fontId="22" fillId="0" borderId="1" xfId="1" applyNumberFormat="1" applyFont="1" applyFill="1" applyBorder="1"/>
    <xf numFmtId="0" fontId="22" fillId="10" borderId="1" xfId="0" applyFont="1" applyFill="1" applyBorder="1"/>
    <xf numFmtId="0" fontId="22" fillId="4" borderId="1" xfId="0" applyFont="1" applyFill="1" applyBorder="1"/>
    <xf numFmtId="0" fontId="21" fillId="0" borderId="1" xfId="0" applyFont="1" applyFill="1" applyBorder="1"/>
    <xf numFmtId="0" fontId="22" fillId="0" borderId="1" xfId="0" applyFont="1" applyBorder="1"/>
    <xf numFmtId="0" fontId="23" fillId="0" borderId="1" xfId="0" applyFont="1" applyBorder="1"/>
    <xf numFmtId="0" fontId="23" fillId="0" borderId="1" xfId="0" applyFont="1" applyFill="1" applyBorder="1"/>
    <xf numFmtId="166" fontId="22" fillId="4" borderId="1" xfId="1" applyNumberFormat="1" applyFont="1" applyFill="1" applyBorder="1"/>
    <xf numFmtId="166" fontId="22" fillId="0" borderId="1" xfId="1" applyNumberFormat="1" applyFont="1" applyBorder="1"/>
    <xf numFmtId="0" fontId="14" fillId="7" borderId="15" xfId="0" applyFont="1" applyFill="1" applyBorder="1" applyAlignment="1">
      <alignment horizontal="center" vertical="center" textRotation="90" wrapText="1" readingOrder="1"/>
    </xf>
    <xf numFmtId="9" fontId="27" fillId="8" borderId="19" xfId="3" applyFont="1" applyFill="1" applyBorder="1" applyAlignment="1">
      <alignment horizontal="right" vertical="center" wrapText="1" readingOrder="1"/>
    </xf>
    <xf numFmtId="165" fontId="27" fillId="7" borderId="19" xfId="1" applyNumberFormat="1" applyFont="1" applyFill="1" applyBorder="1" applyAlignment="1">
      <alignment horizontal="right" wrapText="1" readingOrder="1"/>
    </xf>
    <xf numFmtId="165" fontId="27" fillId="9" borderId="19" xfId="1" applyNumberFormat="1" applyFont="1" applyFill="1" applyBorder="1" applyAlignment="1">
      <alignment horizontal="right" wrapText="1" readingOrder="1"/>
    </xf>
    <xf numFmtId="9" fontId="16" fillId="8" borderId="19" xfId="3" applyFont="1" applyFill="1" applyBorder="1" applyAlignment="1">
      <alignment horizontal="center" vertical="center" wrapText="1" readingOrder="1"/>
    </xf>
    <xf numFmtId="9" fontId="16" fillId="7" borderId="19" xfId="3" applyFont="1" applyFill="1" applyBorder="1" applyAlignment="1">
      <alignment horizontal="center" wrapText="1" readingOrder="1"/>
    </xf>
    <xf numFmtId="9" fontId="16" fillId="9" borderId="19" xfId="3" applyFont="1" applyFill="1" applyBorder="1" applyAlignment="1">
      <alignment horizontal="center" wrapText="1" readingOrder="1"/>
    </xf>
    <xf numFmtId="9" fontId="13" fillId="2" borderId="21" xfId="3" applyFont="1" applyFill="1" applyBorder="1"/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 readingOrder="1"/>
    </xf>
    <xf numFmtId="0" fontId="13" fillId="6" borderId="12" xfId="0" applyFont="1" applyFill="1" applyBorder="1" applyAlignment="1">
      <alignment horizontal="center" vertical="center" wrapText="1" readingOrder="1"/>
    </xf>
    <xf numFmtId="0" fontId="13" fillId="6" borderId="11" xfId="0" applyFont="1" applyFill="1" applyBorder="1" applyAlignment="1">
      <alignment horizontal="center" vertical="center" wrapText="1" readingOrder="1"/>
    </xf>
    <xf numFmtId="0" fontId="13" fillId="6" borderId="5" xfId="0" applyFont="1" applyFill="1" applyBorder="1" applyAlignment="1">
      <alignment horizontal="center" vertical="center" wrapText="1" readingOrder="1"/>
    </xf>
    <xf numFmtId="0" fontId="13" fillId="6" borderId="10" xfId="0" applyFont="1" applyFill="1" applyBorder="1" applyAlignment="1">
      <alignment horizontal="center" vertical="center" wrapText="1" readingOrder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textRotation="90" wrapText="1" readingOrder="1"/>
    </xf>
    <xf numFmtId="0" fontId="13" fillId="6" borderId="7" xfId="0" applyFont="1" applyFill="1" applyBorder="1" applyAlignment="1">
      <alignment horizontal="center" vertical="center" textRotation="90" wrapText="1" readingOrder="1"/>
    </xf>
    <xf numFmtId="0" fontId="13" fillId="6" borderId="10" xfId="0" applyFont="1" applyFill="1" applyBorder="1" applyAlignment="1">
      <alignment horizontal="center" vertical="center" textRotation="90" wrapText="1" readingOrder="1"/>
    </xf>
    <xf numFmtId="0" fontId="13" fillId="6" borderId="8" xfId="0" applyFont="1" applyFill="1" applyBorder="1" applyAlignment="1">
      <alignment horizontal="center" vertical="center" wrapText="1" readingOrder="1"/>
    </xf>
    <xf numFmtId="0" fontId="13" fillId="6" borderId="9" xfId="0" applyFont="1" applyFill="1" applyBorder="1" applyAlignment="1">
      <alignment horizontal="center" vertical="center" wrapText="1" readingOrder="1"/>
    </xf>
    <xf numFmtId="0" fontId="13" fillId="6" borderId="4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 readingOrder="1"/>
    </xf>
    <xf numFmtId="0" fontId="28" fillId="11" borderId="1" xfId="0" applyFont="1" applyFill="1" applyBorder="1" applyAlignment="1">
      <alignment wrapText="1"/>
    </xf>
    <xf numFmtId="164" fontId="28" fillId="11" borderId="1" xfId="1" applyFont="1" applyFill="1" applyBorder="1"/>
    <xf numFmtId="0" fontId="29" fillId="0" borderId="0" xfId="0" applyFont="1"/>
    <xf numFmtId="0" fontId="29" fillId="0" borderId="1" xfId="0" applyFont="1" applyBorder="1" applyAlignment="1">
      <alignment wrapText="1"/>
    </xf>
    <xf numFmtId="164" fontId="29" fillId="0" borderId="1" xfId="1" applyFont="1" applyBorder="1"/>
    <xf numFmtId="165" fontId="28" fillId="11" borderId="1" xfId="1" applyNumberFormat="1" applyFont="1" applyFill="1" applyBorder="1"/>
    <xf numFmtId="0" fontId="29" fillId="0" borderId="1" xfId="0" applyFont="1" applyBorder="1"/>
    <xf numFmtId="0" fontId="28" fillId="11" borderId="1" xfId="0" applyFont="1" applyFill="1" applyBorder="1" applyAlignment="1">
      <alignment horizontal="left"/>
    </xf>
    <xf numFmtId="0" fontId="30" fillId="11" borderId="1" xfId="0" applyFont="1" applyFill="1" applyBorder="1"/>
    <xf numFmtId="164" fontId="30" fillId="11" borderId="1" xfId="1" applyFont="1" applyFill="1" applyBorder="1"/>
    <xf numFmtId="2" fontId="29" fillId="0" borderId="1" xfId="0" applyNumberFormat="1" applyFont="1" applyBorder="1"/>
    <xf numFmtId="43" fontId="29" fillId="0" borderId="1" xfId="0" applyNumberFormat="1" applyFont="1" applyBorder="1"/>
    <xf numFmtId="0" fontId="28" fillId="11" borderId="1" xfId="0" applyFont="1" applyFill="1" applyBorder="1"/>
    <xf numFmtId="2" fontId="28" fillId="11" borderId="1" xfId="0" applyNumberFormat="1" applyFont="1" applyFill="1" applyBorder="1"/>
    <xf numFmtId="0" fontId="30" fillId="11" borderId="1" xfId="0" applyFont="1" applyFill="1" applyBorder="1" applyAlignment="1">
      <alignment horizontal="right" wrapText="1"/>
    </xf>
    <xf numFmtId="164" fontId="30" fillId="11" borderId="1" xfId="1" applyNumberFormat="1" applyFont="1" applyFill="1" applyBorder="1"/>
    <xf numFmtId="0" fontId="28" fillId="0" borderId="1" xfId="0" applyFont="1" applyBorder="1"/>
  </cellXfs>
  <cellStyles count="5">
    <cellStyle name="Comma" xfId="1" builtinId="3"/>
    <cellStyle name="Hyperlink" xfId="2" builtinId="8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5"/>
  <sheetViews>
    <sheetView zoomScale="90" zoomScaleNormal="90" workbookViewId="0">
      <pane ySplit="1" topLeftCell="A2" activePane="bottomLeft" state="frozen"/>
      <selection pane="bottomLeft" activeCell="R147" sqref="R147"/>
    </sheetView>
  </sheetViews>
  <sheetFormatPr defaultRowHeight="15" x14ac:dyDescent="0.25"/>
  <cols>
    <col min="1" max="1" width="11.140625" hidden="1" customWidth="1"/>
    <col min="2" max="2" width="14.5703125" customWidth="1"/>
    <col min="3" max="3" width="63.85546875" customWidth="1"/>
    <col min="4" max="4" width="50.7109375" customWidth="1"/>
    <col min="5" max="5" width="11.85546875" hidden="1" customWidth="1"/>
    <col min="6" max="6" width="10.5703125" hidden="1" customWidth="1"/>
    <col min="7" max="7" width="11.5703125" hidden="1" customWidth="1"/>
    <col min="8" max="8" width="3.5703125" hidden="1" customWidth="1"/>
    <col min="9" max="9" width="10.7109375" customWidth="1"/>
    <col min="10" max="10" width="11.42578125" customWidth="1"/>
    <col min="11" max="11" width="10.85546875" customWidth="1"/>
    <col min="12" max="12" width="20" customWidth="1"/>
  </cols>
  <sheetData>
    <row r="1" spans="1:13" ht="121.5" x14ac:dyDescent="0.25">
      <c r="A1" s="90" t="s">
        <v>916</v>
      </c>
      <c r="B1" s="91"/>
      <c r="C1" s="66" t="s">
        <v>915</v>
      </c>
      <c r="D1" s="66" t="s">
        <v>884</v>
      </c>
      <c r="E1" s="67" t="s">
        <v>888</v>
      </c>
      <c r="F1" s="67" t="s">
        <v>889</v>
      </c>
      <c r="G1" s="67" t="s">
        <v>890</v>
      </c>
      <c r="H1" s="17"/>
      <c r="I1" s="17" t="s">
        <v>888</v>
      </c>
      <c r="J1" s="17" t="s">
        <v>889</v>
      </c>
      <c r="K1" s="17" t="s">
        <v>890</v>
      </c>
    </row>
    <row r="2" spans="1:13" x14ac:dyDescent="0.25">
      <c r="A2" s="68" t="s">
        <v>20</v>
      </c>
      <c r="B2" s="68"/>
      <c r="C2" s="68"/>
      <c r="D2" s="68"/>
      <c r="E2" s="69">
        <f>E3+E33+E52+E83+E117+E122+E19+E62+E96+E44</f>
        <v>952498</v>
      </c>
      <c r="F2" s="69">
        <f>F3+F33+F52+F83+F117+F122+F19+F62+F96+F44</f>
        <v>4640</v>
      </c>
      <c r="G2" s="69">
        <f>G3+G33+G52+G83+G117+G122+G19+G62+G96+G44</f>
        <v>957138</v>
      </c>
      <c r="H2" s="19"/>
      <c r="I2" s="19">
        <f>I3+I33+I52+I83+I117+I122+I19+I62+I96+I44</f>
        <v>985697</v>
      </c>
      <c r="J2" s="19">
        <f>J3+J33+J52+J83+J117+J122+J19+J62+J96+J44</f>
        <v>4880</v>
      </c>
      <c r="K2" s="19">
        <f>K3+K33+K52+K83+K117+K122+K19+K62+K96+K44</f>
        <v>990168</v>
      </c>
    </row>
    <row r="3" spans="1:13" x14ac:dyDescent="0.25">
      <c r="A3" s="70" t="s">
        <v>20</v>
      </c>
      <c r="B3" s="70" t="s">
        <v>891</v>
      </c>
      <c r="C3" s="70"/>
      <c r="D3" s="70"/>
      <c r="E3" s="71">
        <f>SUM(E4:E18)</f>
        <v>166120</v>
      </c>
      <c r="F3" s="71">
        <f>SUM(F4:F18)</f>
        <v>339</v>
      </c>
      <c r="G3" s="71">
        <f>SUM(G4:G18)</f>
        <v>166459</v>
      </c>
      <c r="H3" s="20"/>
      <c r="I3" s="20">
        <f>SUM(I4:I18)</f>
        <v>171072</v>
      </c>
      <c r="J3" s="20">
        <f>SUM(J4:J18)</f>
        <v>339</v>
      </c>
      <c r="K3" s="20">
        <f>SUM(K4:K18)</f>
        <v>171411</v>
      </c>
      <c r="M3" s="30">
        <f>I3-E3</f>
        <v>4952</v>
      </c>
    </row>
    <row r="4" spans="1:13" x14ac:dyDescent="0.25">
      <c r="A4" s="72" t="s">
        <v>20</v>
      </c>
      <c r="B4" s="72" t="s">
        <v>891</v>
      </c>
      <c r="C4" s="72" t="s">
        <v>338</v>
      </c>
      <c r="D4" s="72" t="s">
        <v>823</v>
      </c>
      <c r="E4" s="73">
        <v>56129</v>
      </c>
      <c r="F4" s="73">
        <v>10</v>
      </c>
      <c r="G4" s="73">
        <f>SUM(E4:F4)</f>
        <v>56139</v>
      </c>
      <c r="H4" s="22"/>
      <c r="I4" s="31">
        <v>57330</v>
      </c>
      <c r="J4" s="31">
        <v>10</v>
      </c>
      <c r="K4" s="31">
        <f>SUM(I4:J4)</f>
        <v>57340</v>
      </c>
      <c r="L4" s="32"/>
      <c r="M4" s="29">
        <f>I4-E4</f>
        <v>1201</v>
      </c>
    </row>
    <row r="5" spans="1:13" x14ac:dyDescent="0.25">
      <c r="A5" s="72" t="s">
        <v>20</v>
      </c>
      <c r="B5" s="72" t="s">
        <v>891</v>
      </c>
      <c r="C5" s="72" t="s">
        <v>246</v>
      </c>
      <c r="D5" s="72" t="s">
        <v>631</v>
      </c>
      <c r="E5" s="73">
        <v>30526</v>
      </c>
      <c r="F5" s="73">
        <v>118</v>
      </c>
      <c r="G5" s="73">
        <f t="shared" ref="G5:G18" si="0">SUM(E5:F5)</f>
        <v>30644</v>
      </c>
      <c r="H5" s="22"/>
      <c r="I5" s="31">
        <v>31178</v>
      </c>
      <c r="J5" s="31">
        <v>113</v>
      </c>
      <c r="K5" s="31">
        <f t="shared" ref="K5:K18" si="1">SUM(I5:J5)</f>
        <v>31291</v>
      </c>
      <c r="L5" s="32"/>
      <c r="M5" s="29">
        <f t="shared" ref="M5:M67" si="2">I5-E5</f>
        <v>652</v>
      </c>
    </row>
    <row r="6" spans="1:13" x14ac:dyDescent="0.25">
      <c r="A6" s="72" t="s">
        <v>20</v>
      </c>
      <c r="B6" s="72" t="s">
        <v>891</v>
      </c>
      <c r="C6" s="72" t="s">
        <v>791</v>
      </c>
      <c r="D6" s="72" t="s">
        <v>793</v>
      </c>
      <c r="E6" s="73">
        <v>29682</v>
      </c>
      <c r="F6" s="73">
        <v>40</v>
      </c>
      <c r="G6" s="73">
        <f t="shared" si="0"/>
        <v>29722</v>
      </c>
      <c r="H6" s="22"/>
      <c r="I6" s="31">
        <v>29843</v>
      </c>
      <c r="J6" s="31">
        <v>45</v>
      </c>
      <c r="K6" s="31">
        <f t="shared" si="1"/>
        <v>29888</v>
      </c>
      <c r="L6" s="32"/>
      <c r="M6" s="29">
        <f t="shared" si="2"/>
        <v>161</v>
      </c>
    </row>
    <row r="7" spans="1:13" x14ac:dyDescent="0.25">
      <c r="A7" s="72" t="s">
        <v>20</v>
      </c>
      <c r="B7" s="72" t="s">
        <v>891</v>
      </c>
      <c r="C7" s="72" t="s">
        <v>795</v>
      </c>
      <c r="D7" s="72" t="s">
        <v>796</v>
      </c>
      <c r="E7" s="73">
        <v>16826</v>
      </c>
      <c r="F7" s="73">
        <v>118</v>
      </c>
      <c r="G7" s="73">
        <f t="shared" si="0"/>
        <v>16944</v>
      </c>
      <c r="H7" s="22"/>
      <c r="I7" s="31">
        <v>19632</v>
      </c>
      <c r="J7" s="31">
        <v>118</v>
      </c>
      <c r="K7" s="31">
        <f t="shared" si="1"/>
        <v>19750</v>
      </c>
      <c r="L7" s="32"/>
      <c r="M7" s="29">
        <f t="shared" si="2"/>
        <v>2806</v>
      </c>
    </row>
    <row r="8" spans="1:13" s="32" customFormat="1" x14ac:dyDescent="0.25">
      <c r="A8" s="72" t="s">
        <v>20</v>
      </c>
      <c r="B8" s="72" t="s">
        <v>891</v>
      </c>
      <c r="C8" s="72" t="s">
        <v>350</v>
      </c>
      <c r="D8" s="72" t="s">
        <v>352</v>
      </c>
      <c r="E8" s="73">
        <v>8512</v>
      </c>
      <c r="F8" s="73">
        <v>3</v>
      </c>
      <c r="G8" s="73">
        <f t="shared" si="0"/>
        <v>8515</v>
      </c>
      <c r="H8" s="22"/>
      <c r="I8" s="31">
        <v>8679</v>
      </c>
      <c r="J8" s="31">
        <v>3</v>
      </c>
      <c r="K8" s="31">
        <f t="shared" si="1"/>
        <v>8682</v>
      </c>
      <c r="M8" s="33">
        <f t="shared" si="2"/>
        <v>167</v>
      </c>
    </row>
    <row r="9" spans="1:13" s="32" customFormat="1" x14ac:dyDescent="0.25">
      <c r="A9" s="72" t="s">
        <v>20</v>
      </c>
      <c r="B9" s="72" t="s">
        <v>891</v>
      </c>
      <c r="C9" s="72" t="s">
        <v>408</v>
      </c>
      <c r="D9" s="72" t="s">
        <v>410</v>
      </c>
      <c r="E9" s="73">
        <v>8350</v>
      </c>
      <c r="F9" s="73">
        <v>3</v>
      </c>
      <c r="G9" s="73">
        <f t="shared" si="0"/>
        <v>8353</v>
      </c>
      <c r="H9" s="22"/>
      <c r="I9" s="31">
        <v>8410</v>
      </c>
      <c r="J9" s="31">
        <v>3</v>
      </c>
      <c r="K9" s="31">
        <f t="shared" si="1"/>
        <v>8413</v>
      </c>
      <c r="M9" s="33">
        <f t="shared" si="2"/>
        <v>60</v>
      </c>
    </row>
    <row r="10" spans="1:13" x14ac:dyDescent="0.25">
      <c r="A10" s="72" t="s">
        <v>20</v>
      </c>
      <c r="B10" s="72" t="s">
        <v>891</v>
      </c>
      <c r="C10" s="74" t="s">
        <v>665</v>
      </c>
      <c r="D10" s="72" t="s">
        <v>667</v>
      </c>
      <c r="E10" s="73">
        <v>3937</v>
      </c>
      <c r="F10" s="73">
        <v>1</v>
      </c>
      <c r="G10" s="73">
        <f t="shared" si="0"/>
        <v>3938</v>
      </c>
      <c r="H10" s="22"/>
      <c r="I10" s="31">
        <v>3954</v>
      </c>
      <c r="J10" s="31">
        <v>1</v>
      </c>
      <c r="K10" s="31">
        <f t="shared" si="1"/>
        <v>3955</v>
      </c>
      <c r="L10" s="32" t="s">
        <v>917</v>
      </c>
      <c r="M10" s="29">
        <f t="shared" si="2"/>
        <v>17</v>
      </c>
    </row>
    <row r="11" spans="1:13" s="32" customFormat="1" x14ac:dyDescent="0.25">
      <c r="A11" s="72" t="s">
        <v>20</v>
      </c>
      <c r="B11" s="72" t="s">
        <v>891</v>
      </c>
      <c r="C11" s="72" t="s">
        <v>857</v>
      </c>
      <c r="D11" s="72" t="s">
        <v>859</v>
      </c>
      <c r="E11" s="73">
        <v>3655</v>
      </c>
      <c r="F11" s="73">
        <v>0</v>
      </c>
      <c r="G11" s="73">
        <f t="shared" si="0"/>
        <v>3655</v>
      </c>
      <c r="H11" s="22"/>
      <c r="I11" s="31">
        <v>3556</v>
      </c>
      <c r="J11" s="31" t="s">
        <v>53</v>
      </c>
      <c r="K11" s="31">
        <f t="shared" si="1"/>
        <v>3556</v>
      </c>
      <c r="M11" s="33">
        <f t="shared" si="2"/>
        <v>-99</v>
      </c>
    </row>
    <row r="12" spans="1:13" s="32" customFormat="1" x14ac:dyDescent="0.25">
      <c r="A12" s="72" t="s">
        <v>20</v>
      </c>
      <c r="B12" s="72" t="s">
        <v>891</v>
      </c>
      <c r="C12" s="72" t="s">
        <v>656</v>
      </c>
      <c r="D12" s="72" t="s">
        <v>658</v>
      </c>
      <c r="E12" s="73">
        <v>2612</v>
      </c>
      <c r="F12" s="73">
        <v>33</v>
      </c>
      <c r="G12" s="73">
        <f t="shared" si="0"/>
        <v>2645</v>
      </c>
      <c r="H12" s="22"/>
      <c r="I12" s="31">
        <v>2560</v>
      </c>
      <c r="J12" s="31">
        <v>34</v>
      </c>
      <c r="K12" s="31">
        <f t="shared" si="1"/>
        <v>2594</v>
      </c>
      <c r="M12" s="33">
        <f t="shared" si="2"/>
        <v>-52</v>
      </c>
    </row>
    <row r="13" spans="1:13" x14ac:dyDescent="0.25">
      <c r="A13" s="72" t="s">
        <v>20</v>
      </c>
      <c r="B13" s="72" t="s">
        <v>891</v>
      </c>
      <c r="C13" s="74" t="s">
        <v>597</v>
      </c>
      <c r="D13" s="72" t="s">
        <v>599</v>
      </c>
      <c r="E13" s="73">
        <v>2169</v>
      </c>
      <c r="F13" s="73">
        <v>0</v>
      </c>
      <c r="G13" s="73">
        <f t="shared" si="0"/>
        <v>2169</v>
      </c>
      <c r="H13" s="22"/>
      <c r="I13" s="31">
        <v>2119</v>
      </c>
      <c r="J13" s="31" t="s">
        <v>53</v>
      </c>
      <c r="K13" s="31">
        <f t="shared" si="1"/>
        <v>2119</v>
      </c>
      <c r="L13" s="32" t="s">
        <v>908</v>
      </c>
      <c r="M13" s="29">
        <f t="shared" si="2"/>
        <v>-50</v>
      </c>
    </row>
    <row r="14" spans="1:13" x14ac:dyDescent="0.25">
      <c r="A14" s="72" t="s">
        <v>20</v>
      </c>
      <c r="B14" s="72" t="s">
        <v>891</v>
      </c>
      <c r="C14" s="74" t="s">
        <v>650</v>
      </c>
      <c r="D14" s="72" t="s">
        <v>652</v>
      </c>
      <c r="E14" s="73">
        <v>1700</v>
      </c>
      <c r="F14" s="73">
        <v>1</v>
      </c>
      <c r="G14" s="73">
        <f t="shared" si="0"/>
        <v>1701</v>
      </c>
      <c r="H14" s="22"/>
      <c r="I14" s="31">
        <v>1818</v>
      </c>
      <c r="J14" s="31" t="s">
        <v>53</v>
      </c>
      <c r="K14" s="31">
        <f t="shared" si="1"/>
        <v>1818</v>
      </c>
      <c r="L14" s="32" t="s">
        <v>908</v>
      </c>
      <c r="M14" s="29">
        <f t="shared" si="2"/>
        <v>118</v>
      </c>
    </row>
    <row r="15" spans="1:13" s="32" customFormat="1" x14ac:dyDescent="0.25">
      <c r="A15" s="72" t="s">
        <v>20</v>
      </c>
      <c r="B15" s="72" t="s">
        <v>891</v>
      </c>
      <c r="C15" s="72" t="s">
        <v>614</v>
      </c>
      <c r="D15" s="72" t="s">
        <v>616</v>
      </c>
      <c r="E15" s="73">
        <v>805</v>
      </c>
      <c r="F15" s="73">
        <v>5</v>
      </c>
      <c r="G15" s="73">
        <f t="shared" si="0"/>
        <v>810</v>
      </c>
      <c r="H15" s="22"/>
      <c r="I15" s="31">
        <v>795</v>
      </c>
      <c r="J15" s="31">
        <v>5</v>
      </c>
      <c r="K15" s="31">
        <f t="shared" si="1"/>
        <v>800</v>
      </c>
      <c r="M15" s="33">
        <f t="shared" si="2"/>
        <v>-10</v>
      </c>
    </row>
    <row r="16" spans="1:13" s="32" customFormat="1" x14ac:dyDescent="0.25">
      <c r="A16" s="72" t="s">
        <v>20</v>
      </c>
      <c r="B16" s="72" t="s">
        <v>891</v>
      </c>
      <c r="C16" s="72" t="s">
        <v>830</v>
      </c>
      <c r="D16" s="72" t="s">
        <v>832</v>
      </c>
      <c r="E16" s="73">
        <v>632</v>
      </c>
      <c r="F16" s="73">
        <v>6</v>
      </c>
      <c r="G16" s="73">
        <f t="shared" si="0"/>
        <v>638</v>
      </c>
      <c r="H16" s="22"/>
      <c r="I16" s="31">
        <v>640</v>
      </c>
      <c r="J16" s="31">
        <v>7</v>
      </c>
      <c r="K16" s="31">
        <f t="shared" si="1"/>
        <v>647</v>
      </c>
      <c r="M16" s="33">
        <f t="shared" si="2"/>
        <v>8</v>
      </c>
    </row>
    <row r="17" spans="1:13" s="32" customFormat="1" x14ac:dyDescent="0.25">
      <c r="A17" s="72" t="s">
        <v>20</v>
      </c>
      <c r="B17" s="72" t="s">
        <v>891</v>
      </c>
      <c r="C17" s="72" t="s">
        <v>155</v>
      </c>
      <c r="D17" s="72" t="s">
        <v>157</v>
      </c>
      <c r="E17" s="73">
        <v>330</v>
      </c>
      <c r="F17" s="73">
        <v>1</v>
      </c>
      <c r="G17" s="73">
        <f t="shared" si="0"/>
        <v>331</v>
      </c>
      <c r="H17" s="22"/>
      <c r="I17" s="31">
        <v>306</v>
      </c>
      <c r="J17" s="31" t="s">
        <v>53</v>
      </c>
      <c r="K17" s="31">
        <f t="shared" si="1"/>
        <v>306</v>
      </c>
      <c r="M17" s="33">
        <f t="shared" si="2"/>
        <v>-24</v>
      </c>
    </row>
    <row r="18" spans="1:13" s="32" customFormat="1" x14ac:dyDescent="0.25">
      <c r="A18" s="72" t="s">
        <v>20</v>
      </c>
      <c r="B18" s="72" t="s">
        <v>891</v>
      </c>
      <c r="C18" s="72" t="s">
        <v>638</v>
      </c>
      <c r="D18" s="72" t="s">
        <v>640</v>
      </c>
      <c r="E18" s="73">
        <v>255</v>
      </c>
      <c r="F18" s="73">
        <v>0</v>
      </c>
      <c r="G18" s="73">
        <f t="shared" si="0"/>
        <v>255</v>
      </c>
      <c r="H18" s="22"/>
      <c r="I18" s="31">
        <v>252</v>
      </c>
      <c r="J18" s="31" t="s">
        <v>53</v>
      </c>
      <c r="K18" s="31">
        <f t="shared" si="1"/>
        <v>252</v>
      </c>
      <c r="L18" s="34"/>
      <c r="M18" s="33">
        <f t="shared" si="2"/>
        <v>-3</v>
      </c>
    </row>
    <row r="19" spans="1:13" x14ac:dyDescent="0.25">
      <c r="A19" s="70" t="s">
        <v>20</v>
      </c>
      <c r="B19" s="70" t="s">
        <v>892</v>
      </c>
      <c r="C19" s="70"/>
      <c r="D19" s="70"/>
      <c r="E19" s="71">
        <f>SUM(E20:E32)</f>
        <v>101250</v>
      </c>
      <c r="F19" s="71">
        <f>SUM(F20:F32)</f>
        <v>204</v>
      </c>
      <c r="G19" s="71">
        <f>SUM(G20:G32)</f>
        <v>101454</v>
      </c>
      <c r="H19" s="20"/>
      <c r="I19" s="20">
        <f>SUM(I20:I32)</f>
        <v>103185</v>
      </c>
      <c r="J19" s="20">
        <f>SUM(J20:J32)</f>
        <v>201</v>
      </c>
      <c r="K19" s="20">
        <f>SUM(K20:K32)</f>
        <v>103386</v>
      </c>
      <c r="M19" s="29">
        <f t="shared" si="2"/>
        <v>1935</v>
      </c>
    </row>
    <row r="20" spans="1:13" x14ac:dyDescent="0.25">
      <c r="A20" s="72" t="s">
        <v>20</v>
      </c>
      <c r="B20" s="72" t="s">
        <v>892</v>
      </c>
      <c r="C20" s="72" t="s">
        <v>240</v>
      </c>
      <c r="D20" s="72" t="s">
        <v>242</v>
      </c>
      <c r="E20" s="73">
        <v>20488</v>
      </c>
      <c r="F20" s="73">
        <v>19</v>
      </c>
      <c r="G20" s="73">
        <v>20507</v>
      </c>
      <c r="H20" s="22"/>
      <c r="I20" s="31">
        <v>20874</v>
      </c>
      <c r="J20" s="31">
        <v>19</v>
      </c>
      <c r="K20" s="31">
        <f>SUM(I20:J20)</f>
        <v>20893</v>
      </c>
      <c r="M20" s="29">
        <f t="shared" si="2"/>
        <v>386</v>
      </c>
    </row>
    <row r="21" spans="1:13" x14ac:dyDescent="0.25">
      <c r="A21" s="72" t="s">
        <v>20</v>
      </c>
      <c r="B21" s="72" t="s">
        <v>892</v>
      </c>
      <c r="C21" s="72" t="s">
        <v>167</v>
      </c>
      <c r="D21" s="72" t="s">
        <v>797</v>
      </c>
      <c r="E21" s="73">
        <v>16249</v>
      </c>
      <c r="F21" s="73">
        <v>4</v>
      </c>
      <c r="G21" s="73">
        <v>16253</v>
      </c>
      <c r="H21" s="22"/>
      <c r="I21" s="31">
        <v>16275</v>
      </c>
      <c r="J21" s="31">
        <v>4</v>
      </c>
      <c r="K21" s="31">
        <f t="shared" ref="K21:K32" si="3">SUM(I21:J21)</f>
        <v>16279</v>
      </c>
      <c r="M21" s="29">
        <f t="shared" si="2"/>
        <v>26</v>
      </c>
    </row>
    <row r="22" spans="1:13" x14ac:dyDescent="0.25">
      <c r="A22" s="72" t="s">
        <v>20</v>
      </c>
      <c r="B22" s="72" t="s">
        <v>892</v>
      </c>
      <c r="C22" s="72" t="s">
        <v>730</v>
      </c>
      <c r="D22" s="72" t="s">
        <v>732</v>
      </c>
      <c r="E22" s="73">
        <v>14270</v>
      </c>
      <c r="F22" s="73">
        <v>4</v>
      </c>
      <c r="G22" s="73">
        <v>14274</v>
      </c>
      <c r="H22" s="22"/>
      <c r="I22" s="31">
        <v>14395</v>
      </c>
      <c r="J22" s="31">
        <v>4</v>
      </c>
      <c r="K22" s="31">
        <f t="shared" si="3"/>
        <v>14399</v>
      </c>
      <c r="M22" s="29">
        <f t="shared" si="2"/>
        <v>125</v>
      </c>
    </row>
    <row r="23" spans="1:13" s="32" customFormat="1" x14ac:dyDescent="0.25">
      <c r="A23" s="72" t="s">
        <v>20</v>
      </c>
      <c r="B23" s="72" t="s">
        <v>892</v>
      </c>
      <c r="C23" s="72" t="s">
        <v>243</v>
      </c>
      <c r="D23" s="72" t="s">
        <v>245</v>
      </c>
      <c r="E23" s="73">
        <v>9868</v>
      </c>
      <c r="F23" s="73">
        <v>69</v>
      </c>
      <c r="G23" s="73">
        <v>9937</v>
      </c>
      <c r="H23" s="22"/>
      <c r="I23" s="31">
        <v>9969</v>
      </c>
      <c r="J23" s="31">
        <v>61</v>
      </c>
      <c r="K23" s="31">
        <f t="shared" si="3"/>
        <v>10030</v>
      </c>
      <c r="M23" s="33">
        <f t="shared" si="2"/>
        <v>101</v>
      </c>
    </row>
    <row r="24" spans="1:13" s="32" customFormat="1" x14ac:dyDescent="0.25">
      <c r="A24" s="72" t="s">
        <v>20</v>
      </c>
      <c r="B24" s="72" t="s">
        <v>892</v>
      </c>
      <c r="C24" s="72" t="s">
        <v>134</v>
      </c>
      <c r="D24" s="72" t="s">
        <v>136</v>
      </c>
      <c r="E24" s="73">
        <v>7479</v>
      </c>
      <c r="F24" s="73">
        <v>7</v>
      </c>
      <c r="G24" s="73">
        <v>7486</v>
      </c>
      <c r="H24" s="22"/>
      <c r="I24" s="31">
        <v>7906</v>
      </c>
      <c r="J24" s="31">
        <v>7</v>
      </c>
      <c r="K24" s="31">
        <f t="shared" si="3"/>
        <v>7913</v>
      </c>
      <c r="M24" s="33">
        <f t="shared" si="2"/>
        <v>427</v>
      </c>
    </row>
    <row r="25" spans="1:13" s="32" customFormat="1" x14ac:dyDescent="0.25">
      <c r="A25" s="72" t="s">
        <v>20</v>
      </c>
      <c r="B25" s="72" t="s">
        <v>892</v>
      </c>
      <c r="C25" s="72" t="s">
        <v>760</v>
      </c>
      <c r="D25" s="72" t="s">
        <v>762</v>
      </c>
      <c r="E25" s="73">
        <v>7170</v>
      </c>
      <c r="F25" s="73">
        <v>1</v>
      </c>
      <c r="G25" s="73">
        <v>7171</v>
      </c>
      <c r="H25" s="22"/>
      <c r="I25" s="31">
        <v>7233</v>
      </c>
      <c r="J25" s="31">
        <v>1</v>
      </c>
      <c r="K25" s="31">
        <f t="shared" si="3"/>
        <v>7234</v>
      </c>
      <c r="M25" s="33">
        <f t="shared" si="2"/>
        <v>63</v>
      </c>
    </row>
    <row r="26" spans="1:13" s="32" customFormat="1" x14ac:dyDescent="0.25">
      <c r="A26" s="72" t="s">
        <v>20</v>
      </c>
      <c r="B26" s="72" t="s">
        <v>892</v>
      </c>
      <c r="C26" s="75" t="s">
        <v>131</v>
      </c>
      <c r="D26" s="72" t="s">
        <v>133</v>
      </c>
      <c r="E26" s="73">
        <v>7078</v>
      </c>
      <c r="F26" s="73">
        <v>11</v>
      </c>
      <c r="G26" s="73">
        <v>7089</v>
      </c>
      <c r="H26" s="22"/>
      <c r="I26" s="31">
        <v>7151</v>
      </c>
      <c r="J26" s="31">
        <v>15</v>
      </c>
      <c r="K26" s="31">
        <f t="shared" si="3"/>
        <v>7166</v>
      </c>
      <c r="M26" s="33">
        <f t="shared" si="2"/>
        <v>73</v>
      </c>
    </row>
    <row r="27" spans="1:13" s="32" customFormat="1" x14ac:dyDescent="0.25">
      <c r="A27" s="72" t="s">
        <v>20</v>
      </c>
      <c r="B27" s="72" t="s">
        <v>892</v>
      </c>
      <c r="C27" s="72" t="s">
        <v>91</v>
      </c>
      <c r="D27" s="72" t="s">
        <v>94</v>
      </c>
      <c r="E27" s="73">
        <v>6324</v>
      </c>
      <c r="F27" s="73">
        <v>0</v>
      </c>
      <c r="G27" s="73">
        <v>6324</v>
      </c>
      <c r="H27" s="22"/>
      <c r="I27" s="31">
        <v>6504</v>
      </c>
      <c r="J27" s="31" t="s">
        <v>53</v>
      </c>
      <c r="K27" s="31">
        <f t="shared" si="3"/>
        <v>6504</v>
      </c>
      <c r="M27" s="33">
        <f t="shared" si="2"/>
        <v>180</v>
      </c>
    </row>
    <row r="28" spans="1:13" s="32" customFormat="1" x14ac:dyDescent="0.25">
      <c r="A28" s="72" t="s">
        <v>20</v>
      </c>
      <c r="B28" s="72" t="s">
        <v>892</v>
      </c>
      <c r="C28" s="72" t="s">
        <v>580</v>
      </c>
      <c r="D28" s="72" t="s">
        <v>582</v>
      </c>
      <c r="E28" s="73">
        <v>5651</v>
      </c>
      <c r="F28" s="73">
        <v>3</v>
      </c>
      <c r="G28" s="73">
        <v>5654</v>
      </c>
      <c r="H28" s="22"/>
      <c r="I28" s="31">
        <v>5966</v>
      </c>
      <c r="J28" s="31">
        <v>3</v>
      </c>
      <c r="K28" s="31">
        <f t="shared" si="3"/>
        <v>5969</v>
      </c>
      <c r="M28" s="33">
        <f t="shared" si="2"/>
        <v>315</v>
      </c>
    </row>
    <row r="29" spans="1:13" s="32" customFormat="1" x14ac:dyDescent="0.25">
      <c r="A29" s="72" t="s">
        <v>20</v>
      </c>
      <c r="B29" s="72" t="s">
        <v>892</v>
      </c>
      <c r="C29" s="72" t="s">
        <v>229</v>
      </c>
      <c r="D29" s="72" t="s">
        <v>231</v>
      </c>
      <c r="E29" s="73">
        <v>5253</v>
      </c>
      <c r="F29" s="73">
        <v>6</v>
      </c>
      <c r="G29" s="73">
        <v>5259</v>
      </c>
      <c r="H29" s="22"/>
      <c r="I29" s="31">
        <v>5281</v>
      </c>
      <c r="J29" s="31">
        <v>9</v>
      </c>
      <c r="K29" s="31">
        <f t="shared" si="3"/>
        <v>5290</v>
      </c>
      <c r="M29" s="33">
        <f t="shared" si="2"/>
        <v>28</v>
      </c>
    </row>
    <row r="30" spans="1:13" s="32" customFormat="1" x14ac:dyDescent="0.25">
      <c r="A30" s="72" t="s">
        <v>20</v>
      </c>
      <c r="B30" s="76" t="s">
        <v>942</v>
      </c>
      <c r="C30" s="72" t="s">
        <v>237</v>
      </c>
      <c r="D30" s="72" t="s">
        <v>239</v>
      </c>
      <c r="E30" s="73">
        <v>875</v>
      </c>
      <c r="F30" s="73">
        <v>0</v>
      </c>
      <c r="G30" s="73">
        <f>SUM(E30:F30)</f>
        <v>875</v>
      </c>
      <c r="H30" s="22"/>
      <c r="I30" s="31">
        <v>972</v>
      </c>
      <c r="J30" s="31">
        <v>1</v>
      </c>
      <c r="K30" s="31">
        <f>SUM(I30:J30)</f>
        <v>973</v>
      </c>
      <c r="M30" s="33">
        <f>I30-E30</f>
        <v>97</v>
      </c>
    </row>
    <row r="31" spans="1:13" s="32" customFormat="1" x14ac:dyDescent="0.25">
      <c r="A31" s="72" t="s">
        <v>20</v>
      </c>
      <c r="B31" s="72" t="s">
        <v>892</v>
      </c>
      <c r="C31" s="72" t="s">
        <v>727</v>
      </c>
      <c r="D31" s="72" t="s">
        <v>729</v>
      </c>
      <c r="E31" s="73">
        <v>487</v>
      </c>
      <c r="F31" s="73">
        <v>80</v>
      </c>
      <c r="G31" s="73">
        <v>567</v>
      </c>
      <c r="H31" s="22"/>
      <c r="I31" s="31">
        <v>556</v>
      </c>
      <c r="J31" s="31">
        <v>77</v>
      </c>
      <c r="K31" s="31">
        <f t="shared" si="3"/>
        <v>633</v>
      </c>
      <c r="M31" s="33">
        <f t="shared" si="2"/>
        <v>69</v>
      </c>
    </row>
    <row r="32" spans="1:13" s="32" customFormat="1" x14ac:dyDescent="0.25">
      <c r="A32" s="72" t="s">
        <v>20</v>
      </c>
      <c r="B32" s="72" t="s">
        <v>892</v>
      </c>
      <c r="C32" s="72" t="s">
        <v>772</v>
      </c>
      <c r="D32" s="72" t="s">
        <v>774</v>
      </c>
      <c r="E32" s="73">
        <v>58</v>
      </c>
      <c r="F32" s="73">
        <v>0</v>
      </c>
      <c r="G32" s="73">
        <v>58</v>
      </c>
      <c r="H32" s="22"/>
      <c r="I32" s="31">
        <v>103</v>
      </c>
      <c r="J32" s="31" t="s">
        <v>53</v>
      </c>
      <c r="K32" s="31">
        <f t="shared" si="3"/>
        <v>103</v>
      </c>
      <c r="M32" s="33">
        <f t="shared" si="2"/>
        <v>45</v>
      </c>
    </row>
    <row r="33" spans="1:13" x14ac:dyDescent="0.25">
      <c r="A33" s="70" t="s">
        <v>20</v>
      </c>
      <c r="B33" s="70" t="s">
        <v>893</v>
      </c>
      <c r="C33" s="70"/>
      <c r="D33" s="70"/>
      <c r="E33" s="71">
        <f>SUM(E34:E43)</f>
        <v>72547</v>
      </c>
      <c r="F33" s="71">
        <f>SUM(F34:F43)</f>
        <v>132</v>
      </c>
      <c r="G33" s="71">
        <f>SUM(G34:G43)</f>
        <v>72679</v>
      </c>
      <c r="H33" s="20"/>
      <c r="I33" s="20">
        <f>SUM(I34:I43)</f>
        <v>76288</v>
      </c>
      <c r="J33" s="20">
        <f>SUM(J34:J43)</f>
        <v>179</v>
      </c>
      <c r="K33" s="20">
        <f>SUM(K34:K43)</f>
        <v>76467</v>
      </c>
      <c r="M33" s="29">
        <f t="shared" si="2"/>
        <v>3741</v>
      </c>
    </row>
    <row r="34" spans="1:13" x14ac:dyDescent="0.25">
      <c r="A34" s="72" t="s">
        <v>20</v>
      </c>
      <c r="B34" s="72" t="s">
        <v>893</v>
      </c>
      <c r="C34" s="72" t="s">
        <v>836</v>
      </c>
      <c r="D34" s="72" t="s">
        <v>837</v>
      </c>
      <c r="E34" s="73">
        <v>20487</v>
      </c>
      <c r="F34" s="73">
        <v>72</v>
      </c>
      <c r="G34" s="73">
        <v>20559</v>
      </c>
      <c r="H34" s="22"/>
      <c r="I34" s="31">
        <v>23859</v>
      </c>
      <c r="J34" s="31">
        <v>119</v>
      </c>
      <c r="K34" s="31">
        <f>SUM(I34:J34)</f>
        <v>23978</v>
      </c>
      <c r="M34" s="29">
        <f t="shared" si="2"/>
        <v>3372</v>
      </c>
    </row>
    <row r="35" spans="1:13" x14ac:dyDescent="0.25">
      <c r="A35" s="72" t="s">
        <v>20</v>
      </c>
      <c r="B35" s="72" t="s">
        <v>893</v>
      </c>
      <c r="C35" s="72" t="s">
        <v>560</v>
      </c>
      <c r="D35" s="72" t="s">
        <v>562</v>
      </c>
      <c r="E35" s="73">
        <v>19493</v>
      </c>
      <c r="F35" s="73">
        <v>13</v>
      </c>
      <c r="G35" s="73">
        <v>19506</v>
      </c>
      <c r="H35" s="22"/>
      <c r="I35" s="31">
        <v>19594</v>
      </c>
      <c r="J35" s="31">
        <v>13</v>
      </c>
      <c r="K35" s="31">
        <f t="shared" ref="K35:K43" si="4">SUM(I35:J35)</f>
        <v>19607</v>
      </c>
      <c r="M35" s="29">
        <f t="shared" si="2"/>
        <v>101</v>
      </c>
    </row>
    <row r="36" spans="1:13" x14ac:dyDescent="0.25">
      <c r="A36" s="72" t="s">
        <v>20</v>
      </c>
      <c r="B36" s="72" t="s">
        <v>893</v>
      </c>
      <c r="C36" s="72" t="s">
        <v>338</v>
      </c>
      <c r="D36" s="72" t="s">
        <v>848</v>
      </c>
      <c r="E36" s="73">
        <v>13319</v>
      </c>
      <c r="F36" s="73">
        <v>1</v>
      </c>
      <c r="G36" s="73">
        <v>13320</v>
      </c>
      <c r="H36" s="22"/>
      <c r="I36" s="31">
        <v>13353</v>
      </c>
      <c r="J36" s="31">
        <v>1</v>
      </c>
      <c r="K36" s="31">
        <f t="shared" si="4"/>
        <v>13354</v>
      </c>
      <c r="M36" s="29">
        <f t="shared" si="2"/>
        <v>34</v>
      </c>
    </row>
    <row r="37" spans="1:13" s="32" customFormat="1" x14ac:dyDescent="0.25">
      <c r="A37" s="72" t="s">
        <v>20</v>
      </c>
      <c r="B37" s="72" t="s">
        <v>893</v>
      </c>
      <c r="C37" s="72" t="s">
        <v>600</v>
      </c>
      <c r="D37" s="72" t="s">
        <v>602</v>
      </c>
      <c r="E37" s="73">
        <v>6599</v>
      </c>
      <c r="F37" s="73">
        <v>0</v>
      </c>
      <c r="G37" s="73">
        <v>6599</v>
      </c>
      <c r="H37" s="22"/>
      <c r="I37" s="31">
        <v>6741</v>
      </c>
      <c r="J37" s="31" t="s">
        <v>53</v>
      </c>
      <c r="K37" s="31">
        <f t="shared" si="4"/>
        <v>6741</v>
      </c>
      <c r="M37" s="33">
        <f t="shared" si="2"/>
        <v>142</v>
      </c>
    </row>
    <row r="38" spans="1:13" s="32" customFormat="1" x14ac:dyDescent="0.25">
      <c r="A38" s="72" t="s">
        <v>20</v>
      </c>
      <c r="B38" s="72" t="s">
        <v>893</v>
      </c>
      <c r="C38" s="72" t="s">
        <v>827</v>
      </c>
      <c r="D38" s="72" t="s">
        <v>829</v>
      </c>
      <c r="E38" s="73">
        <v>5225</v>
      </c>
      <c r="F38" s="73">
        <v>3</v>
      </c>
      <c r="G38" s="73">
        <v>5228</v>
      </c>
      <c r="H38" s="22"/>
      <c r="I38" s="31">
        <v>5306</v>
      </c>
      <c r="J38" s="31">
        <v>2</v>
      </c>
      <c r="K38" s="31">
        <f t="shared" si="4"/>
        <v>5308</v>
      </c>
      <c r="M38" s="33">
        <f t="shared" si="2"/>
        <v>81</v>
      </c>
    </row>
    <row r="39" spans="1:13" s="32" customFormat="1" x14ac:dyDescent="0.25">
      <c r="A39" s="72" t="s">
        <v>20</v>
      </c>
      <c r="B39" s="72" t="s">
        <v>893</v>
      </c>
      <c r="C39" s="72" t="s">
        <v>160</v>
      </c>
      <c r="D39" s="72" t="s">
        <v>162</v>
      </c>
      <c r="E39" s="73">
        <v>2566</v>
      </c>
      <c r="F39" s="73">
        <v>39</v>
      </c>
      <c r="G39" s="73">
        <v>2605</v>
      </c>
      <c r="H39" s="22"/>
      <c r="I39" s="31">
        <v>2607</v>
      </c>
      <c r="J39" s="31">
        <v>40</v>
      </c>
      <c r="K39" s="31">
        <f t="shared" si="4"/>
        <v>2647</v>
      </c>
      <c r="M39" s="33">
        <f t="shared" si="2"/>
        <v>41</v>
      </c>
    </row>
    <row r="40" spans="1:13" s="32" customFormat="1" x14ac:dyDescent="0.25">
      <c r="A40" s="72" t="s">
        <v>20</v>
      </c>
      <c r="B40" s="72" t="s">
        <v>893</v>
      </c>
      <c r="C40" s="72" t="s">
        <v>894</v>
      </c>
      <c r="D40" s="72" t="s">
        <v>943</v>
      </c>
      <c r="E40" s="73">
        <v>1618</v>
      </c>
      <c r="F40" s="73">
        <v>3</v>
      </c>
      <c r="G40" s="73">
        <v>1621</v>
      </c>
      <c r="H40" s="22"/>
      <c r="I40" s="31">
        <v>1569</v>
      </c>
      <c r="J40" s="31">
        <v>3</v>
      </c>
      <c r="K40" s="31">
        <f t="shared" si="4"/>
        <v>1572</v>
      </c>
      <c r="M40" s="33">
        <f t="shared" si="2"/>
        <v>-49</v>
      </c>
    </row>
    <row r="41" spans="1:13" s="32" customFormat="1" x14ac:dyDescent="0.25">
      <c r="A41" s="72" t="s">
        <v>20</v>
      </c>
      <c r="B41" s="72" t="s">
        <v>893</v>
      </c>
      <c r="C41" s="72" t="s">
        <v>420</v>
      </c>
      <c r="D41" s="72" t="s">
        <v>422</v>
      </c>
      <c r="E41" s="73">
        <v>1311</v>
      </c>
      <c r="F41" s="73">
        <v>0</v>
      </c>
      <c r="G41" s="73">
        <v>1311</v>
      </c>
      <c r="H41" s="22"/>
      <c r="I41" s="31">
        <v>1316</v>
      </c>
      <c r="J41" s="31" t="s">
        <v>53</v>
      </c>
      <c r="K41" s="31">
        <f t="shared" si="4"/>
        <v>1316</v>
      </c>
      <c r="M41" s="33">
        <f t="shared" si="2"/>
        <v>5</v>
      </c>
    </row>
    <row r="42" spans="1:13" s="32" customFormat="1" x14ac:dyDescent="0.25">
      <c r="A42" s="72" t="s">
        <v>20</v>
      </c>
      <c r="B42" s="72" t="s">
        <v>893</v>
      </c>
      <c r="C42" s="72" t="s">
        <v>545</v>
      </c>
      <c r="D42" s="72" t="s">
        <v>547</v>
      </c>
      <c r="E42" s="73">
        <v>1261</v>
      </c>
      <c r="F42" s="73">
        <v>1</v>
      </c>
      <c r="G42" s="73">
        <v>1262</v>
      </c>
      <c r="H42" s="22"/>
      <c r="I42" s="31">
        <v>1285</v>
      </c>
      <c r="J42" s="31">
        <v>1</v>
      </c>
      <c r="K42" s="31">
        <f t="shared" si="4"/>
        <v>1286</v>
      </c>
      <c r="M42" s="33">
        <f t="shared" si="2"/>
        <v>24</v>
      </c>
    </row>
    <row r="43" spans="1:13" s="32" customFormat="1" x14ac:dyDescent="0.25">
      <c r="A43" s="72" t="s">
        <v>20</v>
      </c>
      <c r="B43" s="72" t="s">
        <v>893</v>
      </c>
      <c r="C43" s="72" t="s">
        <v>863</v>
      </c>
      <c r="D43" s="72" t="s">
        <v>865</v>
      </c>
      <c r="E43" s="73">
        <v>668</v>
      </c>
      <c r="F43" s="73">
        <v>0</v>
      </c>
      <c r="G43" s="73">
        <v>668</v>
      </c>
      <c r="H43" s="22"/>
      <c r="I43" s="31">
        <v>658</v>
      </c>
      <c r="J43" s="31" t="s">
        <v>53</v>
      </c>
      <c r="K43" s="31">
        <f t="shared" si="4"/>
        <v>658</v>
      </c>
      <c r="M43" s="33">
        <f t="shared" si="2"/>
        <v>-10</v>
      </c>
    </row>
    <row r="44" spans="1:13" x14ac:dyDescent="0.25">
      <c r="A44" s="70" t="s">
        <v>20</v>
      </c>
      <c r="B44" s="70" t="s">
        <v>895</v>
      </c>
      <c r="C44" s="70"/>
      <c r="D44" s="70"/>
      <c r="E44" s="71">
        <f>SUM(E45:E51)</f>
        <v>71601</v>
      </c>
      <c r="F44" s="71">
        <f>SUM(F45:F51)</f>
        <v>55</v>
      </c>
      <c r="G44" s="71">
        <f>SUM(G45:G51)</f>
        <v>71656</v>
      </c>
      <c r="H44" s="20"/>
      <c r="I44" s="20">
        <f>SUM(I45:I51)</f>
        <v>74557</v>
      </c>
      <c r="J44" s="20">
        <f>SUM(J45:J51)</f>
        <v>52</v>
      </c>
      <c r="K44" s="20">
        <f>SUM(K45:K51)</f>
        <v>74609</v>
      </c>
      <c r="M44" s="29">
        <f t="shared" si="2"/>
        <v>2956</v>
      </c>
    </row>
    <row r="45" spans="1:13" x14ac:dyDescent="0.25">
      <c r="A45" s="72" t="s">
        <v>20</v>
      </c>
      <c r="B45" s="72" t="s">
        <v>895</v>
      </c>
      <c r="C45" s="72" t="s">
        <v>216</v>
      </c>
      <c r="D45" s="72" t="s">
        <v>218</v>
      </c>
      <c r="E45" s="73">
        <v>32499</v>
      </c>
      <c r="F45" s="73">
        <v>29</v>
      </c>
      <c r="G45" s="73">
        <v>32528</v>
      </c>
      <c r="H45" s="22"/>
      <c r="I45" s="31">
        <v>32643</v>
      </c>
      <c r="J45" s="31">
        <v>24</v>
      </c>
      <c r="K45" s="31">
        <f>SUM(I45:J45)</f>
        <v>32667</v>
      </c>
      <c r="M45" s="29">
        <f t="shared" si="2"/>
        <v>144</v>
      </c>
    </row>
    <row r="46" spans="1:13" x14ac:dyDescent="0.25">
      <c r="A46" s="72" t="s">
        <v>20</v>
      </c>
      <c r="B46" s="72" t="s">
        <v>895</v>
      </c>
      <c r="C46" s="72" t="s">
        <v>302</v>
      </c>
      <c r="D46" s="72" t="s">
        <v>922</v>
      </c>
      <c r="E46" s="73">
        <v>14361</v>
      </c>
      <c r="F46" s="73">
        <v>19</v>
      </c>
      <c r="G46" s="73">
        <v>14380</v>
      </c>
      <c r="H46" s="22"/>
      <c r="I46" s="31">
        <v>14256</v>
      </c>
      <c r="J46" s="31">
        <v>21</v>
      </c>
      <c r="K46" s="31">
        <f t="shared" ref="K46:K51" si="5">SUM(I46:J46)</f>
        <v>14277</v>
      </c>
      <c r="M46" s="29">
        <f t="shared" si="2"/>
        <v>-105</v>
      </c>
    </row>
    <row r="47" spans="1:13" x14ac:dyDescent="0.25">
      <c r="A47" s="77" t="s">
        <v>20</v>
      </c>
      <c r="B47" s="72" t="s">
        <v>895</v>
      </c>
      <c r="C47" s="72" t="s">
        <v>709</v>
      </c>
      <c r="D47" s="72" t="s">
        <v>711</v>
      </c>
      <c r="E47" s="73">
        <v>11023</v>
      </c>
      <c r="F47" s="73">
        <v>1</v>
      </c>
      <c r="G47" s="73">
        <v>11024</v>
      </c>
      <c r="H47" s="22"/>
      <c r="I47" s="31">
        <v>11370</v>
      </c>
      <c r="J47" s="31">
        <v>1</v>
      </c>
      <c r="K47" s="31">
        <f t="shared" si="5"/>
        <v>11371</v>
      </c>
      <c r="M47" s="29">
        <f t="shared" si="2"/>
        <v>347</v>
      </c>
    </row>
    <row r="48" spans="1:13" s="32" customFormat="1" x14ac:dyDescent="0.25">
      <c r="A48" s="72" t="s">
        <v>20</v>
      </c>
      <c r="B48" s="72" t="s">
        <v>895</v>
      </c>
      <c r="C48" s="75" t="s">
        <v>120</v>
      </c>
      <c r="D48" s="72" t="s">
        <v>122</v>
      </c>
      <c r="E48" s="73">
        <v>6229</v>
      </c>
      <c r="F48" s="73">
        <v>2</v>
      </c>
      <c r="G48" s="73">
        <v>6231</v>
      </c>
      <c r="H48" s="22"/>
      <c r="I48" s="31">
        <v>6478</v>
      </c>
      <c r="J48" s="31">
        <v>2</v>
      </c>
      <c r="K48" s="31">
        <f t="shared" si="5"/>
        <v>6480</v>
      </c>
      <c r="M48" s="33">
        <f t="shared" si="2"/>
        <v>249</v>
      </c>
    </row>
    <row r="49" spans="1:13" s="32" customFormat="1" x14ac:dyDescent="0.25">
      <c r="A49" s="72" t="s">
        <v>20</v>
      </c>
      <c r="B49" s="72" t="s">
        <v>895</v>
      </c>
      <c r="C49" s="72" t="s">
        <v>152</v>
      </c>
      <c r="D49" s="72" t="s">
        <v>154</v>
      </c>
      <c r="E49" s="73">
        <v>4015</v>
      </c>
      <c r="F49" s="73">
        <v>3</v>
      </c>
      <c r="G49" s="73">
        <v>4018</v>
      </c>
      <c r="H49" s="22"/>
      <c r="I49" s="31">
        <v>3936</v>
      </c>
      <c r="J49" s="31">
        <v>3</v>
      </c>
      <c r="K49" s="31">
        <f t="shared" si="5"/>
        <v>3939</v>
      </c>
      <c r="M49" s="33">
        <f t="shared" si="2"/>
        <v>-79</v>
      </c>
    </row>
    <row r="50" spans="1:13" s="32" customFormat="1" x14ac:dyDescent="0.25">
      <c r="A50" s="72" t="s">
        <v>20</v>
      </c>
      <c r="B50" s="72" t="s">
        <v>895</v>
      </c>
      <c r="C50" s="72" t="s">
        <v>551</v>
      </c>
      <c r="D50" s="72" t="s">
        <v>553</v>
      </c>
      <c r="E50" s="73">
        <v>3474</v>
      </c>
      <c r="F50" s="73">
        <v>1</v>
      </c>
      <c r="G50" s="73">
        <v>3475</v>
      </c>
      <c r="H50" s="22"/>
      <c r="I50" s="31">
        <v>3544</v>
      </c>
      <c r="J50" s="31">
        <v>1</v>
      </c>
      <c r="K50" s="31">
        <f t="shared" si="5"/>
        <v>3545</v>
      </c>
      <c r="M50" s="33">
        <f t="shared" si="2"/>
        <v>70</v>
      </c>
    </row>
    <row r="51" spans="1:13" x14ac:dyDescent="0.25">
      <c r="A51" s="77" t="s">
        <v>20</v>
      </c>
      <c r="B51" s="72" t="s">
        <v>895</v>
      </c>
      <c r="C51" s="78" t="s">
        <v>763</v>
      </c>
      <c r="D51" s="78" t="s">
        <v>765</v>
      </c>
      <c r="E51" s="72"/>
      <c r="F51" s="73"/>
      <c r="G51" s="73"/>
      <c r="H51" s="21"/>
      <c r="I51" s="5">
        <v>2330</v>
      </c>
      <c r="J51" s="5"/>
      <c r="K51" s="5">
        <f t="shared" si="5"/>
        <v>2330</v>
      </c>
      <c r="L51" s="27"/>
      <c r="M51" s="29">
        <f t="shared" si="2"/>
        <v>2330</v>
      </c>
    </row>
    <row r="52" spans="1:13" x14ac:dyDescent="0.25">
      <c r="A52" s="70" t="s">
        <v>20</v>
      </c>
      <c r="B52" s="70" t="s">
        <v>896</v>
      </c>
      <c r="C52" s="70"/>
      <c r="D52" s="70"/>
      <c r="E52" s="71">
        <f>SUM(E53:E61)</f>
        <v>27924</v>
      </c>
      <c r="F52" s="71">
        <f>SUM(F53:F61)</f>
        <v>23</v>
      </c>
      <c r="G52" s="71">
        <f>SUM(G53:G61)</f>
        <v>27947</v>
      </c>
      <c r="H52" s="20"/>
      <c r="I52" s="20">
        <f>SUM(I53:I61)</f>
        <v>28068</v>
      </c>
      <c r="J52" s="20">
        <f>SUM(J53:J61)</f>
        <v>23</v>
      </c>
      <c r="K52" s="20">
        <f>SUM(K53:K61)</f>
        <v>28091</v>
      </c>
      <c r="M52" s="29">
        <f t="shared" si="2"/>
        <v>144</v>
      </c>
    </row>
    <row r="53" spans="1:13" s="32" customFormat="1" x14ac:dyDescent="0.25">
      <c r="A53" s="72" t="s">
        <v>20</v>
      </c>
      <c r="B53" s="72" t="s">
        <v>896</v>
      </c>
      <c r="C53" s="72" t="s">
        <v>167</v>
      </c>
      <c r="D53" s="72" t="s">
        <v>921</v>
      </c>
      <c r="E53" s="73">
        <v>12309</v>
      </c>
      <c r="F53" s="73">
        <v>1</v>
      </c>
      <c r="G53" s="73">
        <v>12310</v>
      </c>
      <c r="H53" s="22"/>
      <c r="I53" s="31">
        <v>12447</v>
      </c>
      <c r="J53" s="31">
        <v>1</v>
      </c>
      <c r="K53" s="31">
        <f>SUM(I53:J53)</f>
        <v>12448</v>
      </c>
      <c r="M53" s="33">
        <f t="shared" si="2"/>
        <v>138</v>
      </c>
    </row>
    <row r="54" spans="1:13" s="32" customFormat="1" x14ac:dyDescent="0.25">
      <c r="A54" s="72" t="s">
        <v>20</v>
      </c>
      <c r="B54" s="72" t="s">
        <v>896</v>
      </c>
      <c r="C54" s="72" t="s">
        <v>149</v>
      </c>
      <c r="D54" s="72" t="s">
        <v>151</v>
      </c>
      <c r="E54" s="73">
        <v>7165</v>
      </c>
      <c r="F54" s="73">
        <v>1</v>
      </c>
      <c r="G54" s="73">
        <v>7166</v>
      </c>
      <c r="H54" s="22"/>
      <c r="I54" s="31">
        <v>7131</v>
      </c>
      <c r="J54" s="31">
        <v>1</v>
      </c>
      <c r="K54" s="31">
        <f t="shared" ref="K54:K61" si="6">SUM(I54:J54)</f>
        <v>7132</v>
      </c>
      <c r="M54" s="33">
        <f t="shared" si="2"/>
        <v>-34</v>
      </c>
    </row>
    <row r="55" spans="1:13" x14ac:dyDescent="0.25">
      <c r="A55" s="72" t="s">
        <v>20</v>
      </c>
      <c r="B55" s="72" t="s">
        <v>896</v>
      </c>
      <c r="C55" s="75" t="s">
        <v>457</v>
      </c>
      <c r="D55" s="72" t="s">
        <v>459</v>
      </c>
      <c r="E55" s="73">
        <v>3440</v>
      </c>
      <c r="F55" s="73">
        <v>0</v>
      </c>
      <c r="G55" s="73">
        <v>3440</v>
      </c>
      <c r="H55" s="22"/>
      <c r="I55" s="31">
        <v>3462</v>
      </c>
      <c r="J55" s="31" t="s">
        <v>53</v>
      </c>
      <c r="K55" s="31">
        <f t="shared" si="6"/>
        <v>3462</v>
      </c>
      <c r="L55" s="32" t="s">
        <v>927</v>
      </c>
      <c r="M55" s="29">
        <f t="shared" si="2"/>
        <v>22</v>
      </c>
    </row>
    <row r="56" spans="1:13" x14ac:dyDescent="0.25">
      <c r="A56" s="72" t="s">
        <v>20</v>
      </c>
      <c r="B56" s="72" t="s">
        <v>896</v>
      </c>
      <c r="C56" s="75" t="s">
        <v>518</v>
      </c>
      <c r="D56" s="72" t="s">
        <v>520</v>
      </c>
      <c r="E56" s="73">
        <v>1834</v>
      </c>
      <c r="F56" s="73">
        <v>4</v>
      </c>
      <c r="G56" s="73">
        <v>1838</v>
      </c>
      <c r="H56" s="22"/>
      <c r="I56" s="31">
        <v>1837</v>
      </c>
      <c r="J56" s="31">
        <v>4</v>
      </c>
      <c r="K56" s="31">
        <f t="shared" si="6"/>
        <v>1841</v>
      </c>
      <c r="L56" s="32" t="s">
        <v>917</v>
      </c>
      <c r="M56" s="29">
        <f t="shared" si="2"/>
        <v>3</v>
      </c>
    </row>
    <row r="57" spans="1:13" s="32" customFormat="1" x14ac:dyDescent="0.25">
      <c r="A57" s="72" t="s">
        <v>20</v>
      </c>
      <c r="B57" s="72" t="s">
        <v>896</v>
      </c>
      <c r="C57" s="72" t="s">
        <v>13</v>
      </c>
      <c r="D57" s="72" t="s">
        <v>322</v>
      </c>
      <c r="E57" s="73">
        <v>1433</v>
      </c>
      <c r="F57" s="73">
        <v>13</v>
      </c>
      <c r="G57" s="73">
        <v>1446</v>
      </c>
      <c r="H57" s="22"/>
      <c r="I57" s="31">
        <v>1459</v>
      </c>
      <c r="J57" s="31">
        <v>13</v>
      </c>
      <c r="K57" s="31">
        <f t="shared" si="6"/>
        <v>1472</v>
      </c>
      <c r="M57" s="33">
        <f t="shared" si="2"/>
        <v>26</v>
      </c>
    </row>
    <row r="58" spans="1:13" s="32" customFormat="1" x14ac:dyDescent="0.25">
      <c r="A58" s="72" t="s">
        <v>20</v>
      </c>
      <c r="B58" s="72" t="s">
        <v>896</v>
      </c>
      <c r="C58" s="72" t="s">
        <v>537</v>
      </c>
      <c r="D58" s="72" t="s">
        <v>539</v>
      </c>
      <c r="E58" s="73">
        <v>785</v>
      </c>
      <c r="F58" s="73">
        <v>4</v>
      </c>
      <c r="G58" s="73">
        <v>789</v>
      </c>
      <c r="H58" s="22"/>
      <c r="I58" s="31">
        <v>776</v>
      </c>
      <c r="J58" s="31">
        <v>4</v>
      </c>
      <c r="K58" s="31">
        <f t="shared" si="6"/>
        <v>780</v>
      </c>
      <c r="M58" s="33">
        <f t="shared" si="2"/>
        <v>-9</v>
      </c>
    </row>
    <row r="59" spans="1:13" s="32" customFormat="1" x14ac:dyDescent="0.25">
      <c r="A59" s="72" t="s">
        <v>20</v>
      </c>
      <c r="B59" s="72" t="s">
        <v>896</v>
      </c>
      <c r="C59" s="72" t="s">
        <v>341</v>
      </c>
      <c r="D59" s="72" t="s">
        <v>343</v>
      </c>
      <c r="E59" s="73">
        <v>614</v>
      </c>
      <c r="F59" s="73">
        <v>0</v>
      </c>
      <c r="G59" s="73">
        <v>614</v>
      </c>
      <c r="H59" s="22"/>
      <c r="I59" s="31">
        <v>591</v>
      </c>
      <c r="J59" s="31" t="s">
        <v>53</v>
      </c>
      <c r="K59" s="31">
        <f t="shared" si="6"/>
        <v>591</v>
      </c>
      <c r="M59" s="33">
        <f t="shared" si="2"/>
        <v>-23</v>
      </c>
    </row>
    <row r="60" spans="1:13" s="32" customFormat="1" x14ac:dyDescent="0.25">
      <c r="A60" s="72" t="s">
        <v>20</v>
      </c>
      <c r="B60" s="72" t="s">
        <v>896</v>
      </c>
      <c r="C60" s="72" t="s">
        <v>736</v>
      </c>
      <c r="D60" s="72" t="s">
        <v>738</v>
      </c>
      <c r="E60" s="73">
        <v>344</v>
      </c>
      <c r="F60" s="73">
        <v>0</v>
      </c>
      <c r="G60" s="73">
        <v>344</v>
      </c>
      <c r="H60" s="22"/>
      <c r="I60" s="31">
        <v>339</v>
      </c>
      <c r="J60" s="31" t="s">
        <v>53</v>
      </c>
      <c r="K60" s="31">
        <f t="shared" si="6"/>
        <v>339</v>
      </c>
      <c r="M60" s="33">
        <f t="shared" si="2"/>
        <v>-5</v>
      </c>
    </row>
    <row r="61" spans="1:13" s="32" customFormat="1" x14ac:dyDescent="0.25">
      <c r="A61" s="72" t="s">
        <v>20</v>
      </c>
      <c r="B61" s="72" t="s">
        <v>896</v>
      </c>
      <c r="C61" s="79" t="s">
        <v>606</v>
      </c>
      <c r="D61" s="79" t="s">
        <v>608</v>
      </c>
      <c r="E61" s="73"/>
      <c r="F61" s="73"/>
      <c r="G61" s="73"/>
      <c r="H61" s="22"/>
      <c r="I61" s="31">
        <v>26</v>
      </c>
      <c r="J61" s="31"/>
      <c r="K61" s="31">
        <f t="shared" si="6"/>
        <v>26</v>
      </c>
      <c r="L61" s="34"/>
      <c r="M61" s="33">
        <f t="shared" si="2"/>
        <v>26</v>
      </c>
    </row>
    <row r="62" spans="1:13" x14ac:dyDescent="0.25">
      <c r="A62" s="70" t="s">
        <v>20</v>
      </c>
      <c r="B62" s="70" t="s">
        <v>897</v>
      </c>
      <c r="C62" s="70"/>
      <c r="D62" s="70"/>
      <c r="E62" s="71">
        <f>SUM(E63:E82)</f>
        <v>177869</v>
      </c>
      <c r="F62" s="71">
        <f>SUM(F63:F82)</f>
        <v>619</v>
      </c>
      <c r="G62" s="71">
        <f>SUM(G63:G82)</f>
        <v>178488</v>
      </c>
      <c r="H62" s="20"/>
      <c r="I62" s="20">
        <f>SUM(I63:I82)</f>
        <v>183930</v>
      </c>
      <c r="J62" s="20">
        <f>SUM(J63:J82)</f>
        <v>623</v>
      </c>
      <c r="K62" s="20">
        <f>SUM(K63:K82)</f>
        <v>184144</v>
      </c>
      <c r="M62" s="29">
        <f t="shared" si="2"/>
        <v>6061</v>
      </c>
    </row>
    <row r="63" spans="1:13" x14ac:dyDescent="0.25">
      <c r="A63" s="72" t="s">
        <v>20</v>
      </c>
      <c r="B63" s="72" t="s">
        <v>897</v>
      </c>
      <c r="C63" s="72" t="s">
        <v>338</v>
      </c>
      <c r="D63" s="72" t="s">
        <v>340</v>
      </c>
      <c r="E63" s="73">
        <v>43231</v>
      </c>
      <c r="F63" s="73">
        <v>17</v>
      </c>
      <c r="G63" s="73">
        <v>43248</v>
      </c>
      <c r="H63" s="22"/>
      <c r="I63" s="31">
        <v>43590</v>
      </c>
      <c r="J63" s="31">
        <v>16</v>
      </c>
      <c r="K63" s="31">
        <f>SUM(I63:J63)</f>
        <v>43606</v>
      </c>
      <c r="M63" s="29">
        <f t="shared" si="2"/>
        <v>359</v>
      </c>
    </row>
    <row r="64" spans="1:13" x14ac:dyDescent="0.25">
      <c r="A64" s="72" t="s">
        <v>20</v>
      </c>
      <c r="B64" s="72" t="s">
        <v>897</v>
      </c>
      <c r="C64" s="72" t="s">
        <v>246</v>
      </c>
      <c r="D64" s="72" t="s">
        <v>248</v>
      </c>
      <c r="E64" s="73">
        <v>26160</v>
      </c>
      <c r="F64" s="73">
        <v>37</v>
      </c>
      <c r="G64" s="73">
        <v>26197</v>
      </c>
      <c r="H64" s="22"/>
      <c r="I64" s="31">
        <v>26326</v>
      </c>
      <c r="J64" s="31">
        <v>36</v>
      </c>
      <c r="K64" s="31">
        <f t="shared" ref="K64:K81" si="7">SUM(I64:J64)</f>
        <v>26362</v>
      </c>
      <c r="M64" s="29">
        <f t="shared" si="2"/>
        <v>166</v>
      </c>
    </row>
    <row r="65" spans="1:13" x14ac:dyDescent="0.25">
      <c r="A65" s="72" t="s">
        <v>20</v>
      </c>
      <c r="B65" s="72" t="s">
        <v>897</v>
      </c>
      <c r="C65" s="72" t="s">
        <v>768</v>
      </c>
      <c r="D65" s="72" t="s">
        <v>770</v>
      </c>
      <c r="E65" s="73">
        <v>21678</v>
      </c>
      <c r="F65" s="73">
        <v>17</v>
      </c>
      <c r="G65" s="73">
        <v>21695</v>
      </c>
      <c r="H65" s="22"/>
      <c r="I65" s="31">
        <v>22214</v>
      </c>
      <c r="J65" s="31">
        <v>17</v>
      </c>
      <c r="K65" s="31">
        <f t="shared" si="7"/>
        <v>22231</v>
      </c>
      <c r="M65" s="29">
        <f t="shared" si="2"/>
        <v>536</v>
      </c>
    </row>
    <row r="66" spans="1:13" x14ac:dyDescent="0.25">
      <c r="A66" s="72" t="s">
        <v>20</v>
      </c>
      <c r="B66" s="72" t="s">
        <v>897</v>
      </c>
      <c r="C66" s="72" t="s">
        <v>68</v>
      </c>
      <c r="D66" s="72" t="s">
        <v>70</v>
      </c>
      <c r="E66" s="73">
        <v>20620</v>
      </c>
      <c r="F66" s="73">
        <v>28</v>
      </c>
      <c r="G66" s="73">
        <v>20648</v>
      </c>
      <c r="H66" s="22"/>
      <c r="I66" s="31">
        <v>19134</v>
      </c>
      <c r="J66" s="31">
        <v>31</v>
      </c>
      <c r="K66" s="31">
        <f t="shared" si="7"/>
        <v>19165</v>
      </c>
      <c r="M66" s="29">
        <f t="shared" si="2"/>
        <v>-1486</v>
      </c>
    </row>
    <row r="67" spans="1:13" x14ac:dyDescent="0.25">
      <c r="A67" s="72" t="s">
        <v>20</v>
      </c>
      <c r="B67" s="72" t="s">
        <v>897</v>
      </c>
      <c r="C67" s="72" t="s">
        <v>898</v>
      </c>
      <c r="D67" s="72" t="s">
        <v>354</v>
      </c>
      <c r="E67" s="73">
        <v>16284</v>
      </c>
      <c r="F67" s="73">
        <v>161</v>
      </c>
      <c r="G67" s="73">
        <v>16445</v>
      </c>
      <c r="H67" s="22"/>
      <c r="I67" s="31">
        <v>20506</v>
      </c>
      <c r="J67" s="31">
        <v>150</v>
      </c>
      <c r="K67" s="31">
        <f t="shared" si="7"/>
        <v>20656</v>
      </c>
      <c r="M67" s="29">
        <f t="shared" si="2"/>
        <v>4222</v>
      </c>
    </row>
    <row r="68" spans="1:13" s="32" customFormat="1" x14ac:dyDescent="0.25">
      <c r="A68" s="72" t="s">
        <v>20</v>
      </c>
      <c r="B68" s="72" t="s">
        <v>897</v>
      </c>
      <c r="C68" s="72" t="s">
        <v>798</v>
      </c>
      <c r="D68" s="72" t="s">
        <v>799</v>
      </c>
      <c r="E68" s="73">
        <v>10843</v>
      </c>
      <c r="F68" s="73">
        <v>52</v>
      </c>
      <c r="G68" s="73">
        <v>10895</v>
      </c>
      <c r="H68" s="22"/>
      <c r="I68" s="31">
        <v>12953</v>
      </c>
      <c r="J68" s="31">
        <v>52</v>
      </c>
      <c r="K68" s="31">
        <f t="shared" si="7"/>
        <v>13005</v>
      </c>
      <c r="M68" s="33">
        <f t="shared" ref="M68:M132" si="8">I68-E68</f>
        <v>2110</v>
      </c>
    </row>
    <row r="69" spans="1:13" s="32" customFormat="1" x14ac:dyDescent="0.25">
      <c r="A69" s="72" t="s">
        <v>20</v>
      </c>
      <c r="B69" s="72" t="s">
        <v>897</v>
      </c>
      <c r="C69" s="72" t="s">
        <v>417</v>
      </c>
      <c r="D69" s="72" t="s">
        <v>419</v>
      </c>
      <c r="E69" s="73">
        <v>7900</v>
      </c>
      <c r="F69" s="73">
        <v>9</v>
      </c>
      <c r="G69" s="73">
        <v>7909</v>
      </c>
      <c r="H69" s="22"/>
      <c r="I69" s="31">
        <v>8190</v>
      </c>
      <c r="J69" s="31">
        <v>9</v>
      </c>
      <c r="K69" s="31">
        <f t="shared" si="7"/>
        <v>8199</v>
      </c>
      <c r="M69" s="33">
        <f t="shared" si="8"/>
        <v>290</v>
      </c>
    </row>
    <row r="70" spans="1:13" s="32" customFormat="1" x14ac:dyDescent="0.25">
      <c r="A70" s="72" t="s">
        <v>20</v>
      </c>
      <c r="B70" s="72" t="s">
        <v>897</v>
      </c>
      <c r="C70" s="72" t="s">
        <v>184</v>
      </c>
      <c r="D70" s="72" t="s">
        <v>186</v>
      </c>
      <c r="E70" s="73">
        <v>7318</v>
      </c>
      <c r="F70" s="73">
        <v>179</v>
      </c>
      <c r="G70" s="73">
        <v>7497</v>
      </c>
      <c r="H70" s="22"/>
      <c r="I70" s="31">
        <v>7534</v>
      </c>
      <c r="J70" s="31">
        <v>181</v>
      </c>
      <c r="K70" s="31">
        <f t="shared" si="7"/>
        <v>7715</v>
      </c>
      <c r="M70" s="33">
        <f t="shared" si="8"/>
        <v>216</v>
      </c>
    </row>
    <row r="71" spans="1:13" s="32" customFormat="1" x14ac:dyDescent="0.25">
      <c r="A71" s="72" t="s">
        <v>20</v>
      </c>
      <c r="B71" s="72" t="s">
        <v>897</v>
      </c>
      <c r="C71" s="72" t="s">
        <v>766</v>
      </c>
      <c r="D71" s="72" t="s">
        <v>767</v>
      </c>
      <c r="E71" s="73">
        <v>5184</v>
      </c>
      <c r="F71" s="73">
        <v>0</v>
      </c>
      <c r="G71" s="73">
        <v>5184</v>
      </c>
      <c r="H71" s="22"/>
      <c r="I71" s="31">
        <v>5331</v>
      </c>
      <c r="J71" s="31" t="s">
        <v>53</v>
      </c>
      <c r="K71" s="31">
        <f t="shared" si="7"/>
        <v>5331</v>
      </c>
      <c r="M71" s="33">
        <f t="shared" si="8"/>
        <v>147</v>
      </c>
    </row>
    <row r="72" spans="1:13" s="32" customFormat="1" x14ac:dyDescent="0.25">
      <c r="A72" s="72" t="s">
        <v>20</v>
      </c>
      <c r="B72" s="72" t="s">
        <v>897</v>
      </c>
      <c r="C72" s="72" t="s">
        <v>376</v>
      </c>
      <c r="D72" s="72" t="s">
        <v>378</v>
      </c>
      <c r="E72" s="73">
        <v>4226</v>
      </c>
      <c r="F72" s="73">
        <v>0</v>
      </c>
      <c r="G72" s="73">
        <v>4226</v>
      </c>
      <c r="H72" s="22"/>
      <c r="I72" s="31">
        <v>4302</v>
      </c>
      <c r="J72" s="22"/>
      <c r="K72" s="31">
        <f t="shared" si="7"/>
        <v>4302</v>
      </c>
      <c r="M72" s="33">
        <f t="shared" si="8"/>
        <v>76</v>
      </c>
    </row>
    <row r="73" spans="1:13" s="32" customFormat="1" x14ac:dyDescent="0.25">
      <c r="A73" s="72" t="s">
        <v>20</v>
      </c>
      <c r="B73" s="72" t="s">
        <v>897</v>
      </c>
      <c r="C73" s="72" t="s">
        <v>802</v>
      </c>
      <c r="D73" s="72" t="s">
        <v>804</v>
      </c>
      <c r="E73" s="73">
        <v>3066</v>
      </c>
      <c r="F73" s="73">
        <v>5</v>
      </c>
      <c r="G73" s="73">
        <v>3071</v>
      </c>
      <c r="H73" s="22"/>
      <c r="I73" s="31">
        <v>3073</v>
      </c>
      <c r="J73" s="31">
        <v>5</v>
      </c>
      <c r="K73" s="31">
        <f t="shared" si="7"/>
        <v>3078</v>
      </c>
      <c r="M73" s="33">
        <f t="shared" si="8"/>
        <v>7</v>
      </c>
    </row>
    <row r="74" spans="1:13" s="32" customFormat="1" x14ac:dyDescent="0.25">
      <c r="A74" s="72" t="s">
        <v>20</v>
      </c>
      <c r="B74" s="72" t="s">
        <v>897</v>
      </c>
      <c r="C74" s="72" t="s">
        <v>757</v>
      </c>
      <c r="D74" s="72" t="s">
        <v>759</v>
      </c>
      <c r="E74" s="73">
        <v>2627</v>
      </c>
      <c r="F74" s="73">
        <v>2</v>
      </c>
      <c r="G74" s="73">
        <v>2629</v>
      </c>
      <c r="H74" s="22"/>
      <c r="I74" s="31">
        <v>2575</v>
      </c>
      <c r="J74" s="31">
        <v>2</v>
      </c>
      <c r="K74" s="31">
        <f t="shared" si="7"/>
        <v>2577</v>
      </c>
      <c r="M74" s="33">
        <f t="shared" si="8"/>
        <v>-52</v>
      </c>
    </row>
    <row r="75" spans="1:13" x14ac:dyDescent="0.25">
      <c r="A75" s="72" t="s">
        <v>20</v>
      </c>
      <c r="B75" s="72" t="s">
        <v>897</v>
      </c>
      <c r="C75" s="75" t="s">
        <v>733</v>
      </c>
      <c r="D75" s="75" t="s">
        <v>735</v>
      </c>
      <c r="E75" s="80">
        <v>2077</v>
      </c>
      <c r="F75" s="80">
        <v>30</v>
      </c>
      <c r="G75" s="80">
        <v>2107</v>
      </c>
      <c r="H75" s="28"/>
      <c r="I75" s="23">
        <v>2012</v>
      </c>
      <c r="J75" s="23">
        <v>44</v>
      </c>
      <c r="K75" s="23">
        <f t="shared" si="7"/>
        <v>2056</v>
      </c>
      <c r="L75" s="25" t="s">
        <v>918</v>
      </c>
      <c r="M75" s="29">
        <f t="shared" si="8"/>
        <v>-65</v>
      </c>
    </row>
    <row r="76" spans="1:13" x14ac:dyDescent="0.25">
      <c r="A76" s="77" t="s">
        <v>20</v>
      </c>
      <c r="B76" s="72" t="s">
        <v>897</v>
      </c>
      <c r="C76" s="77" t="s">
        <v>286</v>
      </c>
      <c r="D76" s="77" t="s">
        <v>288</v>
      </c>
      <c r="E76" s="81">
        <v>2000</v>
      </c>
      <c r="F76" s="81">
        <v>22</v>
      </c>
      <c r="G76" s="81">
        <v>2022</v>
      </c>
      <c r="H76" s="21"/>
      <c r="I76" s="5">
        <v>2122</v>
      </c>
      <c r="J76" s="5">
        <v>32</v>
      </c>
      <c r="K76" s="5">
        <f t="shared" si="7"/>
        <v>2154</v>
      </c>
      <c r="M76" s="29">
        <f t="shared" si="8"/>
        <v>122</v>
      </c>
    </row>
    <row r="77" spans="1:13" x14ac:dyDescent="0.25">
      <c r="A77" s="77" t="s">
        <v>20</v>
      </c>
      <c r="B77" s="72" t="s">
        <v>897</v>
      </c>
      <c r="C77" s="77" t="s">
        <v>100</v>
      </c>
      <c r="D77" s="77" t="s">
        <v>102</v>
      </c>
      <c r="E77" s="81">
        <v>1196</v>
      </c>
      <c r="F77" s="81">
        <v>24</v>
      </c>
      <c r="G77" s="81">
        <v>1220</v>
      </c>
      <c r="H77" s="21"/>
      <c r="I77" s="5">
        <v>1188</v>
      </c>
      <c r="J77" s="5">
        <v>23</v>
      </c>
      <c r="K77" s="5">
        <f t="shared" si="7"/>
        <v>1211</v>
      </c>
      <c r="M77" s="29">
        <f t="shared" si="8"/>
        <v>-8</v>
      </c>
    </row>
    <row r="78" spans="1:13" s="32" customFormat="1" x14ac:dyDescent="0.25">
      <c r="A78" s="72" t="s">
        <v>20</v>
      </c>
      <c r="B78" s="72" t="s">
        <v>897</v>
      </c>
      <c r="C78" s="72" t="s">
        <v>326</v>
      </c>
      <c r="D78" s="72" t="s">
        <v>328</v>
      </c>
      <c r="E78" s="73">
        <v>1057</v>
      </c>
      <c r="F78" s="73">
        <v>2</v>
      </c>
      <c r="G78" s="73">
        <v>1059</v>
      </c>
      <c r="H78" s="22"/>
      <c r="I78" s="31">
        <v>1102</v>
      </c>
      <c r="J78" s="31">
        <v>2</v>
      </c>
      <c r="K78" s="31">
        <f t="shared" si="7"/>
        <v>1104</v>
      </c>
      <c r="M78" s="33">
        <f t="shared" si="8"/>
        <v>45</v>
      </c>
    </row>
    <row r="79" spans="1:13" x14ac:dyDescent="0.25">
      <c r="A79" s="77" t="s">
        <v>20</v>
      </c>
      <c r="B79" s="72" t="s">
        <v>897</v>
      </c>
      <c r="C79" s="77" t="s">
        <v>454</v>
      </c>
      <c r="D79" s="77" t="s">
        <v>456</v>
      </c>
      <c r="E79" s="81">
        <v>739</v>
      </c>
      <c r="F79" s="81">
        <v>22</v>
      </c>
      <c r="G79" s="81">
        <v>761</v>
      </c>
      <c r="H79" s="21"/>
      <c r="I79" s="5">
        <v>761</v>
      </c>
      <c r="J79" s="5">
        <v>18</v>
      </c>
      <c r="K79" s="5">
        <f t="shared" si="7"/>
        <v>779</v>
      </c>
      <c r="M79" s="29">
        <f t="shared" si="8"/>
        <v>22</v>
      </c>
    </row>
    <row r="80" spans="1:13" s="32" customFormat="1" x14ac:dyDescent="0.25">
      <c r="A80" s="72" t="s">
        <v>20</v>
      </c>
      <c r="B80" s="72" t="s">
        <v>897</v>
      </c>
      <c r="C80" s="72" t="s">
        <v>899</v>
      </c>
      <c r="D80" s="72" t="s">
        <v>900</v>
      </c>
      <c r="E80" s="73">
        <v>663</v>
      </c>
      <c r="F80" s="73">
        <v>7</v>
      </c>
      <c r="G80" s="73">
        <v>670</v>
      </c>
      <c r="H80" s="22"/>
      <c r="I80" s="22"/>
      <c r="J80" s="22"/>
      <c r="K80" s="31">
        <f t="shared" si="7"/>
        <v>0</v>
      </c>
      <c r="M80" s="33">
        <f t="shared" si="8"/>
        <v>-663</v>
      </c>
    </row>
    <row r="81" spans="1:16" s="32" customFormat="1" x14ac:dyDescent="0.25">
      <c r="A81" s="72" t="s">
        <v>20</v>
      </c>
      <c r="B81" s="72" t="s">
        <v>897</v>
      </c>
      <c r="C81" s="72" t="s">
        <v>308</v>
      </c>
      <c r="D81" s="72" t="s">
        <v>310</v>
      </c>
      <c r="E81" s="73">
        <v>585</v>
      </c>
      <c r="F81" s="73">
        <v>3</v>
      </c>
      <c r="G81" s="73">
        <v>588</v>
      </c>
      <c r="H81" s="22"/>
      <c r="I81" s="31">
        <v>610</v>
      </c>
      <c r="J81" s="31">
        <v>3</v>
      </c>
      <c r="K81" s="31">
        <f t="shared" si="7"/>
        <v>613</v>
      </c>
      <c r="M81" s="33">
        <f t="shared" si="8"/>
        <v>25</v>
      </c>
    </row>
    <row r="82" spans="1:16" s="32" customFormat="1" x14ac:dyDescent="0.25">
      <c r="A82" s="72" t="s">
        <v>20</v>
      </c>
      <c r="B82" s="72" t="s">
        <v>897</v>
      </c>
      <c r="C82" s="72" t="s">
        <v>724</v>
      </c>
      <c r="D82" s="72" t="s">
        <v>726</v>
      </c>
      <c r="E82" s="73">
        <v>415</v>
      </c>
      <c r="F82" s="73">
        <v>2</v>
      </c>
      <c r="G82" s="73">
        <v>417</v>
      </c>
      <c r="H82" s="22"/>
      <c r="I82" s="31">
        <v>407</v>
      </c>
      <c r="J82" s="31">
        <v>2</v>
      </c>
      <c r="K82" s="31"/>
      <c r="M82" s="33">
        <f t="shared" si="8"/>
        <v>-8</v>
      </c>
    </row>
    <row r="83" spans="1:16" x14ac:dyDescent="0.25">
      <c r="A83" s="70" t="s">
        <v>20</v>
      </c>
      <c r="B83" s="70" t="s">
        <v>901</v>
      </c>
      <c r="C83" s="70"/>
      <c r="D83" s="70"/>
      <c r="E83" s="71">
        <f>SUM(E84:E95)</f>
        <v>93822</v>
      </c>
      <c r="F83" s="71">
        <f>SUM(F84:F95)</f>
        <v>185</v>
      </c>
      <c r="G83" s="71">
        <f>SUM(G84:G95)</f>
        <v>94007</v>
      </c>
      <c r="H83" s="20"/>
      <c r="I83" s="20">
        <f>SUM(I84:I95)</f>
        <v>97542</v>
      </c>
      <c r="J83" s="20">
        <f>SUM(J84:J95)</f>
        <v>218</v>
      </c>
      <c r="K83" s="20">
        <f>SUM(K84:K95)</f>
        <v>97760</v>
      </c>
      <c r="M83" s="29">
        <f t="shared" si="8"/>
        <v>3720</v>
      </c>
    </row>
    <row r="84" spans="1:16" x14ac:dyDescent="0.25">
      <c r="A84" s="72" t="s">
        <v>20</v>
      </c>
      <c r="B84" s="72" t="s">
        <v>901</v>
      </c>
      <c r="C84" s="72" t="s">
        <v>110</v>
      </c>
      <c r="D84" s="72" t="s">
        <v>112</v>
      </c>
      <c r="E84" s="73">
        <v>27316</v>
      </c>
      <c r="F84" s="73">
        <v>43</v>
      </c>
      <c r="G84" s="73">
        <v>27359</v>
      </c>
      <c r="H84" s="22"/>
      <c r="I84" s="31">
        <v>27516</v>
      </c>
      <c r="J84" s="31">
        <v>41</v>
      </c>
      <c r="K84" s="31">
        <f>SUM(I84:J84)</f>
        <v>27557</v>
      </c>
      <c r="M84" s="29">
        <f t="shared" si="8"/>
        <v>200</v>
      </c>
    </row>
    <row r="85" spans="1:16" x14ac:dyDescent="0.25">
      <c r="A85" s="72" t="s">
        <v>20</v>
      </c>
      <c r="B85" s="72" t="s">
        <v>901</v>
      </c>
      <c r="C85" s="72" t="s">
        <v>617</v>
      </c>
      <c r="D85" s="72" t="s">
        <v>619</v>
      </c>
      <c r="E85" s="73">
        <v>25720</v>
      </c>
      <c r="F85" s="73">
        <v>97</v>
      </c>
      <c r="G85" s="73">
        <v>25817</v>
      </c>
      <c r="H85" s="22"/>
      <c r="I85" s="31">
        <v>26187</v>
      </c>
      <c r="J85" s="31">
        <v>120</v>
      </c>
      <c r="K85" s="31">
        <f t="shared" ref="K85:K94" si="9">SUM(I85:J85)</f>
        <v>26307</v>
      </c>
      <c r="M85" s="29">
        <f t="shared" si="8"/>
        <v>467</v>
      </c>
      <c r="P85" s="62"/>
    </row>
    <row r="86" spans="1:16" x14ac:dyDescent="0.25">
      <c r="A86" s="72" t="s">
        <v>20</v>
      </c>
      <c r="B86" s="72" t="s">
        <v>901</v>
      </c>
      <c r="C86" s="72" t="s">
        <v>431</v>
      </c>
      <c r="D86" s="72" t="s">
        <v>432</v>
      </c>
      <c r="E86" s="73">
        <v>13300</v>
      </c>
      <c r="F86" s="73">
        <v>8</v>
      </c>
      <c r="G86" s="73">
        <v>13308</v>
      </c>
      <c r="H86" s="22"/>
      <c r="I86" s="31">
        <v>17171</v>
      </c>
      <c r="J86" s="31">
        <v>8</v>
      </c>
      <c r="K86" s="31">
        <f t="shared" si="9"/>
        <v>17179</v>
      </c>
      <c r="M86" s="29">
        <f t="shared" si="8"/>
        <v>3871</v>
      </c>
    </row>
    <row r="87" spans="1:16" s="32" customFormat="1" x14ac:dyDescent="0.25">
      <c r="A87" s="72" t="s">
        <v>20</v>
      </c>
      <c r="B87" s="72" t="s">
        <v>901</v>
      </c>
      <c r="C87" s="72" t="s">
        <v>170</v>
      </c>
      <c r="D87" s="72" t="s">
        <v>172</v>
      </c>
      <c r="E87" s="73">
        <v>8544</v>
      </c>
      <c r="F87" s="73">
        <v>4</v>
      </c>
      <c r="G87" s="73">
        <v>8548</v>
      </c>
      <c r="H87" s="22"/>
      <c r="I87" s="31">
        <v>8599</v>
      </c>
      <c r="J87" s="31">
        <v>4</v>
      </c>
      <c r="K87" s="31">
        <f t="shared" si="9"/>
        <v>8603</v>
      </c>
      <c r="M87" s="33">
        <f t="shared" si="8"/>
        <v>55</v>
      </c>
    </row>
    <row r="88" spans="1:16" s="32" customFormat="1" x14ac:dyDescent="0.25">
      <c r="A88" s="72" t="s">
        <v>20</v>
      </c>
      <c r="B88" s="72" t="s">
        <v>901</v>
      </c>
      <c r="C88" s="72" t="s">
        <v>110</v>
      </c>
      <c r="D88" s="72" t="s">
        <v>902</v>
      </c>
      <c r="E88" s="73">
        <v>5588</v>
      </c>
      <c r="F88" s="73">
        <v>2</v>
      </c>
      <c r="G88" s="73">
        <v>5590</v>
      </c>
      <c r="H88" s="22"/>
      <c r="I88" s="22"/>
      <c r="J88" s="22"/>
      <c r="K88" s="31">
        <f t="shared" si="9"/>
        <v>0</v>
      </c>
      <c r="M88" s="33">
        <f t="shared" si="8"/>
        <v>-5588</v>
      </c>
    </row>
    <row r="89" spans="1:16" s="32" customFormat="1" x14ac:dyDescent="0.25">
      <c r="A89" s="72" t="s">
        <v>20</v>
      </c>
      <c r="B89" s="72" t="s">
        <v>901</v>
      </c>
      <c r="C89" s="72" t="s">
        <v>195</v>
      </c>
      <c r="D89" s="72" t="s">
        <v>197</v>
      </c>
      <c r="E89" s="73">
        <v>4411</v>
      </c>
      <c r="F89" s="73">
        <v>0</v>
      </c>
      <c r="G89" s="73">
        <v>4411</v>
      </c>
      <c r="H89" s="22"/>
      <c r="I89" s="31">
        <v>8764</v>
      </c>
      <c r="J89" s="31" t="s">
        <v>53</v>
      </c>
      <c r="K89" s="31">
        <f t="shared" si="9"/>
        <v>8764</v>
      </c>
      <c r="M89" s="33">
        <f t="shared" si="8"/>
        <v>4353</v>
      </c>
    </row>
    <row r="90" spans="1:16" s="32" customFormat="1" x14ac:dyDescent="0.25">
      <c r="A90" s="72" t="s">
        <v>20</v>
      </c>
      <c r="B90" s="72" t="s">
        <v>901</v>
      </c>
      <c r="C90" s="72" t="s">
        <v>266</v>
      </c>
      <c r="D90" s="72" t="s">
        <v>268</v>
      </c>
      <c r="E90" s="73">
        <v>3728</v>
      </c>
      <c r="F90" s="73">
        <v>7</v>
      </c>
      <c r="G90" s="73">
        <v>3735</v>
      </c>
      <c r="H90" s="22"/>
      <c r="I90" s="31">
        <v>3923</v>
      </c>
      <c r="J90" s="31">
        <v>7</v>
      </c>
      <c r="K90" s="31">
        <f t="shared" si="9"/>
        <v>3930</v>
      </c>
      <c r="M90" s="33">
        <f t="shared" si="8"/>
        <v>195</v>
      </c>
    </row>
    <row r="91" spans="1:16" s="32" customFormat="1" x14ac:dyDescent="0.25">
      <c r="A91" s="72" t="s">
        <v>20</v>
      </c>
      <c r="B91" s="72" t="s">
        <v>901</v>
      </c>
      <c r="C91" s="72" t="s">
        <v>110</v>
      </c>
      <c r="D91" s="72" t="s">
        <v>749</v>
      </c>
      <c r="E91" s="73">
        <v>2511</v>
      </c>
      <c r="F91" s="73">
        <v>22</v>
      </c>
      <c r="G91" s="73">
        <v>2533</v>
      </c>
      <c r="H91" s="22"/>
      <c r="I91" s="31">
        <v>1622</v>
      </c>
      <c r="J91" s="31">
        <v>12</v>
      </c>
      <c r="K91" s="31">
        <f t="shared" si="9"/>
        <v>1634</v>
      </c>
      <c r="M91" s="33">
        <f t="shared" si="8"/>
        <v>-889</v>
      </c>
    </row>
    <row r="92" spans="1:16" s="32" customFormat="1" x14ac:dyDescent="0.25">
      <c r="A92" s="72" t="s">
        <v>20</v>
      </c>
      <c r="B92" s="72" t="s">
        <v>901</v>
      </c>
      <c r="C92" s="72" t="s">
        <v>277</v>
      </c>
      <c r="D92" s="72" t="s">
        <v>279</v>
      </c>
      <c r="E92" s="73">
        <v>2478</v>
      </c>
      <c r="F92" s="73">
        <v>0</v>
      </c>
      <c r="G92" s="73">
        <v>2478</v>
      </c>
      <c r="H92" s="22"/>
      <c r="I92" s="31">
        <v>2498</v>
      </c>
      <c r="J92" s="31" t="s">
        <v>53</v>
      </c>
      <c r="K92" s="31">
        <f t="shared" si="9"/>
        <v>2498</v>
      </c>
      <c r="M92" s="33">
        <f t="shared" si="8"/>
        <v>20</v>
      </c>
    </row>
    <row r="93" spans="1:16" s="32" customFormat="1" x14ac:dyDescent="0.25">
      <c r="A93" s="72" t="s">
        <v>20</v>
      </c>
      <c r="B93" s="72" t="s">
        <v>901</v>
      </c>
      <c r="C93" s="72" t="s">
        <v>817</v>
      </c>
      <c r="D93" s="72" t="s">
        <v>819</v>
      </c>
      <c r="E93" s="73">
        <v>226</v>
      </c>
      <c r="F93" s="73">
        <v>2</v>
      </c>
      <c r="G93" s="73">
        <v>228</v>
      </c>
      <c r="H93" s="22"/>
      <c r="I93" s="31">
        <v>227</v>
      </c>
      <c r="J93" s="31">
        <v>2</v>
      </c>
      <c r="K93" s="31">
        <f t="shared" si="9"/>
        <v>229</v>
      </c>
      <c r="M93" s="33">
        <f t="shared" si="8"/>
        <v>1</v>
      </c>
    </row>
    <row r="94" spans="1:16" s="32" customFormat="1" x14ac:dyDescent="0.25">
      <c r="A94" s="72" t="s">
        <v>20</v>
      </c>
      <c r="B94" s="72" t="s">
        <v>901</v>
      </c>
      <c r="C94" s="79" t="s">
        <v>788</v>
      </c>
      <c r="D94" s="79" t="s">
        <v>790</v>
      </c>
      <c r="E94" s="73"/>
      <c r="F94" s="73"/>
      <c r="G94" s="73"/>
      <c r="H94" s="22"/>
      <c r="I94" s="31">
        <v>66</v>
      </c>
      <c r="J94" s="31" t="s">
        <v>53</v>
      </c>
      <c r="K94" s="31">
        <f t="shared" si="9"/>
        <v>66</v>
      </c>
      <c r="M94" s="33">
        <f t="shared" si="8"/>
        <v>66</v>
      </c>
    </row>
    <row r="95" spans="1:16" s="32" customFormat="1" x14ac:dyDescent="0.25">
      <c r="A95" s="72" t="s">
        <v>20</v>
      </c>
      <c r="B95" s="72" t="s">
        <v>901</v>
      </c>
      <c r="C95" s="79" t="s">
        <v>467</v>
      </c>
      <c r="D95" s="79" t="s">
        <v>469</v>
      </c>
      <c r="E95" s="73"/>
      <c r="F95" s="73"/>
      <c r="G95" s="73"/>
      <c r="H95" s="22"/>
      <c r="I95" s="31">
        <v>969</v>
      </c>
      <c r="J95" s="31">
        <v>24</v>
      </c>
      <c r="K95" s="31">
        <f>SUM(I95:J95)</f>
        <v>993</v>
      </c>
      <c r="M95" s="33">
        <f t="shared" si="8"/>
        <v>969</v>
      </c>
    </row>
    <row r="96" spans="1:16" x14ac:dyDescent="0.25">
      <c r="A96" s="70" t="s">
        <v>20</v>
      </c>
      <c r="B96" s="70" t="s">
        <v>903</v>
      </c>
      <c r="C96" s="70"/>
      <c r="D96" s="70"/>
      <c r="E96" s="71">
        <f>SUM(E97:E116)</f>
        <v>154356</v>
      </c>
      <c r="F96" s="71">
        <f>SUM(F97:F116)</f>
        <v>2165</v>
      </c>
      <c r="G96" s="71">
        <f>SUM(G97:G116)</f>
        <v>156521</v>
      </c>
      <c r="H96" s="20"/>
      <c r="I96" s="20">
        <f>SUM(I97:I116)</f>
        <v>162654</v>
      </c>
      <c r="J96" s="20">
        <f>SUM(J97:J116)</f>
        <v>2336</v>
      </c>
      <c r="K96" s="20">
        <f>SUM(K97:K116)</f>
        <v>164990</v>
      </c>
      <c r="M96" s="29">
        <f t="shared" si="8"/>
        <v>8298</v>
      </c>
    </row>
    <row r="97" spans="1:16" x14ac:dyDescent="0.25">
      <c r="A97" s="72" t="s">
        <v>20</v>
      </c>
      <c r="B97" s="72" t="s">
        <v>903</v>
      </c>
      <c r="C97" s="72" t="s">
        <v>246</v>
      </c>
      <c r="D97" s="72" t="s">
        <v>265</v>
      </c>
      <c r="E97" s="73">
        <v>30520</v>
      </c>
      <c r="F97" s="73">
        <v>26</v>
      </c>
      <c r="G97" s="73">
        <v>30546</v>
      </c>
      <c r="H97" s="22"/>
      <c r="I97" s="31">
        <v>31790</v>
      </c>
      <c r="J97" s="31">
        <v>26</v>
      </c>
      <c r="K97" s="31">
        <f>SUM(I97:J97)</f>
        <v>31816</v>
      </c>
      <c r="M97" s="29">
        <f t="shared" si="8"/>
        <v>1270</v>
      </c>
    </row>
    <row r="98" spans="1:16" x14ac:dyDescent="0.25">
      <c r="A98" s="72" t="s">
        <v>20</v>
      </c>
      <c r="B98" s="72" t="s">
        <v>903</v>
      </c>
      <c r="C98" s="72" t="s">
        <v>481</v>
      </c>
      <c r="D98" s="72" t="s">
        <v>482</v>
      </c>
      <c r="E98" s="73">
        <v>23912</v>
      </c>
      <c r="F98" s="73">
        <v>68</v>
      </c>
      <c r="G98" s="73">
        <v>23980</v>
      </c>
      <c r="H98" s="22"/>
      <c r="I98" s="31">
        <v>28223</v>
      </c>
      <c r="J98" s="31">
        <v>69</v>
      </c>
      <c r="K98" s="31">
        <f t="shared" ref="K98:K115" si="10">SUM(I98:J98)</f>
        <v>28292</v>
      </c>
      <c r="M98" s="29">
        <f t="shared" si="8"/>
        <v>4311</v>
      </c>
    </row>
    <row r="99" spans="1:16" x14ac:dyDescent="0.25">
      <c r="A99" s="72" t="s">
        <v>20</v>
      </c>
      <c r="B99" s="72" t="s">
        <v>903</v>
      </c>
      <c r="C99" s="72" t="s">
        <v>338</v>
      </c>
      <c r="D99" s="72" t="s">
        <v>463</v>
      </c>
      <c r="E99" s="73">
        <v>21112</v>
      </c>
      <c r="F99" s="73">
        <v>60</v>
      </c>
      <c r="G99" s="73">
        <v>21172</v>
      </c>
      <c r="H99" s="22"/>
      <c r="I99" s="31">
        <v>21319</v>
      </c>
      <c r="J99" s="31">
        <v>71</v>
      </c>
      <c r="K99" s="31">
        <f t="shared" si="10"/>
        <v>21390</v>
      </c>
      <c r="M99" s="29">
        <f t="shared" si="8"/>
        <v>207</v>
      </c>
    </row>
    <row r="100" spans="1:16" s="32" customFormat="1" x14ac:dyDescent="0.25">
      <c r="A100" s="72" t="s">
        <v>20</v>
      </c>
      <c r="B100" s="72" t="s">
        <v>903</v>
      </c>
      <c r="C100" s="72" t="s">
        <v>402</v>
      </c>
      <c r="D100" s="72" t="s">
        <v>404</v>
      </c>
      <c r="E100" s="73">
        <v>12434</v>
      </c>
      <c r="F100" s="73">
        <v>755</v>
      </c>
      <c r="G100" s="73">
        <v>13189</v>
      </c>
      <c r="H100" s="22"/>
      <c r="I100" s="31">
        <v>12597</v>
      </c>
      <c r="J100" s="31">
        <v>742</v>
      </c>
      <c r="K100" s="31">
        <f t="shared" si="10"/>
        <v>13339</v>
      </c>
      <c r="M100" s="33">
        <f t="shared" si="8"/>
        <v>163</v>
      </c>
    </row>
    <row r="101" spans="1:16" x14ac:dyDescent="0.25">
      <c r="A101" s="77" t="s">
        <v>20</v>
      </c>
      <c r="B101" s="72" t="s">
        <v>903</v>
      </c>
      <c r="C101" s="72" t="s">
        <v>433</v>
      </c>
      <c r="D101" s="77" t="s">
        <v>435</v>
      </c>
      <c r="E101" s="81">
        <v>10452</v>
      </c>
      <c r="F101" s="81">
        <v>50</v>
      </c>
      <c r="G101" s="81">
        <v>10502</v>
      </c>
      <c r="H101" s="21"/>
      <c r="I101" s="5">
        <v>10624</v>
      </c>
      <c r="J101" s="5">
        <v>112</v>
      </c>
      <c r="K101" s="5">
        <f t="shared" si="10"/>
        <v>10736</v>
      </c>
      <c r="M101" s="29">
        <f t="shared" si="8"/>
        <v>172</v>
      </c>
    </row>
    <row r="102" spans="1:16" s="32" customFormat="1" x14ac:dyDescent="0.25">
      <c r="A102" s="72" t="s">
        <v>20</v>
      </c>
      <c r="B102" s="76" t="s">
        <v>903</v>
      </c>
      <c r="C102" s="72" t="s">
        <v>680</v>
      </c>
      <c r="D102" s="72" t="s">
        <v>682</v>
      </c>
      <c r="E102" s="73">
        <v>10115</v>
      </c>
      <c r="F102" s="73">
        <v>274</v>
      </c>
      <c r="G102" s="73">
        <v>10389</v>
      </c>
      <c r="H102" s="22"/>
      <c r="I102" s="31">
        <v>10436</v>
      </c>
      <c r="J102" s="31">
        <v>300</v>
      </c>
      <c r="K102" s="31">
        <f>SUM(I102:J102)</f>
        <v>10736</v>
      </c>
      <c r="M102" s="33">
        <f>I102-E102</f>
        <v>321</v>
      </c>
      <c r="P102" s="61"/>
    </row>
    <row r="103" spans="1:16" s="32" customFormat="1" x14ac:dyDescent="0.25">
      <c r="A103" s="72" t="s">
        <v>20</v>
      </c>
      <c r="B103" s="72" t="s">
        <v>903</v>
      </c>
      <c r="C103" s="74" t="s">
        <v>436</v>
      </c>
      <c r="D103" s="72" t="s">
        <v>438</v>
      </c>
      <c r="E103" s="73">
        <v>8612</v>
      </c>
      <c r="F103" s="73">
        <v>105</v>
      </c>
      <c r="G103" s="73">
        <v>8717</v>
      </c>
      <c r="H103" s="22"/>
      <c r="I103" s="31">
        <v>8729</v>
      </c>
      <c r="J103" s="31">
        <v>120</v>
      </c>
      <c r="K103" s="31">
        <f t="shared" si="10"/>
        <v>8849</v>
      </c>
      <c r="L103" s="65" t="s">
        <v>917</v>
      </c>
      <c r="M103" s="33">
        <f t="shared" si="8"/>
        <v>117</v>
      </c>
    </row>
    <row r="104" spans="1:16" s="32" customFormat="1" x14ac:dyDescent="0.25">
      <c r="A104" s="72" t="s">
        <v>20</v>
      </c>
      <c r="B104" s="72" t="s">
        <v>903</v>
      </c>
      <c r="C104" s="72" t="s">
        <v>405</v>
      </c>
      <c r="D104" s="72" t="s">
        <v>407</v>
      </c>
      <c r="E104" s="73">
        <v>8650</v>
      </c>
      <c r="F104" s="73">
        <v>6</v>
      </c>
      <c r="G104" s="73">
        <v>8656</v>
      </c>
      <c r="H104" s="22"/>
      <c r="I104" s="31">
        <v>8863</v>
      </c>
      <c r="J104" s="31">
        <v>6</v>
      </c>
      <c r="K104" s="31">
        <f t="shared" si="10"/>
        <v>8869</v>
      </c>
      <c r="M104" s="33">
        <f t="shared" si="8"/>
        <v>213</v>
      </c>
    </row>
    <row r="105" spans="1:16" s="32" customFormat="1" x14ac:dyDescent="0.25">
      <c r="A105" s="72" t="s">
        <v>20</v>
      </c>
      <c r="B105" s="72" t="s">
        <v>903</v>
      </c>
      <c r="C105" s="72" t="s">
        <v>510</v>
      </c>
      <c r="D105" s="72" t="s">
        <v>512</v>
      </c>
      <c r="E105" s="73">
        <v>6985</v>
      </c>
      <c r="F105" s="73">
        <v>0</v>
      </c>
      <c r="G105" s="73">
        <v>6985</v>
      </c>
      <c r="H105" s="22"/>
      <c r="I105" s="31">
        <v>7038</v>
      </c>
      <c r="J105" s="31" t="s">
        <v>53</v>
      </c>
      <c r="K105" s="31">
        <f t="shared" si="10"/>
        <v>7038</v>
      </c>
      <c r="M105" s="33">
        <f t="shared" si="8"/>
        <v>53</v>
      </c>
    </row>
    <row r="106" spans="1:16" s="32" customFormat="1" x14ac:dyDescent="0.25">
      <c r="A106" s="72" t="s">
        <v>20</v>
      </c>
      <c r="B106" s="76" t="s">
        <v>903</v>
      </c>
      <c r="C106" s="72" t="s">
        <v>368</v>
      </c>
      <c r="D106" s="72" t="s">
        <v>370</v>
      </c>
      <c r="E106" s="73">
        <v>6448</v>
      </c>
      <c r="F106" s="73">
        <v>4</v>
      </c>
      <c r="G106" s="73">
        <v>6452</v>
      </c>
      <c r="H106" s="22"/>
      <c r="I106" s="31">
        <v>6509</v>
      </c>
      <c r="J106" s="31">
        <v>4</v>
      </c>
      <c r="K106" s="31">
        <f>SUM(I106:J106)</f>
        <v>6513</v>
      </c>
      <c r="M106" s="33">
        <f>I106-E106</f>
        <v>61</v>
      </c>
    </row>
    <row r="107" spans="1:16" s="32" customFormat="1" x14ac:dyDescent="0.25">
      <c r="A107" s="72" t="s">
        <v>20</v>
      </c>
      <c r="B107" s="72" t="s">
        <v>903</v>
      </c>
      <c r="C107" s="72" t="s">
        <v>433</v>
      </c>
      <c r="D107" s="72" t="s">
        <v>771</v>
      </c>
      <c r="E107" s="73">
        <v>5956</v>
      </c>
      <c r="F107" s="73">
        <v>799</v>
      </c>
      <c r="G107" s="73">
        <v>6755</v>
      </c>
      <c r="H107" s="22"/>
      <c r="I107" s="31">
        <v>6178</v>
      </c>
      <c r="J107" s="31">
        <v>859</v>
      </c>
      <c r="K107" s="31">
        <f t="shared" si="10"/>
        <v>7037</v>
      </c>
      <c r="M107" s="33">
        <f t="shared" si="8"/>
        <v>222</v>
      </c>
    </row>
    <row r="108" spans="1:16" s="32" customFormat="1" x14ac:dyDescent="0.25">
      <c r="A108" s="72" t="s">
        <v>20</v>
      </c>
      <c r="B108" s="72" t="s">
        <v>903</v>
      </c>
      <c r="C108" s="72" t="s">
        <v>745</v>
      </c>
      <c r="D108" s="72" t="s">
        <v>747</v>
      </c>
      <c r="E108" s="73">
        <v>3358</v>
      </c>
      <c r="F108" s="73">
        <v>2</v>
      </c>
      <c r="G108" s="73">
        <v>3360</v>
      </c>
      <c r="H108" s="22"/>
      <c r="I108" s="31">
        <v>3711</v>
      </c>
      <c r="J108" s="31">
        <v>2</v>
      </c>
      <c r="K108" s="31">
        <f t="shared" si="10"/>
        <v>3713</v>
      </c>
      <c r="M108" s="33">
        <f t="shared" si="8"/>
        <v>353</v>
      </c>
    </row>
    <row r="109" spans="1:16" s="32" customFormat="1" x14ac:dyDescent="0.25">
      <c r="A109" s="72" t="s">
        <v>20</v>
      </c>
      <c r="B109" s="72" t="s">
        <v>903</v>
      </c>
      <c r="C109" s="72" t="s">
        <v>628</v>
      </c>
      <c r="D109" s="72" t="s">
        <v>630</v>
      </c>
      <c r="E109" s="73">
        <v>2153</v>
      </c>
      <c r="F109" s="73">
        <v>0</v>
      </c>
      <c r="G109" s="73">
        <v>2153</v>
      </c>
      <c r="H109" s="22"/>
      <c r="I109" s="31">
        <v>2070</v>
      </c>
      <c r="J109" s="31" t="s">
        <v>53</v>
      </c>
      <c r="K109" s="31">
        <f t="shared" si="10"/>
        <v>2070</v>
      </c>
      <c r="M109" s="33">
        <f t="shared" si="8"/>
        <v>-83</v>
      </c>
    </row>
    <row r="110" spans="1:16" s="32" customFormat="1" x14ac:dyDescent="0.25">
      <c r="A110" s="72" t="s">
        <v>20</v>
      </c>
      <c r="B110" s="72" t="s">
        <v>903</v>
      </c>
      <c r="C110" s="72" t="s">
        <v>609</v>
      </c>
      <c r="D110" s="72" t="s">
        <v>611</v>
      </c>
      <c r="E110" s="73">
        <v>1091</v>
      </c>
      <c r="F110" s="73">
        <v>2</v>
      </c>
      <c r="G110" s="73">
        <v>1093</v>
      </c>
      <c r="H110" s="22"/>
      <c r="I110" s="31">
        <v>1095</v>
      </c>
      <c r="J110" s="31">
        <v>2</v>
      </c>
      <c r="K110" s="31">
        <f t="shared" si="10"/>
        <v>1097</v>
      </c>
      <c r="M110" s="33">
        <f t="shared" si="8"/>
        <v>4</v>
      </c>
    </row>
    <row r="111" spans="1:16" s="32" customFormat="1" x14ac:dyDescent="0.25">
      <c r="A111" s="72" t="s">
        <v>20</v>
      </c>
      <c r="B111" s="72" t="s">
        <v>903</v>
      </c>
      <c r="C111" s="72" t="s">
        <v>717</v>
      </c>
      <c r="D111" s="72" t="s">
        <v>719</v>
      </c>
      <c r="E111" s="73">
        <v>839</v>
      </c>
      <c r="F111" s="73">
        <v>0</v>
      </c>
      <c r="G111" s="73">
        <v>839</v>
      </c>
      <c r="H111" s="22"/>
      <c r="I111" s="31">
        <v>863</v>
      </c>
      <c r="J111" s="31" t="s">
        <v>53</v>
      </c>
      <c r="K111" s="31">
        <f t="shared" si="10"/>
        <v>863</v>
      </c>
      <c r="M111" s="33">
        <f t="shared" si="8"/>
        <v>24</v>
      </c>
    </row>
    <row r="112" spans="1:16" s="32" customFormat="1" x14ac:dyDescent="0.25">
      <c r="A112" s="72" t="s">
        <v>20</v>
      </c>
      <c r="B112" s="76" t="s">
        <v>903</v>
      </c>
      <c r="C112" s="72" t="s">
        <v>488</v>
      </c>
      <c r="D112" s="72" t="s">
        <v>490</v>
      </c>
      <c r="E112" s="73">
        <v>579</v>
      </c>
      <c r="F112" s="73">
        <v>9</v>
      </c>
      <c r="G112" s="73">
        <v>588</v>
      </c>
      <c r="H112" s="22"/>
      <c r="I112" s="31">
        <v>593</v>
      </c>
      <c r="J112" s="31">
        <v>8</v>
      </c>
      <c r="K112" s="31">
        <f>SUM(I112:J112)</f>
        <v>601</v>
      </c>
      <c r="M112" s="33">
        <f>I112-E112</f>
        <v>14</v>
      </c>
    </row>
    <row r="113" spans="1:13" x14ac:dyDescent="0.25">
      <c r="A113" s="77" t="s">
        <v>20</v>
      </c>
      <c r="B113" s="72" t="s">
        <v>903</v>
      </c>
      <c r="C113" s="77" t="s">
        <v>359</v>
      </c>
      <c r="D113" s="77" t="s">
        <v>361</v>
      </c>
      <c r="E113" s="81">
        <v>572</v>
      </c>
      <c r="F113" s="81">
        <v>0</v>
      </c>
      <c r="G113" s="81">
        <v>572</v>
      </c>
      <c r="H113" s="21"/>
      <c r="I113" s="5">
        <v>587</v>
      </c>
      <c r="J113" s="5" t="s">
        <v>53</v>
      </c>
      <c r="K113" s="5">
        <f t="shared" si="10"/>
        <v>587</v>
      </c>
      <c r="M113" s="29">
        <f t="shared" si="8"/>
        <v>15</v>
      </c>
    </row>
    <row r="114" spans="1:13" x14ac:dyDescent="0.25">
      <c r="A114" s="77" t="s">
        <v>20</v>
      </c>
      <c r="B114" s="72" t="s">
        <v>903</v>
      </c>
      <c r="C114" s="77" t="s">
        <v>362</v>
      </c>
      <c r="D114" s="77" t="s">
        <v>364</v>
      </c>
      <c r="E114" s="81">
        <v>324</v>
      </c>
      <c r="F114" s="81">
        <v>4</v>
      </c>
      <c r="G114" s="81">
        <v>328</v>
      </c>
      <c r="H114" s="21"/>
      <c r="I114" s="5">
        <v>324</v>
      </c>
      <c r="J114" s="5">
        <v>4</v>
      </c>
      <c r="K114" s="5">
        <f t="shared" si="10"/>
        <v>328</v>
      </c>
      <c r="M114" s="29">
        <f t="shared" si="8"/>
        <v>0</v>
      </c>
    </row>
    <row r="115" spans="1:13" s="32" customFormat="1" x14ac:dyDescent="0.25">
      <c r="A115" s="72" t="s">
        <v>20</v>
      </c>
      <c r="B115" s="72" t="s">
        <v>903</v>
      </c>
      <c r="C115" s="72" t="s">
        <v>280</v>
      </c>
      <c r="D115" s="72" t="s">
        <v>282</v>
      </c>
      <c r="E115" s="73">
        <v>244</v>
      </c>
      <c r="F115" s="73">
        <v>1</v>
      </c>
      <c r="G115" s="73">
        <v>245</v>
      </c>
      <c r="H115" s="22"/>
      <c r="I115" s="31">
        <v>238</v>
      </c>
      <c r="J115" s="31">
        <v>1</v>
      </c>
      <c r="K115" s="31">
        <f t="shared" si="10"/>
        <v>239</v>
      </c>
      <c r="M115" s="33">
        <f t="shared" si="8"/>
        <v>-6</v>
      </c>
    </row>
    <row r="116" spans="1:13" s="32" customFormat="1" x14ac:dyDescent="0.25">
      <c r="A116" s="72" t="s">
        <v>20</v>
      </c>
      <c r="B116" s="72" t="s">
        <v>903</v>
      </c>
      <c r="C116" s="79" t="s">
        <v>103</v>
      </c>
      <c r="D116" s="79" t="s">
        <v>105</v>
      </c>
      <c r="E116" s="73"/>
      <c r="F116" s="73"/>
      <c r="G116" s="73"/>
      <c r="H116" s="22"/>
      <c r="I116" s="31">
        <v>867</v>
      </c>
      <c r="J116" s="31">
        <v>10</v>
      </c>
      <c r="K116" s="31">
        <f>SUM(I116:J116)</f>
        <v>877</v>
      </c>
      <c r="M116" s="33">
        <f t="shared" si="8"/>
        <v>867</v>
      </c>
    </row>
    <row r="117" spans="1:13" x14ac:dyDescent="0.25">
      <c r="A117" s="70" t="s">
        <v>20</v>
      </c>
      <c r="B117" s="70" t="s">
        <v>904</v>
      </c>
      <c r="C117" s="70"/>
      <c r="D117" s="70"/>
      <c r="E117" s="71">
        <f>SUM(E118:E121)</f>
        <v>13413</v>
      </c>
      <c r="F117" s="71">
        <f>SUM(F118:F121)</f>
        <v>533</v>
      </c>
      <c r="G117" s="71">
        <f>SUM(G118:G121)</f>
        <v>13946</v>
      </c>
      <c r="H117" s="20"/>
      <c r="I117" s="20">
        <f>SUM(I118:I121)</f>
        <v>14270</v>
      </c>
      <c r="J117" s="20">
        <f>SUM(J118:J121)</f>
        <v>534</v>
      </c>
      <c r="K117" s="20">
        <f>SUM(K118:K121)</f>
        <v>14804</v>
      </c>
      <c r="M117" s="29">
        <f>I117-E117</f>
        <v>857</v>
      </c>
    </row>
    <row r="118" spans="1:13" s="32" customFormat="1" x14ac:dyDescent="0.25">
      <c r="A118" s="72" t="s">
        <v>20</v>
      </c>
      <c r="B118" s="72" t="s">
        <v>904</v>
      </c>
      <c r="C118" s="72" t="s">
        <v>294</v>
      </c>
      <c r="D118" s="72" t="s">
        <v>296</v>
      </c>
      <c r="E118" s="73">
        <v>3907</v>
      </c>
      <c r="F118" s="73">
        <v>35</v>
      </c>
      <c r="G118" s="73">
        <v>3942</v>
      </c>
      <c r="H118" s="22"/>
      <c r="I118" s="31">
        <v>4685</v>
      </c>
      <c r="J118" s="31">
        <v>40</v>
      </c>
      <c r="K118" s="31">
        <f>SUM(I118:J118)</f>
        <v>4725</v>
      </c>
      <c r="M118" s="33">
        <f t="shared" si="8"/>
        <v>778</v>
      </c>
    </row>
    <row r="119" spans="1:13" s="32" customFormat="1" x14ac:dyDescent="0.25">
      <c r="A119" s="72" t="s">
        <v>20</v>
      </c>
      <c r="B119" s="72" t="s">
        <v>904</v>
      </c>
      <c r="C119" s="75" t="s">
        <v>476</v>
      </c>
      <c r="D119" s="72" t="s">
        <v>478</v>
      </c>
      <c r="E119" s="73">
        <v>3463</v>
      </c>
      <c r="F119" s="73">
        <v>0</v>
      </c>
      <c r="G119" s="73">
        <v>3463</v>
      </c>
      <c r="H119" s="22"/>
      <c r="I119" s="31">
        <v>3461</v>
      </c>
      <c r="J119" s="31">
        <v>0</v>
      </c>
      <c r="K119" s="31">
        <f t="shared" ref="K119:K121" si="11">SUM(I119:J119)</f>
        <v>3461</v>
      </c>
      <c r="L119" s="32" t="s">
        <v>920</v>
      </c>
      <c r="M119" s="33">
        <f t="shared" si="8"/>
        <v>-2</v>
      </c>
    </row>
    <row r="120" spans="1:13" s="32" customFormat="1" x14ac:dyDescent="0.25">
      <c r="A120" s="72" t="s">
        <v>20</v>
      </c>
      <c r="B120" s="76" t="s">
        <v>904</v>
      </c>
      <c r="C120" s="75" t="s">
        <v>42</v>
      </c>
      <c r="D120" s="72" t="s">
        <v>45</v>
      </c>
      <c r="E120" s="73">
        <v>3212</v>
      </c>
      <c r="F120" s="73">
        <v>78</v>
      </c>
      <c r="G120" s="73">
        <v>3290</v>
      </c>
      <c r="H120" s="22"/>
      <c r="I120" s="31">
        <v>3247</v>
      </c>
      <c r="J120" s="31">
        <v>75</v>
      </c>
      <c r="K120" s="31">
        <f>SUM(I120:J120)</f>
        <v>3322</v>
      </c>
      <c r="L120" s="32" t="s">
        <v>919</v>
      </c>
      <c r="M120" s="33">
        <f>I120-E120</f>
        <v>35</v>
      </c>
    </row>
    <row r="121" spans="1:13" s="32" customFormat="1" x14ac:dyDescent="0.25">
      <c r="A121" s="72" t="s">
        <v>20</v>
      </c>
      <c r="B121" s="72" t="s">
        <v>904</v>
      </c>
      <c r="C121" s="75" t="s">
        <v>594</v>
      </c>
      <c r="D121" s="72" t="s">
        <v>596</v>
      </c>
      <c r="E121" s="73">
        <v>2831</v>
      </c>
      <c r="F121" s="73">
        <v>420</v>
      </c>
      <c r="G121" s="73">
        <v>3251</v>
      </c>
      <c r="H121" s="22"/>
      <c r="I121" s="31">
        <v>2877</v>
      </c>
      <c r="J121" s="31">
        <v>419</v>
      </c>
      <c r="K121" s="31">
        <f t="shared" si="11"/>
        <v>3296</v>
      </c>
      <c r="L121" s="32" t="s">
        <v>941</v>
      </c>
      <c r="M121" s="33">
        <f t="shared" si="8"/>
        <v>46</v>
      </c>
    </row>
    <row r="122" spans="1:13" x14ac:dyDescent="0.25">
      <c r="A122" s="70" t="s">
        <v>20</v>
      </c>
      <c r="B122" s="70" t="s">
        <v>905</v>
      </c>
      <c r="C122" s="70"/>
      <c r="D122" s="70"/>
      <c r="E122" s="71">
        <f>SUM(E123:E127)</f>
        <v>73596</v>
      </c>
      <c r="F122" s="71">
        <f>SUM(F123:F127)</f>
        <v>385</v>
      </c>
      <c r="G122" s="71">
        <f>SUM(G123:G127)</f>
        <v>73981</v>
      </c>
      <c r="H122" s="20"/>
      <c r="I122" s="20">
        <f>SUM(I123:I129)</f>
        <v>74131</v>
      </c>
      <c r="J122" s="20">
        <f>SUM(J123:J129)</f>
        <v>375</v>
      </c>
      <c r="K122" s="20">
        <f>SUM(K123:K129)</f>
        <v>74506</v>
      </c>
      <c r="M122" s="29">
        <f t="shared" si="8"/>
        <v>535</v>
      </c>
    </row>
    <row r="123" spans="1:13" s="32" customFormat="1" x14ac:dyDescent="0.25">
      <c r="A123" s="72" t="s">
        <v>20</v>
      </c>
      <c r="B123" s="72" t="s">
        <v>905</v>
      </c>
      <c r="C123" s="72" t="s">
        <v>18</v>
      </c>
      <c r="D123" s="72" t="s">
        <v>22</v>
      </c>
      <c r="E123" s="73">
        <v>22123</v>
      </c>
      <c r="F123" s="73">
        <v>85</v>
      </c>
      <c r="G123" s="73">
        <v>22208</v>
      </c>
      <c r="H123" s="22"/>
      <c r="I123" s="31">
        <v>11093</v>
      </c>
      <c r="J123" s="31">
        <v>67</v>
      </c>
      <c r="K123" s="31">
        <f>SUM(I123:J123)</f>
        <v>11160</v>
      </c>
      <c r="M123" s="33">
        <f t="shared" si="8"/>
        <v>-11030</v>
      </c>
    </row>
    <row r="124" spans="1:13" x14ac:dyDescent="0.25">
      <c r="A124" s="72" t="s">
        <v>20</v>
      </c>
      <c r="B124" s="72" t="s">
        <v>905</v>
      </c>
      <c r="C124" s="72" t="s">
        <v>906</v>
      </c>
      <c r="D124" s="72" t="s">
        <v>569</v>
      </c>
      <c r="E124" s="73">
        <v>19450</v>
      </c>
      <c r="F124" s="73">
        <v>245</v>
      </c>
      <c r="G124" s="73">
        <v>19695</v>
      </c>
      <c r="H124" s="22"/>
      <c r="I124" s="31">
        <v>30329</v>
      </c>
      <c r="J124" s="31">
        <v>248</v>
      </c>
      <c r="K124" s="31">
        <f t="shared" ref="K124:K127" si="12">SUM(I124:J124)</f>
        <v>30577</v>
      </c>
      <c r="M124" s="29">
        <f t="shared" si="8"/>
        <v>10879</v>
      </c>
    </row>
    <row r="125" spans="1:13" x14ac:dyDescent="0.25">
      <c r="A125" s="72" t="s">
        <v>20</v>
      </c>
      <c r="B125" s="72" t="s">
        <v>905</v>
      </c>
      <c r="C125" s="72" t="s">
        <v>291</v>
      </c>
      <c r="D125" s="72" t="s">
        <v>293</v>
      </c>
      <c r="E125" s="73">
        <v>17365</v>
      </c>
      <c r="F125" s="73">
        <v>53</v>
      </c>
      <c r="G125" s="73">
        <v>17418</v>
      </c>
      <c r="H125" s="22"/>
      <c r="I125" s="31">
        <v>17189</v>
      </c>
      <c r="J125" s="31">
        <v>53</v>
      </c>
      <c r="K125" s="31">
        <f t="shared" si="12"/>
        <v>17242</v>
      </c>
      <c r="M125" s="29">
        <f t="shared" si="8"/>
        <v>-176</v>
      </c>
    </row>
    <row r="126" spans="1:13" s="32" customFormat="1" x14ac:dyDescent="0.25">
      <c r="A126" s="72" t="s">
        <v>20</v>
      </c>
      <c r="B126" s="72" t="s">
        <v>905</v>
      </c>
      <c r="C126" s="72" t="s">
        <v>689</v>
      </c>
      <c r="D126" s="72" t="s">
        <v>691</v>
      </c>
      <c r="E126" s="73">
        <v>9575</v>
      </c>
      <c r="F126" s="73">
        <v>2</v>
      </c>
      <c r="G126" s="73">
        <v>9577</v>
      </c>
      <c r="H126" s="22"/>
      <c r="I126" s="31">
        <v>8170</v>
      </c>
      <c r="J126" s="31">
        <v>2</v>
      </c>
      <c r="K126" s="31">
        <f t="shared" si="12"/>
        <v>8172</v>
      </c>
      <c r="M126" s="33">
        <f t="shared" si="8"/>
        <v>-1405</v>
      </c>
    </row>
    <row r="127" spans="1:13" s="32" customFormat="1" x14ac:dyDescent="0.25">
      <c r="A127" s="72" t="s">
        <v>20</v>
      </c>
      <c r="B127" s="72" t="s">
        <v>905</v>
      </c>
      <c r="C127" s="75" t="s">
        <v>464</v>
      </c>
      <c r="D127" s="72" t="s">
        <v>466</v>
      </c>
      <c r="E127" s="73">
        <v>5083</v>
      </c>
      <c r="F127" s="73">
        <v>0</v>
      </c>
      <c r="G127" s="73">
        <v>5083</v>
      </c>
      <c r="H127" s="22"/>
      <c r="I127" s="31">
        <v>5234</v>
      </c>
      <c r="J127" s="31" t="s">
        <v>53</v>
      </c>
      <c r="K127" s="31">
        <f t="shared" si="12"/>
        <v>5234</v>
      </c>
      <c r="L127" t="s">
        <v>917</v>
      </c>
      <c r="M127" s="33">
        <f t="shared" si="8"/>
        <v>151</v>
      </c>
    </row>
    <row r="128" spans="1:13" x14ac:dyDescent="0.25">
      <c r="A128" s="77" t="s">
        <v>20</v>
      </c>
      <c r="B128" s="76" t="s">
        <v>905</v>
      </c>
      <c r="C128" s="72" t="s">
        <v>219</v>
      </c>
      <c r="D128" s="72" t="s">
        <v>222</v>
      </c>
      <c r="E128" s="73">
        <v>1779</v>
      </c>
      <c r="F128" s="73">
        <v>1</v>
      </c>
      <c r="G128" s="73">
        <v>1780</v>
      </c>
      <c r="H128" s="22"/>
      <c r="I128" s="31">
        <v>1763</v>
      </c>
      <c r="J128" s="31">
        <v>1</v>
      </c>
      <c r="K128" s="31">
        <f>SUM(I128:J128)</f>
        <v>1764</v>
      </c>
      <c r="M128" s="29">
        <f>I128-E128</f>
        <v>-16</v>
      </c>
    </row>
    <row r="129" spans="1:13" s="32" customFormat="1" x14ac:dyDescent="0.25">
      <c r="A129" s="72" t="s">
        <v>20</v>
      </c>
      <c r="B129" s="76" t="s">
        <v>905</v>
      </c>
      <c r="C129" s="72" t="s">
        <v>428</v>
      </c>
      <c r="D129" s="72" t="s">
        <v>430</v>
      </c>
      <c r="E129" s="73">
        <v>352</v>
      </c>
      <c r="F129" s="73">
        <v>5</v>
      </c>
      <c r="G129" s="73">
        <v>357</v>
      </c>
      <c r="H129" s="22"/>
      <c r="I129" s="31">
        <v>353</v>
      </c>
      <c r="J129" s="31">
        <v>4</v>
      </c>
      <c r="K129" s="31">
        <f>SUM(I129:J129)</f>
        <v>357</v>
      </c>
      <c r="M129" s="33">
        <f>I129-E129</f>
        <v>1</v>
      </c>
    </row>
    <row r="130" spans="1:13" x14ac:dyDescent="0.25">
      <c r="A130" s="68" t="s">
        <v>25</v>
      </c>
      <c r="B130" s="68" t="s">
        <v>115</v>
      </c>
      <c r="C130" s="68"/>
      <c r="D130" s="68"/>
      <c r="E130" s="69">
        <f>SUM(E131:E143)</f>
        <v>157960</v>
      </c>
      <c r="F130" s="69">
        <f>SUM(F131:F143)</f>
        <v>19993</v>
      </c>
      <c r="G130" s="69">
        <f>SUM(G131:G143)</f>
        <v>177953</v>
      </c>
      <c r="H130" s="19"/>
      <c r="I130" s="19">
        <f>SUM(I131:I143)</f>
        <v>162774</v>
      </c>
      <c r="J130" s="19">
        <f>SUM(J131:J143)</f>
        <v>20172</v>
      </c>
      <c r="K130" s="19">
        <f>SUM(K131:K143)</f>
        <v>182946</v>
      </c>
      <c r="M130" s="29">
        <f t="shared" si="8"/>
        <v>4814</v>
      </c>
    </row>
    <row r="131" spans="1:13" x14ac:dyDescent="0.25">
      <c r="A131" s="72" t="s">
        <v>25</v>
      </c>
      <c r="B131" s="72" t="s">
        <v>115</v>
      </c>
      <c r="C131" s="72" t="s">
        <v>386</v>
      </c>
      <c r="D131" s="72" t="s">
        <v>909</v>
      </c>
      <c r="E131" s="73">
        <v>34171</v>
      </c>
      <c r="F131" s="73">
        <v>10721</v>
      </c>
      <c r="G131" s="73">
        <v>44892</v>
      </c>
      <c r="H131" s="22"/>
      <c r="I131" s="31">
        <v>35283</v>
      </c>
      <c r="J131" s="31">
        <v>10497</v>
      </c>
      <c r="K131" s="31">
        <f>SUM(I131:J131)</f>
        <v>45780</v>
      </c>
      <c r="L131" s="32"/>
      <c r="M131" s="29">
        <f t="shared" si="8"/>
        <v>1112</v>
      </c>
    </row>
    <row r="132" spans="1:13" x14ac:dyDescent="0.25">
      <c r="A132" s="72" t="s">
        <v>25</v>
      </c>
      <c r="B132" s="72" t="s">
        <v>115</v>
      </c>
      <c r="C132" s="72" t="s">
        <v>925</v>
      </c>
      <c r="D132" s="72" t="s">
        <v>320</v>
      </c>
      <c r="E132" s="73">
        <v>31423</v>
      </c>
      <c r="F132" s="73">
        <v>924</v>
      </c>
      <c r="G132" s="73">
        <v>32347</v>
      </c>
      <c r="H132" s="22"/>
      <c r="I132" s="31">
        <v>31909</v>
      </c>
      <c r="J132" s="31">
        <v>940</v>
      </c>
      <c r="K132" s="31">
        <f t="shared" ref="K132:K143" si="13">SUM(I132:J132)</f>
        <v>32849</v>
      </c>
      <c r="L132" s="32"/>
      <c r="M132" s="29">
        <f t="shared" si="8"/>
        <v>486</v>
      </c>
    </row>
    <row r="133" spans="1:13" x14ac:dyDescent="0.25">
      <c r="A133" s="72" t="s">
        <v>25</v>
      </c>
      <c r="B133" s="72" t="s">
        <v>115</v>
      </c>
      <c r="C133" s="72" t="s">
        <v>924</v>
      </c>
      <c r="D133" s="72" t="s">
        <v>679</v>
      </c>
      <c r="E133" s="73">
        <v>25075</v>
      </c>
      <c r="F133" s="73">
        <v>1932</v>
      </c>
      <c r="G133" s="73">
        <v>27007</v>
      </c>
      <c r="H133" s="22"/>
      <c r="I133" s="31">
        <v>25800</v>
      </c>
      <c r="J133" s="31">
        <v>2271</v>
      </c>
      <c r="K133" s="31">
        <f t="shared" si="13"/>
        <v>28071</v>
      </c>
      <c r="L133" s="32"/>
      <c r="M133" s="29">
        <f t="shared" ref="M133:M155" si="14">I133-E133</f>
        <v>725</v>
      </c>
    </row>
    <row r="134" spans="1:13" x14ac:dyDescent="0.25">
      <c r="A134" s="72" t="s">
        <v>25</v>
      </c>
      <c r="B134" s="72" t="s">
        <v>115</v>
      </c>
      <c r="C134" s="72" t="s">
        <v>814</v>
      </c>
      <c r="D134" s="72" t="s">
        <v>816</v>
      </c>
      <c r="E134" s="73">
        <v>16123</v>
      </c>
      <c r="F134" s="73">
        <v>876</v>
      </c>
      <c r="G134" s="73">
        <v>16999</v>
      </c>
      <c r="H134" s="22"/>
      <c r="I134" s="31">
        <v>16286</v>
      </c>
      <c r="J134" s="31">
        <v>874</v>
      </c>
      <c r="K134" s="31">
        <f t="shared" si="13"/>
        <v>17160</v>
      </c>
      <c r="L134" s="32" t="s">
        <v>907</v>
      </c>
      <c r="M134" s="29">
        <f t="shared" si="14"/>
        <v>163</v>
      </c>
    </row>
    <row r="135" spans="1:13" x14ac:dyDescent="0.25">
      <c r="A135" s="72" t="s">
        <v>25</v>
      </c>
      <c r="B135" s="72" t="s">
        <v>115</v>
      </c>
      <c r="C135" s="72" t="s">
        <v>923</v>
      </c>
      <c r="D135" s="72" t="s">
        <v>550</v>
      </c>
      <c r="E135" s="73">
        <v>15326</v>
      </c>
      <c r="F135" s="73">
        <v>224</v>
      </c>
      <c r="G135" s="73">
        <v>15550</v>
      </c>
      <c r="H135" s="22"/>
      <c r="I135" s="31">
        <v>15483</v>
      </c>
      <c r="J135" s="31">
        <v>236</v>
      </c>
      <c r="K135" s="31">
        <f t="shared" si="13"/>
        <v>15719</v>
      </c>
      <c r="L135" s="32"/>
      <c r="M135" s="29">
        <f t="shared" si="14"/>
        <v>157</v>
      </c>
    </row>
    <row r="136" spans="1:13" x14ac:dyDescent="0.25">
      <c r="A136" s="72" t="s">
        <v>25</v>
      </c>
      <c r="B136" s="72" t="s">
        <v>115</v>
      </c>
      <c r="C136" s="72" t="s">
        <v>573</v>
      </c>
      <c r="D136" s="72" t="s">
        <v>575</v>
      </c>
      <c r="E136" s="73">
        <v>9547</v>
      </c>
      <c r="F136" s="73">
        <v>2358</v>
      </c>
      <c r="G136" s="73">
        <v>11905</v>
      </c>
      <c r="H136" s="22"/>
      <c r="I136" s="31">
        <v>9747</v>
      </c>
      <c r="J136" s="31">
        <v>2422</v>
      </c>
      <c r="K136" s="31">
        <f t="shared" si="13"/>
        <v>12169</v>
      </c>
      <c r="L136" s="32"/>
      <c r="M136" s="29">
        <f t="shared" si="14"/>
        <v>200</v>
      </c>
    </row>
    <row r="137" spans="1:13" x14ac:dyDescent="0.25">
      <c r="A137" s="72" t="s">
        <v>25</v>
      </c>
      <c r="B137" s="72" t="s">
        <v>115</v>
      </c>
      <c r="C137" s="72" t="s">
        <v>646</v>
      </c>
      <c r="D137" s="72" t="s">
        <v>648</v>
      </c>
      <c r="E137" s="73">
        <v>8780</v>
      </c>
      <c r="F137" s="73">
        <v>1385</v>
      </c>
      <c r="G137" s="73">
        <v>10165</v>
      </c>
      <c r="H137" s="22"/>
      <c r="I137" s="31">
        <v>8729</v>
      </c>
      <c r="J137" s="31">
        <v>1356</v>
      </c>
      <c r="K137" s="31">
        <f t="shared" si="13"/>
        <v>10085</v>
      </c>
      <c r="L137" s="32"/>
      <c r="M137" s="29">
        <f t="shared" si="14"/>
        <v>-51</v>
      </c>
    </row>
    <row r="138" spans="1:13" x14ac:dyDescent="0.25">
      <c r="A138" s="72" t="s">
        <v>25</v>
      </c>
      <c r="B138" s="72" t="s">
        <v>115</v>
      </c>
      <c r="C138" s="72" t="s">
        <v>448</v>
      </c>
      <c r="D138" s="72" t="s">
        <v>450</v>
      </c>
      <c r="E138" s="73">
        <v>6834</v>
      </c>
      <c r="F138" s="73">
        <v>52</v>
      </c>
      <c r="G138" s="73">
        <v>6886</v>
      </c>
      <c r="H138" s="22"/>
      <c r="I138" s="31">
        <v>8640</v>
      </c>
      <c r="J138" s="31">
        <v>65</v>
      </c>
      <c r="K138" s="31">
        <f t="shared" si="13"/>
        <v>8705</v>
      </c>
      <c r="L138" s="32"/>
      <c r="M138" s="29">
        <f t="shared" si="14"/>
        <v>1806</v>
      </c>
    </row>
    <row r="139" spans="1:13" x14ac:dyDescent="0.25">
      <c r="A139" s="72" t="s">
        <v>25</v>
      </c>
      <c r="B139" s="72" t="s">
        <v>115</v>
      </c>
      <c r="C139" s="75" t="s">
        <v>873</v>
      </c>
      <c r="D139" s="72" t="s">
        <v>875</v>
      </c>
      <c r="E139" s="73">
        <v>5441</v>
      </c>
      <c r="F139" s="73">
        <v>65</v>
      </c>
      <c r="G139" s="73">
        <v>5506</v>
      </c>
      <c r="H139" s="22"/>
      <c r="I139" s="31">
        <v>5488</v>
      </c>
      <c r="J139" s="31">
        <v>71</v>
      </c>
      <c r="K139" s="31">
        <f t="shared" si="13"/>
        <v>5559</v>
      </c>
      <c r="L139" s="32" t="s">
        <v>917</v>
      </c>
      <c r="M139" s="29">
        <f t="shared" si="14"/>
        <v>47</v>
      </c>
    </row>
    <row r="140" spans="1:13" x14ac:dyDescent="0.25">
      <c r="A140" s="72" t="s">
        <v>25</v>
      </c>
      <c r="B140" s="72" t="s">
        <v>115</v>
      </c>
      <c r="C140" s="72" t="s">
        <v>721</v>
      </c>
      <c r="D140" s="72" t="s">
        <v>723</v>
      </c>
      <c r="E140" s="73">
        <v>2781</v>
      </c>
      <c r="F140" s="73">
        <v>193</v>
      </c>
      <c r="G140" s="73">
        <v>2974</v>
      </c>
      <c r="H140" s="22"/>
      <c r="I140" s="31">
        <v>2819</v>
      </c>
      <c r="J140" s="31">
        <v>190</v>
      </c>
      <c r="K140" s="31">
        <f t="shared" si="13"/>
        <v>3009</v>
      </c>
      <c r="L140" s="32"/>
      <c r="M140" s="29">
        <f t="shared" si="14"/>
        <v>38</v>
      </c>
    </row>
    <row r="141" spans="1:13" x14ac:dyDescent="0.25">
      <c r="A141" s="72" t="s">
        <v>25</v>
      </c>
      <c r="B141" s="72" t="s">
        <v>115</v>
      </c>
      <c r="C141" s="72" t="s">
        <v>383</v>
      </c>
      <c r="D141" s="72" t="s">
        <v>385</v>
      </c>
      <c r="E141" s="73">
        <v>1642</v>
      </c>
      <c r="F141" s="73">
        <v>1195</v>
      </c>
      <c r="G141" s="73">
        <v>2837</v>
      </c>
      <c r="H141" s="22"/>
      <c r="I141" s="31">
        <v>1744</v>
      </c>
      <c r="J141" s="31">
        <v>1184</v>
      </c>
      <c r="K141" s="31">
        <f t="shared" si="13"/>
        <v>2928</v>
      </c>
      <c r="L141" s="32"/>
      <c r="M141" s="29">
        <f t="shared" si="14"/>
        <v>102</v>
      </c>
    </row>
    <row r="142" spans="1:13" x14ac:dyDescent="0.25">
      <c r="A142" s="72" t="s">
        <v>25</v>
      </c>
      <c r="B142" s="72" t="s">
        <v>115</v>
      </c>
      <c r="C142" s="72" t="s">
        <v>113</v>
      </c>
      <c r="D142" s="72" t="s">
        <v>910</v>
      </c>
      <c r="E142" s="73">
        <v>632</v>
      </c>
      <c r="F142" s="73">
        <v>0</v>
      </c>
      <c r="G142" s="73">
        <v>632</v>
      </c>
      <c r="H142" s="22"/>
      <c r="I142" s="31">
        <v>671</v>
      </c>
      <c r="J142" s="31">
        <v>0</v>
      </c>
      <c r="K142" s="31">
        <f t="shared" si="13"/>
        <v>671</v>
      </c>
      <c r="L142" s="32"/>
      <c r="M142" s="29">
        <f t="shared" si="14"/>
        <v>39</v>
      </c>
    </row>
    <row r="143" spans="1:13" x14ac:dyDescent="0.25">
      <c r="A143" s="72" t="s">
        <v>25</v>
      </c>
      <c r="B143" s="72" t="s">
        <v>115</v>
      </c>
      <c r="C143" s="72" t="s">
        <v>451</v>
      </c>
      <c r="D143" s="72" t="s">
        <v>911</v>
      </c>
      <c r="E143" s="73">
        <v>185</v>
      </c>
      <c r="F143" s="73">
        <v>68</v>
      </c>
      <c r="G143" s="73">
        <v>253</v>
      </c>
      <c r="H143" s="22"/>
      <c r="I143" s="31">
        <v>175</v>
      </c>
      <c r="J143" s="31">
        <v>66</v>
      </c>
      <c r="K143" s="31">
        <f t="shared" si="13"/>
        <v>241</v>
      </c>
      <c r="L143" s="32"/>
      <c r="M143" s="29">
        <f t="shared" si="14"/>
        <v>-10</v>
      </c>
    </row>
    <row r="144" spans="1:13" x14ac:dyDescent="0.25">
      <c r="A144" s="68" t="s">
        <v>15</v>
      </c>
      <c r="B144" s="68" t="s">
        <v>16</v>
      </c>
      <c r="C144" s="68"/>
      <c r="D144" s="68"/>
      <c r="E144" s="69">
        <f>SUM(E145:E153)</f>
        <v>142264</v>
      </c>
      <c r="F144" s="69">
        <f>SUM(F145:F153)</f>
        <v>33223</v>
      </c>
      <c r="G144" s="69">
        <f>SUM(G145:G153)</f>
        <v>175487</v>
      </c>
      <c r="H144" s="19"/>
      <c r="I144" s="19">
        <f>SUM(I145:I153)</f>
        <v>147998</v>
      </c>
      <c r="J144" s="19">
        <f>SUM(J145:J153)</f>
        <v>33659</v>
      </c>
      <c r="K144" s="19">
        <f>SUM(K145:K153)</f>
        <v>181657</v>
      </c>
      <c r="M144" s="30">
        <f t="shared" si="14"/>
        <v>5734</v>
      </c>
    </row>
    <row r="145" spans="1:13" x14ac:dyDescent="0.25">
      <c r="A145" s="72" t="s">
        <v>15</v>
      </c>
      <c r="B145" s="72" t="s">
        <v>16</v>
      </c>
      <c r="C145" s="72" t="s">
        <v>213</v>
      </c>
      <c r="D145" s="72" t="s">
        <v>215</v>
      </c>
      <c r="E145" s="73">
        <v>51608</v>
      </c>
      <c r="F145" s="73">
        <v>3</v>
      </c>
      <c r="G145" s="73">
        <v>51611</v>
      </c>
      <c r="H145" s="22"/>
      <c r="I145" s="31">
        <v>52159</v>
      </c>
      <c r="J145" s="31">
        <v>3</v>
      </c>
      <c r="K145" s="31">
        <f t="shared" ref="K145:K153" si="15">SUM(I145:J145)</f>
        <v>52162</v>
      </c>
      <c r="L145" s="32"/>
      <c r="M145" s="29">
        <f t="shared" si="14"/>
        <v>551</v>
      </c>
    </row>
    <row r="146" spans="1:13" x14ac:dyDescent="0.25">
      <c r="A146" s="72" t="s">
        <v>15</v>
      </c>
      <c r="B146" s="72" t="s">
        <v>16</v>
      </c>
      <c r="C146" s="72" t="s">
        <v>77</v>
      </c>
      <c r="D146" s="72" t="s">
        <v>79</v>
      </c>
      <c r="E146" s="73">
        <v>35188</v>
      </c>
      <c r="F146" s="73">
        <v>8363</v>
      </c>
      <c r="G146" s="73">
        <v>43551</v>
      </c>
      <c r="H146" s="22"/>
      <c r="I146" s="31">
        <v>37304</v>
      </c>
      <c r="J146" s="31">
        <v>8569</v>
      </c>
      <c r="K146" s="31">
        <f t="shared" si="15"/>
        <v>45873</v>
      </c>
      <c r="L146" s="32"/>
      <c r="M146" s="29">
        <f t="shared" si="14"/>
        <v>2116</v>
      </c>
    </row>
    <row r="147" spans="1:13" x14ac:dyDescent="0.25">
      <c r="A147" s="72" t="s">
        <v>15</v>
      </c>
      <c r="B147" s="72" t="s">
        <v>16</v>
      </c>
      <c r="C147" s="72" t="s">
        <v>65</v>
      </c>
      <c r="D147" s="72" t="s">
        <v>67</v>
      </c>
      <c r="E147" s="73">
        <v>15203</v>
      </c>
      <c r="F147" s="73">
        <v>75</v>
      </c>
      <c r="G147" s="73">
        <v>15278</v>
      </c>
      <c r="H147" s="22"/>
      <c r="I147" s="31">
        <v>15476</v>
      </c>
      <c r="J147" s="31">
        <v>71</v>
      </c>
      <c r="K147" s="31">
        <f t="shared" si="15"/>
        <v>15547</v>
      </c>
      <c r="L147" s="32"/>
      <c r="M147" s="29">
        <f t="shared" si="14"/>
        <v>273</v>
      </c>
    </row>
    <row r="148" spans="1:13" x14ac:dyDescent="0.25">
      <c r="A148" s="72" t="s">
        <v>15</v>
      </c>
      <c r="B148" s="72" t="s">
        <v>16</v>
      </c>
      <c r="C148" s="72" t="s">
        <v>257</v>
      </c>
      <c r="D148" s="72" t="s">
        <v>259</v>
      </c>
      <c r="E148" s="73">
        <v>13729</v>
      </c>
      <c r="F148" s="73">
        <v>26</v>
      </c>
      <c r="G148" s="73">
        <v>13755</v>
      </c>
      <c r="H148" s="22"/>
      <c r="I148" s="31">
        <v>15245</v>
      </c>
      <c r="J148" s="31">
        <v>158</v>
      </c>
      <c r="K148" s="31">
        <f t="shared" si="15"/>
        <v>15403</v>
      </c>
      <c r="L148" s="32"/>
      <c r="M148" s="29">
        <f t="shared" si="14"/>
        <v>1516</v>
      </c>
    </row>
    <row r="149" spans="1:13" x14ac:dyDescent="0.25">
      <c r="A149" s="72" t="s">
        <v>15</v>
      </c>
      <c r="B149" s="72" t="s">
        <v>16</v>
      </c>
      <c r="C149" s="72" t="s">
        <v>876</v>
      </c>
      <c r="D149" s="72" t="s">
        <v>878</v>
      </c>
      <c r="E149" s="73">
        <v>8001</v>
      </c>
      <c r="F149" s="73">
        <v>17681</v>
      </c>
      <c r="G149" s="73">
        <v>25682</v>
      </c>
      <c r="H149" s="22"/>
      <c r="I149" s="31">
        <v>8109</v>
      </c>
      <c r="J149" s="31">
        <v>17542</v>
      </c>
      <c r="K149" s="31">
        <f>SUM(I149:J149)</f>
        <v>25651</v>
      </c>
      <c r="L149" s="32"/>
      <c r="M149" s="29">
        <f t="shared" si="14"/>
        <v>108</v>
      </c>
    </row>
    <row r="150" spans="1:13" x14ac:dyDescent="0.25">
      <c r="A150" s="72" t="s">
        <v>15</v>
      </c>
      <c r="B150" s="72" t="s">
        <v>16</v>
      </c>
      <c r="C150" s="72" t="s">
        <v>128</v>
      </c>
      <c r="D150" s="72" t="s">
        <v>130</v>
      </c>
      <c r="E150" s="73">
        <v>7042</v>
      </c>
      <c r="F150" s="73">
        <v>4367</v>
      </c>
      <c r="G150" s="73">
        <v>11409</v>
      </c>
      <c r="H150" s="22"/>
      <c r="I150" s="31">
        <v>7232</v>
      </c>
      <c r="J150" s="31">
        <v>4410</v>
      </c>
      <c r="K150" s="31">
        <f t="shared" si="15"/>
        <v>11642</v>
      </c>
      <c r="L150" s="32"/>
      <c r="M150" s="29">
        <f t="shared" si="14"/>
        <v>190</v>
      </c>
    </row>
    <row r="151" spans="1:13" x14ac:dyDescent="0.25">
      <c r="A151" s="72" t="s">
        <v>15</v>
      </c>
      <c r="B151" s="72" t="s">
        <v>16</v>
      </c>
      <c r="C151" s="75" t="s">
        <v>879</v>
      </c>
      <c r="D151" s="72" t="s">
        <v>881</v>
      </c>
      <c r="E151" s="73">
        <v>3381</v>
      </c>
      <c r="F151" s="73">
        <v>2576</v>
      </c>
      <c r="G151" s="73">
        <v>5957</v>
      </c>
      <c r="H151" s="22"/>
      <c r="I151" s="31">
        <v>3561</v>
      </c>
      <c r="J151" s="31">
        <v>2778</v>
      </c>
      <c r="K151" s="31">
        <f t="shared" si="15"/>
        <v>6339</v>
      </c>
      <c r="L151" s="32" t="s">
        <v>926</v>
      </c>
      <c r="M151" s="29">
        <f t="shared" si="14"/>
        <v>180</v>
      </c>
    </row>
    <row r="152" spans="1:13" x14ac:dyDescent="0.25">
      <c r="A152" s="72" t="s">
        <v>15</v>
      </c>
      <c r="B152" s="72" t="s">
        <v>16</v>
      </c>
      <c r="C152" s="72" t="s">
        <v>13</v>
      </c>
      <c r="D152" s="72" t="s">
        <v>17</v>
      </c>
      <c r="E152" s="73">
        <v>4190</v>
      </c>
      <c r="F152" s="73">
        <v>5</v>
      </c>
      <c r="G152" s="73">
        <v>4195</v>
      </c>
      <c r="H152" s="22"/>
      <c r="I152" s="31">
        <v>4379</v>
      </c>
      <c r="J152" s="31">
        <v>4</v>
      </c>
      <c r="K152" s="31">
        <f t="shared" si="15"/>
        <v>4383</v>
      </c>
      <c r="L152" s="32"/>
      <c r="M152" s="29">
        <f t="shared" si="14"/>
        <v>189</v>
      </c>
    </row>
    <row r="153" spans="1:13" x14ac:dyDescent="0.25">
      <c r="A153" s="72" t="s">
        <v>15</v>
      </c>
      <c r="B153" s="72" t="s">
        <v>16</v>
      </c>
      <c r="C153" s="72" t="s">
        <v>332</v>
      </c>
      <c r="D153" s="72" t="s">
        <v>333</v>
      </c>
      <c r="E153" s="73">
        <v>3922</v>
      </c>
      <c r="F153" s="73">
        <v>127</v>
      </c>
      <c r="G153" s="73">
        <v>4049</v>
      </c>
      <c r="H153" s="22"/>
      <c r="I153" s="31">
        <v>4533</v>
      </c>
      <c r="J153" s="31">
        <v>124</v>
      </c>
      <c r="K153" s="31">
        <f t="shared" si="15"/>
        <v>4657</v>
      </c>
      <c r="L153" s="32"/>
      <c r="M153" s="29">
        <f t="shared" si="14"/>
        <v>611</v>
      </c>
    </row>
    <row r="154" spans="1:13" x14ac:dyDescent="0.25">
      <c r="E154" s="15"/>
      <c r="F154" s="15"/>
      <c r="G154" s="15"/>
      <c r="H154" s="15"/>
      <c r="I154" s="15"/>
      <c r="J154" s="15"/>
      <c r="K154" s="15"/>
      <c r="M154" s="29">
        <f t="shared" si="14"/>
        <v>0</v>
      </c>
    </row>
    <row r="155" spans="1:13" x14ac:dyDescent="0.25">
      <c r="A155" s="18"/>
      <c r="B155" s="18"/>
      <c r="C155" s="18" t="s">
        <v>914</v>
      </c>
      <c r="D155" s="18"/>
      <c r="E155" s="19">
        <f>E2+E130+E144</f>
        <v>1252722</v>
      </c>
      <c r="F155" s="19">
        <f>F2+F130+F144</f>
        <v>57856</v>
      </c>
      <c r="G155" s="19">
        <f>G2+G130+G144</f>
        <v>1310578</v>
      </c>
      <c r="H155" s="19"/>
      <c r="I155" s="19">
        <f>I2+I130+I144</f>
        <v>1296469</v>
      </c>
      <c r="J155" s="19">
        <f>J2+J130+J144</f>
        <v>58711</v>
      </c>
      <c r="K155" s="19">
        <f>K2+K130+K144</f>
        <v>1354771</v>
      </c>
      <c r="M155" s="30">
        <f t="shared" si="14"/>
        <v>43747</v>
      </c>
    </row>
    <row r="157" spans="1:13" x14ac:dyDescent="0.25">
      <c r="E157" s="15"/>
      <c r="G157" s="15"/>
      <c r="H157" s="15"/>
      <c r="I157" s="15"/>
      <c r="J157" s="15"/>
      <c r="K157" s="15"/>
    </row>
    <row r="158" spans="1:13" x14ac:dyDescent="0.25">
      <c r="C158" s="24"/>
      <c r="I158" s="15"/>
      <c r="K158" s="15"/>
    </row>
    <row r="159" spans="1:13" x14ac:dyDescent="0.25">
      <c r="C159" t="s">
        <v>907</v>
      </c>
      <c r="E159" s="14"/>
      <c r="I159" s="29"/>
    </row>
    <row r="160" spans="1:13" x14ac:dyDescent="0.25">
      <c r="E160" s="14"/>
      <c r="I160" s="29"/>
    </row>
    <row r="161" spans="9:10" x14ac:dyDescent="0.25">
      <c r="I161" s="15"/>
    </row>
    <row r="165" spans="9:10" x14ac:dyDescent="0.25">
      <c r="J165" t="s">
        <v>907</v>
      </c>
    </row>
  </sheetData>
  <mergeCells count="1">
    <mergeCell ref="A1:B1"/>
  </mergeCells>
  <pageMargins left="0.2" right="0.2" top="0.5" bottom="0.5" header="0.3" footer="0.3"/>
  <pageSetup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Z29"/>
  <sheetViews>
    <sheetView topLeftCell="A4" workbookViewId="0">
      <selection activeCell="AC28" sqref="AC28"/>
    </sheetView>
  </sheetViews>
  <sheetFormatPr defaultRowHeight="12.75" x14ac:dyDescent="0.25"/>
  <cols>
    <col min="1" max="1" width="9.140625" style="35"/>
    <col min="2" max="2" width="11.42578125" style="35" customWidth="1"/>
    <col min="3" max="3" width="6.28515625" style="35" customWidth="1"/>
    <col min="4" max="4" width="10.85546875" style="35" customWidth="1"/>
    <col min="5" max="6" width="10.7109375" style="35" customWidth="1"/>
    <col min="7" max="7" width="5.5703125" style="35" customWidth="1"/>
    <col min="8" max="8" width="9.28515625" style="35" customWidth="1"/>
    <col min="9" max="9" width="5.28515625" style="35" customWidth="1"/>
    <col min="10" max="10" width="8" style="35" customWidth="1"/>
    <col min="11" max="11" width="5.7109375" style="35" customWidth="1"/>
    <col min="12" max="12" width="8" style="35" customWidth="1"/>
    <col min="13" max="13" width="5.28515625" style="35" customWidth="1"/>
    <col min="14" max="14" width="8" style="35" customWidth="1"/>
    <col min="15" max="15" width="4.85546875" style="35" customWidth="1"/>
    <col min="16" max="16" width="10.28515625" style="35" customWidth="1"/>
    <col min="17" max="17" width="5.28515625" style="35" customWidth="1"/>
    <col min="18" max="18" width="8" style="35" customWidth="1"/>
    <col min="19" max="19" width="5.28515625" style="35" customWidth="1"/>
    <col min="20" max="20" width="9" style="35" customWidth="1"/>
    <col min="21" max="21" width="7.85546875" style="35" customWidth="1"/>
    <col min="22" max="22" width="10.85546875" style="35" customWidth="1"/>
    <col min="23" max="23" width="5.7109375" style="35" customWidth="1"/>
    <col min="24" max="24" width="14.28515625" style="35" customWidth="1"/>
    <col min="25" max="16384" width="9.140625" style="35"/>
  </cols>
  <sheetData>
    <row r="5" spans="2:26" ht="13.5" thickBot="1" x14ac:dyDescent="0.3"/>
    <row r="6" spans="2:26" x14ac:dyDescent="0.25">
      <c r="B6" s="97"/>
      <c r="C6" s="100" t="s">
        <v>944</v>
      </c>
      <c r="D6" s="95" t="s">
        <v>928</v>
      </c>
      <c r="E6" s="92"/>
      <c r="F6" s="105" t="s">
        <v>929</v>
      </c>
      <c r="G6" s="95" t="s">
        <v>930</v>
      </c>
      <c r="H6" s="92"/>
      <c r="I6" s="95" t="s">
        <v>931</v>
      </c>
      <c r="J6" s="92"/>
      <c r="K6" s="95" t="s">
        <v>932</v>
      </c>
      <c r="L6" s="92"/>
      <c r="M6" s="95" t="s">
        <v>933</v>
      </c>
      <c r="N6" s="92"/>
      <c r="O6" s="95" t="s">
        <v>934</v>
      </c>
      <c r="P6" s="92"/>
      <c r="Q6" s="95" t="s">
        <v>935</v>
      </c>
      <c r="R6" s="92"/>
      <c r="S6" s="95" t="s">
        <v>936</v>
      </c>
      <c r="T6" s="92"/>
      <c r="U6" s="92" t="s">
        <v>937</v>
      </c>
      <c r="V6" s="92" t="s">
        <v>945</v>
      </c>
    </row>
    <row r="7" spans="2:26" ht="13.5" thickBot="1" x14ac:dyDescent="0.3">
      <c r="B7" s="98"/>
      <c r="C7" s="101"/>
      <c r="D7" s="103"/>
      <c r="E7" s="104"/>
      <c r="F7" s="106"/>
      <c r="G7" s="96"/>
      <c r="H7" s="94"/>
      <c r="I7" s="96"/>
      <c r="J7" s="94"/>
      <c r="K7" s="96"/>
      <c r="L7" s="94"/>
      <c r="M7" s="96"/>
      <c r="N7" s="94"/>
      <c r="O7" s="96"/>
      <c r="P7" s="94"/>
      <c r="Q7" s="96"/>
      <c r="R7" s="94"/>
      <c r="S7" s="96"/>
      <c r="T7" s="94"/>
      <c r="U7" s="93"/>
      <c r="V7" s="93"/>
    </row>
    <row r="8" spans="2:26" ht="75" customHeight="1" thickTop="1" thickBot="1" x14ac:dyDescent="0.3">
      <c r="B8" s="99"/>
      <c r="C8" s="102"/>
      <c r="D8" s="36" t="s">
        <v>914</v>
      </c>
      <c r="E8" s="37" t="s">
        <v>938</v>
      </c>
      <c r="F8" s="94"/>
      <c r="G8" s="82" t="s">
        <v>939</v>
      </c>
      <c r="H8" s="38" t="s">
        <v>940</v>
      </c>
      <c r="I8" s="82" t="s">
        <v>939</v>
      </c>
      <c r="J8" s="38" t="s">
        <v>940</v>
      </c>
      <c r="K8" s="82" t="s">
        <v>939</v>
      </c>
      <c r="L8" s="38" t="s">
        <v>940</v>
      </c>
      <c r="M8" s="82" t="s">
        <v>939</v>
      </c>
      <c r="N8" s="38" t="s">
        <v>940</v>
      </c>
      <c r="O8" s="82" t="s">
        <v>939</v>
      </c>
      <c r="P8" s="38" t="s">
        <v>940</v>
      </c>
      <c r="Q8" s="82" t="s">
        <v>939</v>
      </c>
      <c r="R8" s="38" t="s">
        <v>940</v>
      </c>
      <c r="S8" s="82" t="s">
        <v>939</v>
      </c>
      <c r="T8" s="39" t="s">
        <v>940</v>
      </c>
      <c r="U8" s="94"/>
      <c r="V8" s="94"/>
    </row>
    <row r="9" spans="2:26" ht="14.25" thickTop="1" thickBot="1" x14ac:dyDescent="0.3">
      <c r="B9" s="40" t="s">
        <v>20</v>
      </c>
      <c r="C9" s="49">
        <f>SUM(C10:C19)</f>
        <v>115</v>
      </c>
      <c r="D9" s="49">
        <f>SUM(D10:D19)</f>
        <v>990168</v>
      </c>
      <c r="E9" s="49">
        <f t="shared" ref="E9:E21" si="0">H9+J9+L9+N9+P9+R9+T9</f>
        <v>985697</v>
      </c>
      <c r="F9" s="49">
        <v>1115700</v>
      </c>
      <c r="G9" s="50">
        <f t="shared" ref="G9" si="1">SUM(G10:G18)</f>
        <v>54</v>
      </c>
      <c r="H9" s="50">
        <f t="shared" ref="H9:T9" si="2">SUM(H10:H19)</f>
        <v>97557</v>
      </c>
      <c r="I9" s="50">
        <f t="shared" si="2"/>
        <v>4</v>
      </c>
      <c r="J9" s="50">
        <f t="shared" si="2"/>
        <v>21884</v>
      </c>
      <c r="K9" s="50">
        <f t="shared" si="2"/>
        <v>6</v>
      </c>
      <c r="L9" s="50">
        <f t="shared" si="2"/>
        <v>37644</v>
      </c>
      <c r="M9" s="50">
        <f t="shared" si="2"/>
        <v>6</v>
      </c>
      <c r="N9" s="50">
        <f t="shared" si="2"/>
        <v>43993</v>
      </c>
      <c r="O9" s="50">
        <f t="shared" si="2"/>
        <v>9</v>
      </c>
      <c r="P9" s="50">
        <f t="shared" si="2"/>
        <v>78373</v>
      </c>
      <c r="Q9" s="50">
        <f t="shared" si="2"/>
        <v>7</v>
      </c>
      <c r="R9" s="50">
        <f t="shared" si="2"/>
        <v>81520</v>
      </c>
      <c r="S9" s="50">
        <f t="shared" si="2"/>
        <v>25</v>
      </c>
      <c r="T9" s="50">
        <f t="shared" si="2"/>
        <v>624726</v>
      </c>
      <c r="U9" s="83">
        <f>E9/F9</f>
        <v>0.88347853365600071</v>
      </c>
      <c r="V9" s="86">
        <f t="shared" ref="V9:V20" si="3">T9/E9</f>
        <v>0.63379111430794655</v>
      </c>
      <c r="X9" s="41"/>
    </row>
    <row r="10" spans="2:26" ht="13.5" thickBot="1" x14ac:dyDescent="0.3">
      <c r="B10" s="42" t="s">
        <v>891</v>
      </c>
      <c r="C10" s="51">
        <f t="shared" ref="C10:C21" si="4">G10+I10+K10+M10+O10+Q10+S10</f>
        <v>15</v>
      </c>
      <c r="D10" s="51">
        <f>'დაწესებულებები last'!K3</f>
        <v>171411</v>
      </c>
      <c r="E10" s="51">
        <f t="shared" si="0"/>
        <v>171072</v>
      </c>
      <c r="F10" s="60"/>
      <c r="G10" s="51">
        <v>9</v>
      </c>
      <c r="H10" s="51">
        <f>SUM('დაწესებულებები last'!I10:I18)</f>
        <v>16000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2</v>
      </c>
      <c r="P10" s="51">
        <f>SUM('დაწესებულებები last'!I8:I9)</f>
        <v>17089</v>
      </c>
      <c r="Q10" s="51">
        <v>0</v>
      </c>
      <c r="R10" s="51">
        <v>0</v>
      </c>
      <c r="S10" s="51">
        <v>4</v>
      </c>
      <c r="T10" s="51">
        <f>SUM('დაწესებულებები last'!I4:I7)</f>
        <v>137983</v>
      </c>
      <c r="U10" s="84"/>
      <c r="V10" s="87">
        <f t="shared" si="3"/>
        <v>0.8065785166479611</v>
      </c>
      <c r="X10" s="41"/>
      <c r="Y10" s="64"/>
      <c r="Z10" s="64"/>
    </row>
    <row r="11" spans="2:26" ht="13.5" thickBot="1" x14ac:dyDescent="0.3">
      <c r="B11" s="43" t="s">
        <v>892</v>
      </c>
      <c r="C11" s="52">
        <f t="shared" ref="C11" si="5">G11+I11+K11+M11+O11+Q11+S11</f>
        <v>13</v>
      </c>
      <c r="D11" s="52">
        <f>'დაწესებულებები last'!K19</f>
        <v>103386</v>
      </c>
      <c r="E11" s="51">
        <f t="shared" si="0"/>
        <v>103185</v>
      </c>
      <c r="F11" s="63"/>
      <c r="G11" s="52">
        <v>3</v>
      </c>
      <c r="H11" s="52">
        <f>SUM('დაწესებულებები last'!I30:I32)</f>
        <v>1631</v>
      </c>
      <c r="I11" s="52">
        <v>2</v>
      </c>
      <c r="J11" s="52">
        <f>SUM('დაწესებულებები last'!I28:I29)</f>
        <v>11247</v>
      </c>
      <c r="K11" s="52">
        <v>1</v>
      </c>
      <c r="L11" s="52">
        <f>'დაწესებულებები last'!I27</f>
        <v>6504</v>
      </c>
      <c r="M11" s="52">
        <v>3</v>
      </c>
      <c r="N11" s="52">
        <f>SUM('დაწესებულებები last'!I24:I26)</f>
        <v>22290</v>
      </c>
      <c r="O11" s="52">
        <v>1</v>
      </c>
      <c r="P11" s="52">
        <f>'დაწესებულებები last'!I23</f>
        <v>9969</v>
      </c>
      <c r="Q11" s="52">
        <v>0</v>
      </c>
      <c r="R11" s="52">
        <v>0</v>
      </c>
      <c r="S11" s="52">
        <v>3</v>
      </c>
      <c r="T11" s="52">
        <f>SUM('დაწესებულებები last'!I20:I22)</f>
        <v>51544</v>
      </c>
      <c r="U11" s="85"/>
      <c r="V11" s="88">
        <f t="shared" si="3"/>
        <v>0.49952997044144015</v>
      </c>
      <c r="X11" s="41"/>
    </row>
    <row r="12" spans="2:26" ht="13.5" thickBot="1" x14ac:dyDescent="0.3">
      <c r="B12" s="42" t="s">
        <v>893</v>
      </c>
      <c r="C12" s="51">
        <f t="shared" si="4"/>
        <v>10</v>
      </c>
      <c r="D12" s="51">
        <f>'დაწესებულებები last'!K33</f>
        <v>76467</v>
      </c>
      <c r="E12" s="51">
        <f t="shared" si="0"/>
        <v>76288</v>
      </c>
      <c r="F12" s="60"/>
      <c r="G12" s="51">
        <v>5</v>
      </c>
      <c r="H12" s="51">
        <f>SUM('დაწესებულებები last'!I39:I43)</f>
        <v>7435</v>
      </c>
      <c r="I12" s="51">
        <v>1</v>
      </c>
      <c r="J12" s="51">
        <f>'დაწესებულებები last'!I38</f>
        <v>5306</v>
      </c>
      <c r="K12" s="51">
        <v>1</v>
      </c>
      <c r="L12" s="51">
        <f>'დაწესებულებები last'!I37</f>
        <v>6741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3</v>
      </c>
      <c r="T12" s="51">
        <f>SUM('დაწესებულებები last'!I34:I36)</f>
        <v>56806</v>
      </c>
      <c r="U12" s="84"/>
      <c r="V12" s="87">
        <f t="shared" si="3"/>
        <v>0.74462562919463082</v>
      </c>
      <c r="X12" s="41"/>
      <c r="Y12" s="64"/>
      <c r="Z12" s="64"/>
    </row>
    <row r="13" spans="2:26" ht="13.5" thickBot="1" x14ac:dyDescent="0.3">
      <c r="B13" s="43" t="s">
        <v>895</v>
      </c>
      <c r="C13" s="52">
        <f t="shared" ref="C13" si="6">G13+I13+K13+M13+O13+Q13+S13</f>
        <v>7</v>
      </c>
      <c r="D13" s="52">
        <f>'დაწესებულებები last'!K44</f>
        <v>74609</v>
      </c>
      <c r="E13" s="51">
        <f t="shared" si="0"/>
        <v>74557</v>
      </c>
      <c r="F13" s="63"/>
      <c r="G13" s="52">
        <v>3</v>
      </c>
      <c r="H13" s="52">
        <f>SUM('დაწესებულებები last'!I49:I51)</f>
        <v>9810</v>
      </c>
      <c r="I13" s="52">
        <v>0</v>
      </c>
      <c r="J13" s="52">
        <v>0</v>
      </c>
      <c r="K13" s="52">
        <v>1</v>
      </c>
      <c r="L13" s="52">
        <f>'დაწესებულებები last'!I48</f>
        <v>6478</v>
      </c>
      <c r="M13" s="52">
        <v>0</v>
      </c>
      <c r="N13" s="52">
        <v>0</v>
      </c>
      <c r="O13" s="52">
        <v>0</v>
      </c>
      <c r="P13" s="52">
        <v>0</v>
      </c>
      <c r="Q13" s="52">
        <v>1</v>
      </c>
      <c r="R13" s="52">
        <f>'დაწესებულებები last'!I47</f>
        <v>11370</v>
      </c>
      <c r="S13" s="52">
        <v>2</v>
      </c>
      <c r="T13" s="52">
        <f>SUM('დაწესებულებები last'!I45:I46)</f>
        <v>46899</v>
      </c>
      <c r="U13" s="85"/>
      <c r="V13" s="88">
        <f t="shared" si="3"/>
        <v>0.62903550303794409</v>
      </c>
      <c r="X13" s="41"/>
    </row>
    <row r="14" spans="2:26" ht="13.5" thickBot="1" x14ac:dyDescent="0.3">
      <c r="B14" s="42" t="s">
        <v>896</v>
      </c>
      <c r="C14" s="51">
        <f t="shared" si="4"/>
        <v>9</v>
      </c>
      <c r="D14" s="51">
        <f>'დაწესებულებები last'!K52</f>
        <v>28091</v>
      </c>
      <c r="E14" s="51">
        <f t="shared" si="0"/>
        <v>28068</v>
      </c>
      <c r="F14" s="60"/>
      <c r="G14" s="51">
        <v>7</v>
      </c>
      <c r="H14" s="51">
        <f>SUM('დაწესებულებები last'!I55:I61)</f>
        <v>8490</v>
      </c>
      <c r="I14" s="51">
        <v>0</v>
      </c>
      <c r="J14" s="51">
        <v>0</v>
      </c>
      <c r="K14" s="51">
        <v>0</v>
      </c>
      <c r="L14" s="51">
        <v>0</v>
      </c>
      <c r="M14" s="51">
        <v>1</v>
      </c>
      <c r="N14" s="51">
        <f>'დაწესებულებები last'!I54</f>
        <v>7131</v>
      </c>
      <c r="O14" s="51">
        <v>0</v>
      </c>
      <c r="P14" s="51">
        <v>0</v>
      </c>
      <c r="Q14" s="51">
        <v>1</v>
      </c>
      <c r="R14" s="51">
        <f>'დაწესებულებები last'!I53</f>
        <v>12447</v>
      </c>
      <c r="S14" s="51">
        <v>0</v>
      </c>
      <c r="T14" s="51">
        <v>0</v>
      </c>
      <c r="U14" s="84"/>
      <c r="V14" s="87">
        <f t="shared" si="3"/>
        <v>0</v>
      </c>
      <c r="X14" s="41"/>
      <c r="Y14" s="64"/>
      <c r="Z14" s="64"/>
    </row>
    <row r="15" spans="2:26" ht="13.5" thickBot="1" x14ac:dyDescent="0.3">
      <c r="B15" s="43" t="s">
        <v>897</v>
      </c>
      <c r="C15" s="52">
        <f t="shared" ref="C15" si="7">G15+I15+K15+M15+O15+Q15+S15</f>
        <v>19</v>
      </c>
      <c r="D15" s="52">
        <f>'დაწესებულებები last'!K62</f>
        <v>184144</v>
      </c>
      <c r="E15" s="51">
        <f t="shared" si="0"/>
        <v>183930</v>
      </c>
      <c r="F15" s="63"/>
      <c r="G15" s="52">
        <v>10</v>
      </c>
      <c r="H15" s="52">
        <f>SUM('დაწესებულებები last'!I72:I82)</f>
        <v>18152</v>
      </c>
      <c r="I15" s="52">
        <v>1</v>
      </c>
      <c r="J15" s="52">
        <f>'დაწესებულებები last'!I71</f>
        <v>5331</v>
      </c>
      <c r="K15" s="52">
        <v>0</v>
      </c>
      <c r="L15" s="52">
        <v>0</v>
      </c>
      <c r="M15" s="52">
        <v>1</v>
      </c>
      <c r="N15" s="52">
        <f>'დაწესებულებები last'!I70</f>
        <v>7534</v>
      </c>
      <c r="O15" s="52">
        <v>1</v>
      </c>
      <c r="P15" s="52">
        <f>'დაწესებულებები last'!I69</f>
        <v>8190</v>
      </c>
      <c r="Q15" s="52">
        <v>1</v>
      </c>
      <c r="R15" s="52">
        <f>'დაწესებულებები last'!I68</f>
        <v>12953</v>
      </c>
      <c r="S15" s="52">
        <v>5</v>
      </c>
      <c r="T15" s="52">
        <f>SUM('დაწესებულებები last'!I63:I67)</f>
        <v>131770</v>
      </c>
      <c r="U15" s="85"/>
      <c r="V15" s="88">
        <f t="shared" si="3"/>
        <v>0.71641385309628658</v>
      </c>
      <c r="X15" s="41"/>
    </row>
    <row r="16" spans="2:26" ht="13.5" thickBot="1" x14ac:dyDescent="0.3">
      <c r="B16" s="42" t="s">
        <v>901</v>
      </c>
      <c r="C16" s="51">
        <f t="shared" si="4"/>
        <v>11</v>
      </c>
      <c r="D16" s="51">
        <f>'დაწესებულებები last'!K83</f>
        <v>97760</v>
      </c>
      <c r="E16" s="51">
        <f t="shared" si="0"/>
        <v>97542</v>
      </c>
      <c r="F16" s="60"/>
      <c r="G16" s="51">
        <v>6</v>
      </c>
      <c r="H16" s="51">
        <f>SUM('დაწესებულებები last'!I90:I95)</f>
        <v>9305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2</v>
      </c>
      <c r="P16" s="51">
        <f>'დაწესებულებები last'!I87+'დაწესებულებები last'!I89</f>
        <v>17363</v>
      </c>
      <c r="Q16" s="51">
        <v>0</v>
      </c>
      <c r="R16" s="51">
        <v>0</v>
      </c>
      <c r="S16" s="51">
        <v>3</v>
      </c>
      <c r="T16" s="51">
        <f>SUM('დაწესებულებები last'!I84:I86)</f>
        <v>70874</v>
      </c>
      <c r="U16" s="84"/>
      <c r="V16" s="87">
        <f t="shared" si="3"/>
        <v>0.72659982366570297</v>
      </c>
      <c r="X16" s="41"/>
      <c r="Y16" s="64"/>
      <c r="Z16" s="64"/>
    </row>
    <row r="17" spans="2:26" ht="13.5" thickBot="1" x14ac:dyDescent="0.3">
      <c r="B17" s="43" t="s">
        <v>903</v>
      </c>
      <c r="C17" s="52">
        <f t="shared" ref="C17" si="8">G17+I17+K17+M17+O17+Q17+S17</f>
        <v>20</v>
      </c>
      <c r="D17" s="52">
        <f>'დაწესებულებები last'!K96</f>
        <v>164990</v>
      </c>
      <c r="E17" s="51">
        <f t="shared" si="0"/>
        <v>162654</v>
      </c>
      <c r="F17" s="63"/>
      <c r="G17" s="52">
        <v>9</v>
      </c>
      <c r="H17" s="52">
        <f>SUM('დაწესებულებები last'!I108:I116)</f>
        <v>10348</v>
      </c>
      <c r="I17" s="52">
        <v>0</v>
      </c>
      <c r="J17" s="52">
        <v>0</v>
      </c>
      <c r="K17" s="52">
        <v>2</v>
      </c>
      <c r="L17" s="52">
        <f>SUM('დაწესებულებები last'!I106:I107)</f>
        <v>12687</v>
      </c>
      <c r="M17" s="52">
        <v>1</v>
      </c>
      <c r="N17" s="52">
        <f>'დაწესებულებები last'!I105</f>
        <v>7038</v>
      </c>
      <c r="O17" s="52">
        <v>2</v>
      </c>
      <c r="P17" s="52">
        <f>SUM('დაწესებულებები last'!I103:I104)</f>
        <v>17592</v>
      </c>
      <c r="Q17" s="52">
        <v>3</v>
      </c>
      <c r="R17" s="52">
        <f>SUM('დაწესებულებები last'!I100:I102)</f>
        <v>33657</v>
      </c>
      <c r="S17" s="52">
        <v>3</v>
      </c>
      <c r="T17" s="52">
        <f>SUM('დაწესებულებები last'!I97:I99)</f>
        <v>81332</v>
      </c>
      <c r="U17" s="85"/>
      <c r="V17" s="88">
        <f t="shared" si="3"/>
        <v>0.50003074009861426</v>
      </c>
      <c r="X17" s="41"/>
    </row>
    <row r="18" spans="2:26" ht="13.5" thickBot="1" x14ac:dyDescent="0.3">
      <c r="B18" s="42" t="s">
        <v>905</v>
      </c>
      <c r="C18" s="51">
        <f t="shared" si="4"/>
        <v>7</v>
      </c>
      <c r="D18" s="51">
        <f>'დაწესებულებები last'!K122</f>
        <v>74506</v>
      </c>
      <c r="E18" s="51">
        <f t="shared" si="0"/>
        <v>74131</v>
      </c>
      <c r="F18" s="60"/>
      <c r="G18" s="51">
        <v>2</v>
      </c>
      <c r="H18" s="51">
        <f>SUM('დაწესებულებები last'!I128:I129)</f>
        <v>2116</v>
      </c>
      <c r="I18" s="51">
        <v>0</v>
      </c>
      <c r="J18" s="51">
        <v>0</v>
      </c>
      <c r="K18" s="51">
        <v>1</v>
      </c>
      <c r="L18" s="51">
        <f>'დაწესებულებები last'!I127</f>
        <v>5234</v>
      </c>
      <c r="M18" s="51"/>
      <c r="N18" s="51"/>
      <c r="O18" s="51">
        <v>1</v>
      </c>
      <c r="P18" s="51">
        <f>'დაწესებულებები last'!I126</f>
        <v>8170</v>
      </c>
      <c r="Q18" s="51">
        <v>1</v>
      </c>
      <c r="R18" s="51">
        <f>'დაწესებულებები last'!I123</f>
        <v>11093</v>
      </c>
      <c r="S18" s="51">
        <v>2</v>
      </c>
      <c r="T18" s="51">
        <f>SUM('დაწესებულებები last'!I124:I125)</f>
        <v>47518</v>
      </c>
      <c r="U18" s="84"/>
      <c r="V18" s="87">
        <f t="shared" si="3"/>
        <v>0.64100039119936325</v>
      </c>
      <c r="X18" s="41"/>
      <c r="Y18" s="64"/>
      <c r="Z18" s="64"/>
    </row>
    <row r="19" spans="2:26" ht="13.5" thickBot="1" x14ac:dyDescent="0.3">
      <c r="B19" s="43" t="s">
        <v>904</v>
      </c>
      <c r="C19" s="52">
        <f t="shared" ref="C19" si="9">G19+I19+K19+M19+O19+Q19+S19</f>
        <v>4</v>
      </c>
      <c r="D19" s="52">
        <f>'დაწესებულებები last'!K117</f>
        <v>14804</v>
      </c>
      <c r="E19" s="51">
        <f t="shared" si="0"/>
        <v>14270</v>
      </c>
      <c r="F19" s="63"/>
      <c r="G19" s="52">
        <v>4</v>
      </c>
      <c r="H19" s="52">
        <f>SUM('დაწესებულებები last'!I118:I121)</f>
        <v>14270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85"/>
      <c r="V19" s="88">
        <f t="shared" si="3"/>
        <v>0</v>
      </c>
      <c r="X19" s="41"/>
    </row>
    <row r="20" spans="2:26" ht="13.5" thickBot="1" x14ac:dyDescent="0.3">
      <c r="B20" s="44" t="s">
        <v>16</v>
      </c>
      <c r="C20" s="50">
        <f t="shared" si="4"/>
        <v>9</v>
      </c>
      <c r="D20" s="50">
        <f>'დაწესებულებები last'!K144</f>
        <v>181657</v>
      </c>
      <c r="E20" s="50">
        <f t="shared" si="0"/>
        <v>147998</v>
      </c>
      <c r="F20" s="50">
        <v>155200</v>
      </c>
      <c r="G20" s="50">
        <v>3</v>
      </c>
      <c r="H20" s="50">
        <f>SUM('დაწესებულებები last'!I151:I153)</f>
        <v>12473</v>
      </c>
      <c r="I20" s="50">
        <v>0</v>
      </c>
      <c r="J20" s="50">
        <v>0</v>
      </c>
      <c r="K20" s="50">
        <v>0</v>
      </c>
      <c r="L20" s="50">
        <v>0</v>
      </c>
      <c r="M20" s="50">
        <v>1</v>
      </c>
      <c r="N20" s="50">
        <f>'დაწესებულებები last'!I150</f>
        <v>7232</v>
      </c>
      <c r="O20" s="50">
        <v>1</v>
      </c>
      <c r="P20" s="50">
        <f>'დაწესებულებები last'!I149</f>
        <v>8109</v>
      </c>
      <c r="Q20" s="50">
        <v>0</v>
      </c>
      <c r="R20" s="50">
        <v>0</v>
      </c>
      <c r="S20" s="50">
        <v>4</v>
      </c>
      <c r="T20" s="50">
        <f>SUM('დაწესებულებები last'!I145:I148)</f>
        <v>120184</v>
      </c>
      <c r="U20" s="83">
        <f>E20/F20</f>
        <v>0.95359536082474228</v>
      </c>
      <c r="V20" s="86">
        <f t="shared" si="3"/>
        <v>0.8120650279057825</v>
      </c>
      <c r="X20" s="41"/>
    </row>
    <row r="21" spans="2:26" ht="13.5" thickBot="1" x14ac:dyDescent="0.3">
      <c r="B21" s="44" t="s">
        <v>115</v>
      </c>
      <c r="C21" s="50">
        <f t="shared" si="4"/>
        <v>13</v>
      </c>
      <c r="D21" s="50">
        <f>SUM('დაწესებულებები last'!K130)</f>
        <v>182946</v>
      </c>
      <c r="E21" s="50">
        <f t="shared" si="0"/>
        <v>162774</v>
      </c>
      <c r="F21" s="50">
        <v>147300</v>
      </c>
      <c r="G21" s="50">
        <v>4</v>
      </c>
      <c r="H21" s="50">
        <f>SUM('დაწესებულებები last'!I140:I143)</f>
        <v>5409</v>
      </c>
      <c r="I21" s="50">
        <v>1</v>
      </c>
      <c r="J21" s="50">
        <f>'დაწესებულებები last'!I139</f>
        <v>5488</v>
      </c>
      <c r="K21" s="50">
        <v>0</v>
      </c>
      <c r="L21" s="50">
        <v>0</v>
      </c>
      <c r="M21" s="50">
        <v>0</v>
      </c>
      <c r="N21" s="50">
        <v>0</v>
      </c>
      <c r="O21" s="50">
        <v>3</v>
      </c>
      <c r="P21" s="50">
        <f>SUM('დაწესებულებები last'!I136:I138)</f>
        <v>27116</v>
      </c>
      <c r="Q21" s="50">
        <v>0</v>
      </c>
      <c r="R21" s="50">
        <v>0</v>
      </c>
      <c r="S21" s="50">
        <v>5</v>
      </c>
      <c r="T21" s="50">
        <f>SUM('დაწესებულებები last'!I131:I135)</f>
        <v>124761</v>
      </c>
      <c r="U21" s="83">
        <f>E21/F21</f>
        <v>1.1050509164969451</v>
      </c>
      <c r="V21" s="86">
        <f>T21/E21</f>
        <v>0.76646761767849902</v>
      </c>
      <c r="X21" s="41"/>
    </row>
    <row r="22" spans="2:26" ht="13.5" thickBot="1" x14ac:dyDescent="0.3">
      <c r="B22" s="45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2:26" ht="13.5" thickBot="1" x14ac:dyDescent="0.3">
      <c r="B23" s="46" t="s">
        <v>914</v>
      </c>
      <c r="C23" s="54">
        <f>C9+C20+C21</f>
        <v>137</v>
      </c>
      <c r="D23" s="55">
        <f>D9+D20+D21</f>
        <v>1354771</v>
      </c>
      <c r="E23" s="55">
        <f>E9+E20+E21</f>
        <v>1296469</v>
      </c>
      <c r="F23" s="55">
        <f t="shared" ref="F23:T23" si="10">F9+F20+F21</f>
        <v>1418200</v>
      </c>
      <c r="G23" s="56">
        <f t="shared" si="10"/>
        <v>61</v>
      </c>
      <c r="H23" s="56">
        <f t="shared" si="10"/>
        <v>115439</v>
      </c>
      <c r="I23" s="56">
        <f t="shared" si="10"/>
        <v>5</v>
      </c>
      <c r="J23" s="56">
        <f t="shared" si="10"/>
        <v>27372</v>
      </c>
      <c r="K23" s="56">
        <f t="shared" si="10"/>
        <v>6</v>
      </c>
      <c r="L23" s="56">
        <f t="shared" si="10"/>
        <v>37644</v>
      </c>
      <c r="M23" s="56">
        <f t="shared" si="10"/>
        <v>7</v>
      </c>
      <c r="N23" s="56">
        <f t="shared" si="10"/>
        <v>51225</v>
      </c>
      <c r="O23" s="57">
        <f t="shared" si="10"/>
        <v>13</v>
      </c>
      <c r="P23" s="58">
        <f t="shared" si="10"/>
        <v>113598</v>
      </c>
      <c r="Q23" s="55">
        <f t="shared" si="10"/>
        <v>7</v>
      </c>
      <c r="R23" s="59">
        <f t="shared" si="10"/>
        <v>81520</v>
      </c>
      <c r="S23" s="56">
        <f t="shared" si="10"/>
        <v>34</v>
      </c>
      <c r="T23" s="55">
        <f t="shared" si="10"/>
        <v>869671</v>
      </c>
      <c r="U23" s="55"/>
      <c r="V23" s="89">
        <f>T23/E23</f>
        <v>0.67079968745878227</v>
      </c>
      <c r="X23" s="47"/>
    </row>
    <row r="24" spans="2:26" x14ac:dyDescent="0.25">
      <c r="T24" s="48"/>
    </row>
    <row r="26" spans="2:26" x14ac:dyDescent="0.25">
      <c r="X26" s="47"/>
    </row>
    <row r="29" spans="2:26" x14ac:dyDescent="0.25">
      <c r="D29" s="35" t="s">
        <v>907</v>
      </c>
    </row>
  </sheetData>
  <mergeCells count="13">
    <mergeCell ref="I6:J7"/>
    <mergeCell ref="B6:B8"/>
    <mergeCell ref="C6:C8"/>
    <mergeCell ref="D6:E7"/>
    <mergeCell ref="F6:F8"/>
    <mergeCell ref="G6:H7"/>
    <mergeCell ref="V6:V8"/>
    <mergeCell ref="K6:L7"/>
    <mergeCell ref="M6:N7"/>
    <mergeCell ref="O6:P7"/>
    <mergeCell ref="Q6:R7"/>
    <mergeCell ref="S6:T7"/>
    <mergeCell ref="U6:U8"/>
  </mergeCells>
  <pageMargins left="0.45" right="0.45" top="0.75" bottom="0.75" header="0.3" footer="0.3"/>
  <pageSetup scale="75" orientation="landscape" r:id="rId1"/>
  <ignoredErrors>
    <ignoredError sqref="V25:V26 H25:U26 H14:U16 H17:U18 H20:U24 H19:U19 V20 V17:V18 G9:V13 G19 G17:G18 G20:G24 V19 G14:G16 V14:V16 V22 V24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6"/>
  <sheetViews>
    <sheetView tabSelected="1" workbookViewId="0">
      <selection activeCell="E35" sqref="E35"/>
    </sheetView>
  </sheetViews>
  <sheetFormatPr defaultRowHeight="12.75" x14ac:dyDescent="0.25"/>
  <cols>
    <col min="1" max="1" width="9.28515625" style="109" customWidth="1"/>
    <col min="2" max="2" width="113.7109375" style="109" customWidth="1"/>
    <col min="3" max="3" width="16.140625" style="109" customWidth="1"/>
    <col min="4" max="4" width="16.7109375" style="109" customWidth="1"/>
    <col min="5" max="5" width="34.42578125" style="109" customWidth="1"/>
    <col min="6" max="7" width="11.5703125" style="109" customWidth="1"/>
    <col min="8" max="8" width="13" style="109" customWidth="1"/>
    <col min="9" max="9" width="13.42578125" style="109" customWidth="1"/>
    <col min="10" max="10" width="17.5703125" style="109" customWidth="1"/>
    <col min="11" max="16384" width="9.140625" style="109"/>
  </cols>
  <sheetData>
    <row r="3" spans="2:10" x14ac:dyDescent="0.25">
      <c r="B3" s="107" t="s">
        <v>946</v>
      </c>
      <c r="C3" s="108">
        <v>1850595</v>
      </c>
    </row>
    <row r="4" spans="2:10" x14ac:dyDescent="0.25">
      <c r="B4" s="110"/>
      <c r="C4" s="111"/>
    </row>
    <row r="5" spans="2:10" ht="25.5" x14ac:dyDescent="0.25">
      <c r="B5" s="107" t="s">
        <v>947</v>
      </c>
      <c r="C5" s="112">
        <f>C3/2500</f>
        <v>740.23800000000006</v>
      </c>
    </row>
    <row r="6" spans="2:10" x14ac:dyDescent="0.25">
      <c r="B6" s="110"/>
      <c r="C6" s="111"/>
    </row>
    <row r="7" spans="2:10" x14ac:dyDescent="0.25">
      <c r="B7" s="110" t="s">
        <v>948</v>
      </c>
      <c r="C7" s="111">
        <v>960</v>
      </c>
    </row>
    <row r="8" spans="2:10" x14ac:dyDescent="0.25">
      <c r="B8" s="110" t="s">
        <v>949</v>
      </c>
      <c r="C8" s="111">
        <f>C7*C5</f>
        <v>710628.4800000001</v>
      </c>
    </row>
    <row r="9" spans="2:10" x14ac:dyDescent="0.25">
      <c r="B9" s="110" t="s">
        <v>950</v>
      </c>
      <c r="C9" s="108">
        <f>C8/C3</f>
        <v>0.38400000000000006</v>
      </c>
    </row>
    <row r="10" spans="2:10" x14ac:dyDescent="0.25">
      <c r="B10" s="113"/>
      <c r="C10" s="111"/>
      <c r="E10" s="114" t="s">
        <v>951</v>
      </c>
      <c r="F10" s="114" t="s">
        <v>952</v>
      </c>
      <c r="G10" s="114" t="s">
        <v>953</v>
      </c>
      <c r="H10" s="114" t="s">
        <v>954</v>
      </c>
      <c r="I10" s="114" t="s">
        <v>955</v>
      </c>
      <c r="J10" s="114" t="s">
        <v>971</v>
      </c>
    </row>
    <row r="11" spans="2:10" x14ac:dyDescent="0.25">
      <c r="B11" s="115" t="s">
        <v>953</v>
      </c>
      <c r="C11" s="116"/>
      <c r="E11" s="113"/>
      <c r="F11" s="113"/>
      <c r="G11" s="113"/>
      <c r="H11" s="113"/>
      <c r="I11" s="113"/>
      <c r="J11" s="113"/>
    </row>
    <row r="12" spans="2:10" x14ac:dyDescent="0.25">
      <c r="B12" s="110" t="s">
        <v>956</v>
      </c>
      <c r="C12" s="111">
        <f>650+455</f>
        <v>1105</v>
      </c>
      <c r="E12" s="113" t="s">
        <v>957</v>
      </c>
      <c r="F12" s="113">
        <v>0.86</v>
      </c>
      <c r="G12" s="117">
        <f>F12+C15</f>
        <v>0.91799999999999993</v>
      </c>
      <c r="H12" s="117">
        <f>F12+C23</f>
        <v>1.0285</v>
      </c>
      <c r="I12" s="118">
        <f>C29+F12</f>
        <v>0.95599999999999996</v>
      </c>
      <c r="J12" s="118">
        <f>F12+C36</f>
        <v>0.9907999999999999</v>
      </c>
    </row>
    <row r="13" spans="2:10" x14ac:dyDescent="0.25">
      <c r="B13" s="110" t="s">
        <v>949</v>
      </c>
      <c r="C13" s="111">
        <f>C12*C5</f>
        <v>817962.99000000011</v>
      </c>
      <c r="E13" s="113" t="s">
        <v>958</v>
      </c>
      <c r="F13" s="113">
        <v>1.07</v>
      </c>
      <c r="G13" s="113">
        <f>F13</f>
        <v>1.07</v>
      </c>
      <c r="H13" s="113">
        <v>1.07</v>
      </c>
      <c r="I13" s="113">
        <v>1.07</v>
      </c>
      <c r="J13" s="113">
        <v>1.07</v>
      </c>
    </row>
    <row r="14" spans="2:10" x14ac:dyDescent="0.25">
      <c r="B14" s="110" t="s">
        <v>959</v>
      </c>
      <c r="C14" s="108">
        <f>C13/C3</f>
        <v>0.44200000000000006</v>
      </c>
      <c r="E14" s="119" t="s">
        <v>960</v>
      </c>
      <c r="F14" s="119">
        <f>SUM(F12:F13)</f>
        <v>1.9300000000000002</v>
      </c>
      <c r="G14" s="120">
        <f>SUM(G12:G13)</f>
        <v>1.988</v>
      </c>
      <c r="H14" s="120">
        <f>SUM(H12:H13)</f>
        <v>2.0985</v>
      </c>
      <c r="I14" s="120">
        <f>SUM(I12:I13)</f>
        <v>2.0259999999999998</v>
      </c>
      <c r="J14" s="120">
        <f>SUM(J12:J13)</f>
        <v>2.0608</v>
      </c>
    </row>
    <row r="15" spans="2:10" x14ac:dyDescent="0.25">
      <c r="B15" s="121" t="s">
        <v>961</v>
      </c>
      <c r="C15" s="122">
        <f>C14-C9</f>
        <v>5.7999999999999996E-2</v>
      </c>
      <c r="E15" s="113"/>
      <c r="F15" s="113"/>
      <c r="G15" s="113"/>
      <c r="H15" s="113"/>
      <c r="I15" s="113"/>
      <c r="J15" s="113"/>
    </row>
    <row r="16" spans="2:10" x14ac:dyDescent="0.25">
      <c r="B16" s="113"/>
      <c r="C16" s="111"/>
      <c r="E16" s="123" t="s">
        <v>962</v>
      </c>
      <c r="F16" s="113"/>
      <c r="G16" s="113"/>
      <c r="H16" s="113"/>
      <c r="I16" s="113"/>
      <c r="J16" s="113"/>
    </row>
    <row r="17" spans="2:10" x14ac:dyDescent="0.25">
      <c r="B17" s="115" t="s">
        <v>954</v>
      </c>
      <c r="C17" s="116"/>
      <c r="E17" s="113" t="s">
        <v>963</v>
      </c>
      <c r="F17" s="113"/>
      <c r="G17" s="118">
        <f>C15*C3</f>
        <v>107334.51</v>
      </c>
      <c r="H17" s="118">
        <f>C23*C3</f>
        <v>311825.25749999989</v>
      </c>
      <c r="I17" s="118">
        <f>C3*C29</f>
        <v>177657.11999999997</v>
      </c>
      <c r="J17" s="118">
        <f>C3*C36</f>
        <v>242057.82599999994</v>
      </c>
    </row>
    <row r="18" spans="2:10" x14ac:dyDescent="0.25">
      <c r="B18" s="110" t="s">
        <v>964</v>
      </c>
      <c r="C18" s="111">
        <f>812.5+568.75</f>
        <v>1381.25</v>
      </c>
      <c r="E18" s="113" t="s">
        <v>965</v>
      </c>
      <c r="F18" s="113"/>
      <c r="G18" s="118">
        <f>G17*8</f>
        <v>858676.08</v>
      </c>
      <c r="H18" s="118">
        <f>H17*8</f>
        <v>2494602.0599999991</v>
      </c>
      <c r="I18" s="118">
        <f>I17*8</f>
        <v>1421256.9599999997</v>
      </c>
      <c r="J18" s="118">
        <f>J17*8</f>
        <v>1936462.6079999995</v>
      </c>
    </row>
    <row r="19" spans="2:10" x14ac:dyDescent="0.25">
      <c r="B19" s="110" t="s">
        <v>966</v>
      </c>
      <c r="C19" s="111"/>
      <c r="E19" s="113" t="s">
        <v>967</v>
      </c>
      <c r="F19" s="113"/>
      <c r="G19" s="118">
        <f>G17*12</f>
        <v>1288014.1199999999</v>
      </c>
      <c r="H19" s="118">
        <f>H17*12</f>
        <v>3741903.0899999989</v>
      </c>
      <c r="I19" s="118">
        <f>I17*12</f>
        <v>2131885.4399999995</v>
      </c>
      <c r="J19" s="118">
        <f>J17*12</f>
        <v>2904693.9119999995</v>
      </c>
    </row>
    <row r="20" spans="2:10" x14ac:dyDescent="0.25">
      <c r="B20" s="110" t="s">
        <v>968</v>
      </c>
      <c r="C20" s="111"/>
    </row>
    <row r="21" spans="2:10" x14ac:dyDescent="0.25">
      <c r="B21" s="110" t="s">
        <v>949</v>
      </c>
      <c r="C21" s="111">
        <f>C18*C5</f>
        <v>1022453.7375</v>
      </c>
    </row>
    <row r="22" spans="2:10" x14ac:dyDescent="0.25">
      <c r="B22" s="110" t="s">
        <v>959</v>
      </c>
      <c r="C22" s="108">
        <f>C21/C3</f>
        <v>0.55249999999999999</v>
      </c>
    </row>
    <row r="23" spans="2:10" x14ac:dyDescent="0.25">
      <c r="B23" s="121" t="s">
        <v>961</v>
      </c>
      <c r="C23" s="116">
        <f>C22-C9</f>
        <v>0.16849999999999993</v>
      </c>
    </row>
    <row r="25" spans="2:10" x14ac:dyDescent="0.25">
      <c r="B25" s="115" t="s">
        <v>955</v>
      </c>
      <c r="C25" s="116"/>
    </row>
    <row r="26" spans="2:10" x14ac:dyDescent="0.25">
      <c r="B26" s="110" t="s">
        <v>969</v>
      </c>
      <c r="C26" s="111">
        <f>960*100/80</f>
        <v>1200</v>
      </c>
    </row>
    <row r="27" spans="2:10" x14ac:dyDescent="0.25">
      <c r="B27" s="110" t="s">
        <v>949</v>
      </c>
      <c r="C27" s="111">
        <f>C26*C5</f>
        <v>888285.60000000009</v>
      </c>
    </row>
    <row r="28" spans="2:10" x14ac:dyDescent="0.25">
      <c r="B28" s="110" t="s">
        <v>959</v>
      </c>
      <c r="C28" s="108">
        <f>C27/C3</f>
        <v>0.48000000000000004</v>
      </c>
    </row>
    <row r="29" spans="2:10" x14ac:dyDescent="0.25">
      <c r="B29" s="121" t="s">
        <v>961</v>
      </c>
      <c r="C29" s="116">
        <f>C28-C9</f>
        <v>9.5999999999999974E-2</v>
      </c>
    </row>
    <row r="32" spans="2:10" x14ac:dyDescent="0.25">
      <c r="B32" s="115" t="s">
        <v>971</v>
      </c>
      <c r="C32" s="116"/>
    </row>
    <row r="33" spans="2:3" x14ac:dyDescent="0.25">
      <c r="B33" s="110" t="s">
        <v>970</v>
      </c>
      <c r="C33" s="111">
        <v>1287</v>
      </c>
    </row>
    <row r="34" spans="2:3" x14ac:dyDescent="0.25">
      <c r="B34" s="110" t="s">
        <v>949</v>
      </c>
      <c r="C34" s="111">
        <f>C33*C5</f>
        <v>952686.3060000001</v>
      </c>
    </row>
    <row r="35" spans="2:3" x14ac:dyDescent="0.25">
      <c r="B35" s="110" t="s">
        <v>959</v>
      </c>
      <c r="C35" s="108">
        <f>C34/C3</f>
        <v>0.51480000000000004</v>
      </c>
    </row>
    <row r="36" spans="2:3" x14ac:dyDescent="0.25">
      <c r="B36" s="121" t="s">
        <v>961</v>
      </c>
      <c r="C36" s="116">
        <f>C35-C9</f>
        <v>0.13079999999999997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9"/>
  <sheetViews>
    <sheetView workbookViewId="0">
      <selection activeCell="D30" sqref="D30"/>
    </sheetView>
  </sheetViews>
  <sheetFormatPr defaultRowHeight="12.75" x14ac:dyDescent="0.2"/>
  <cols>
    <col min="1" max="1" width="42" style="6" customWidth="1"/>
    <col min="2" max="2" width="20.28515625" style="6" customWidth="1"/>
    <col min="3" max="3" width="34" style="6" bestFit="1" customWidth="1"/>
    <col min="4" max="4" width="31.42578125" style="6" bestFit="1" customWidth="1"/>
    <col min="5" max="5" width="48.140625" style="6" customWidth="1"/>
    <col min="6" max="7" width="18" style="7" customWidth="1"/>
    <col min="8" max="8" width="48" style="6" customWidth="1"/>
    <col min="9" max="16384" width="9.140625" style="6"/>
  </cols>
  <sheetData>
    <row r="1" spans="1:7" s="3" customFormat="1" ht="37.5" customHeight="1" x14ac:dyDescent="0.25">
      <c r="A1" s="1" t="s">
        <v>887</v>
      </c>
      <c r="B1" s="1" t="s">
        <v>885</v>
      </c>
      <c r="C1" s="1" t="s">
        <v>886</v>
      </c>
      <c r="D1" s="1" t="s">
        <v>0</v>
      </c>
      <c r="E1" s="1" t="s">
        <v>884</v>
      </c>
      <c r="F1" s="2" t="s">
        <v>1</v>
      </c>
      <c r="G1" s="2" t="s">
        <v>2</v>
      </c>
    </row>
    <row r="2" spans="1:7" x14ac:dyDescent="0.2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5">
        <v>3530</v>
      </c>
      <c r="G2" s="5">
        <v>5</v>
      </c>
    </row>
    <row r="3" spans="1:7" x14ac:dyDescent="0.2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5">
        <v>23584</v>
      </c>
      <c r="G3" s="5">
        <v>26760</v>
      </c>
    </row>
    <row r="4" spans="1:7" x14ac:dyDescent="0.2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5">
        <v>4379</v>
      </c>
      <c r="G4" s="5">
        <v>4</v>
      </c>
    </row>
    <row r="5" spans="1:7" x14ac:dyDescent="0.2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5">
        <v>11093</v>
      </c>
      <c r="G5" s="5">
        <v>67</v>
      </c>
    </row>
    <row r="6" spans="1:7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5">
        <v>264</v>
      </c>
      <c r="G6" s="5">
        <v>21</v>
      </c>
    </row>
    <row r="7" spans="1:7" x14ac:dyDescent="0.2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5">
        <v>3851</v>
      </c>
      <c r="G7" s="5">
        <v>15101</v>
      </c>
    </row>
    <row r="8" spans="1:7" x14ac:dyDescent="0.2">
      <c r="A8" s="4" t="s">
        <v>33</v>
      </c>
      <c r="B8" s="4" t="s">
        <v>34</v>
      </c>
      <c r="C8" s="4" t="s">
        <v>5</v>
      </c>
      <c r="D8" s="4" t="s">
        <v>35</v>
      </c>
      <c r="E8" s="4" t="s">
        <v>36</v>
      </c>
      <c r="F8" s="5">
        <v>4236</v>
      </c>
      <c r="G8" s="5">
        <v>6361</v>
      </c>
    </row>
    <row r="9" spans="1:7" x14ac:dyDescent="0.2">
      <c r="A9" s="4" t="s">
        <v>8</v>
      </c>
      <c r="B9" s="4" t="s">
        <v>9</v>
      </c>
      <c r="C9" s="4" t="s">
        <v>10</v>
      </c>
      <c r="D9" s="4" t="s">
        <v>37</v>
      </c>
      <c r="E9" s="4" t="s">
        <v>38</v>
      </c>
      <c r="F9" s="5">
        <v>2122</v>
      </c>
      <c r="G9" s="5">
        <v>352</v>
      </c>
    </row>
    <row r="10" spans="1:7" x14ac:dyDescent="0.2">
      <c r="A10" s="4" t="s">
        <v>39</v>
      </c>
      <c r="B10" s="4" t="s">
        <v>40</v>
      </c>
      <c r="C10" s="4" t="s">
        <v>10</v>
      </c>
      <c r="D10" s="4" t="s">
        <v>11</v>
      </c>
      <c r="E10" s="4" t="s">
        <v>41</v>
      </c>
      <c r="F10" s="5">
        <v>1468</v>
      </c>
      <c r="G10" s="5">
        <v>1931</v>
      </c>
    </row>
    <row r="11" spans="1:7" x14ac:dyDescent="0.2">
      <c r="A11" s="4" t="s">
        <v>42</v>
      </c>
      <c r="B11" s="4" t="s">
        <v>43</v>
      </c>
      <c r="C11" s="4" t="s">
        <v>20</v>
      </c>
      <c r="D11" s="4" t="s">
        <v>44</v>
      </c>
      <c r="E11" s="4" t="s">
        <v>45</v>
      </c>
      <c r="F11" s="5">
        <v>3247</v>
      </c>
      <c r="G11" s="5">
        <v>75</v>
      </c>
    </row>
    <row r="12" spans="1:7" x14ac:dyDescent="0.2">
      <c r="A12" s="4" t="s">
        <v>46</v>
      </c>
      <c r="B12" s="4" t="s">
        <v>47</v>
      </c>
      <c r="C12" s="4" t="s">
        <v>30</v>
      </c>
      <c r="D12" s="4" t="s">
        <v>48</v>
      </c>
      <c r="E12" s="4" t="s">
        <v>49</v>
      </c>
      <c r="F12" s="5">
        <v>1842</v>
      </c>
      <c r="G12" s="5">
        <v>8808</v>
      </c>
    </row>
    <row r="13" spans="1:7" x14ac:dyDescent="0.2">
      <c r="A13" s="4" t="s">
        <v>50</v>
      </c>
      <c r="B13" s="4" t="s">
        <v>51</v>
      </c>
      <c r="C13" s="4" t="s">
        <v>20</v>
      </c>
      <c r="D13" s="4" t="s">
        <v>21</v>
      </c>
      <c r="E13" s="4" t="s">
        <v>52</v>
      </c>
      <c r="F13" s="5">
        <v>1</v>
      </c>
      <c r="G13" s="5" t="s">
        <v>53</v>
      </c>
    </row>
    <row r="14" spans="1:7" x14ac:dyDescent="0.2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5" t="s">
        <v>53</v>
      </c>
      <c r="G14" s="5">
        <v>3437</v>
      </c>
    </row>
    <row r="15" spans="1:7" x14ac:dyDescent="0.2">
      <c r="A15" s="4" t="s">
        <v>54</v>
      </c>
      <c r="B15" s="4" t="s">
        <v>55</v>
      </c>
      <c r="C15" s="4" t="s">
        <v>30</v>
      </c>
      <c r="D15" s="4" t="s">
        <v>59</v>
      </c>
      <c r="E15" s="4" t="s">
        <v>60</v>
      </c>
      <c r="F15" s="5" t="s">
        <v>53</v>
      </c>
      <c r="G15" s="5">
        <v>5818</v>
      </c>
    </row>
    <row r="16" spans="1:7" x14ac:dyDescent="0.2">
      <c r="A16" s="4" t="s">
        <v>61</v>
      </c>
      <c r="B16" s="4" t="s">
        <v>62</v>
      </c>
      <c r="C16" s="4" t="s">
        <v>30</v>
      </c>
      <c r="D16" s="4" t="s">
        <v>63</v>
      </c>
      <c r="E16" s="4" t="s">
        <v>64</v>
      </c>
      <c r="F16" s="5">
        <v>292</v>
      </c>
      <c r="G16" s="5">
        <v>295</v>
      </c>
    </row>
    <row r="17" spans="1:8" x14ac:dyDescent="0.2">
      <c r="A17" s="4" t="s">
        <v>65</v>
      </c>
      <c r="B17" s="4" t="s">
        <v>66</v>
      </c>
      <c r="C17" s="4" t="s">
        <v>15</v>
      </c>
      <c r="D17" s="4" t="s">
        <v>16</v>
      </c>
      <c r="E17" s="4" t="s">
        <v>67</v>
      </c>
      <c r="F17" s="5">
        <v>15476</v>
      </c>
      <c r="G17" s="5">
        <v>71</v>
      </c>
    </row>
    <row r="18" spans="1:8" x14ac:dyDescent="0.2">
      <c r="A18" s="4" t="s">
        <v>68</v>
      </c>
      <c r="B18" s="4" t="s">
        <v>69</v>
      </c>
      <c r="C18" s="4" t="s">
        <v>20</v>
      </c>
      <c r="D18" s="4" t="s">
        <v>21</v>
      </c>
      <c r="E18" s="4" t="s">
        <v>70</v>
      </c>
      <c r="F18" s="5">
        <v>19134</v>
      </c>
      <c r="G18" s="5">
        <v>31</v>
      </c>
    </row>
    <row r="19" spans="1:8" x14ac:dyDescent="0.2">
      <c r="A19" s="4" t="s">
        <v>71</v>
      </c>
      <c r="B19" s="4" t="s">
        <v>72</v>
      </c>
      <c r="C19" s="4" t="s">
        <v>30</v>
      </c>
      <c r="D19" s="4" t="s">
        <v>73</v>
      </c>
      <c r="E19" s="4" t="s">
        <v>74</v>
      </c>
      <c r="F19" s="5">
        <v>2</v>
      </c>
      <c r="G19" s="5">
        <v>749</v>
      </c>
    </row>
    <row r="20" spans="1:8" x14ac:dyDescent="0.2">
      <c r="A20" s="4" t="s">
        <v>54</v>
      </c>
      <c r="B20" s="4" t="s">
        <v>55</v>
      </c>
      <c r="C20" s="4" t="s">
        <v>25</v>
      </c>
      <c r="D20" s="4" t="s">
        <v>75</v>
      </c>
      <c r="E20" s="4" t="s">
        <v>76</v>
      </c>
      <c r="F20" s="5">
        <v>14903</v>
      </c>
      <c r="G20" s="5">
        <v>19380</v>
      </c>
    </row>
    <row r="21" spans="1:8" x14ac:dyDescent="0.2">
      <c r="A21" s="4" t="s">
        <v>77</v>
      </c>
      <c r="B21" s="4" t="s">
        <v>78</v>
      </c>
      <c r="C21" s="4" t="s">
        <v>15</v>
      </c>
      <c r="D21" s="4" t="s">
        <v>16</v>
      </c>
      <c r="E21" s="4" t="s">
        <v>79</v>
      </c>
      <c r="F21" s="5">
        <v>37304</v>
      </c>
      <c r="G21" s="5">
        <v>8569</v>
      </c>
    </row>
    <row r="22" spans="1:8" x14ac:dyDescent="0.2">
      <c r="A22" s="4" t="s">
        <v>80</v>
      </c>
      <c r="B22" s="4" t="s">
        <v>81</v>
      </c>
      <c r="C22" s="4" t="s">
        <v>10</v>
      </c>
      <c r="D22" s="4" t="s">
        <v>11</v>
      </c>
      <c r="E22" s="4" t="s">
        <v>82</v>
      </c>
      <c r="F22" s="5">
        <v>3801</v>
      </c>
      <c r="G22" s="5">
        <v>1413</v>
      </c>
    </row>
    <row r="23" spans="1:8" x14ac:dyDescent="0.2">
      <c r="A23" s="4" t="s">
        <v>83</v>
      </c>
      <c r="B23" s="4" t="s">
        <v>84</v>
      </c>
      <c r="C23" s="4" t="s">
        <v>85</v>
      </c>
      <c r="D23" s="4" t="s">
        <v>86</v>
      </c>
      <c r="E23" s="4" t="s">
        <v>87</v>
      </c>
      <c r="F23" s="5" t="s">
        <v>53</v>
      </c>
      <c r="G23" s="5">
        <v>1299</v>
      </c>
    </row>
    <row r="24" spans="1:8" x14ac:dyDescent="0.2">
      <c r="A24" s="4" t="s">
        <v>88</v>
      </c>
      <c r="B24" s="4" t="s">
        <v>89</v>
      </c>
      <c r="C24" s="4" t="s">
        <v>30</v>
      </c>
      <c r="D24" s="4" t="s">
        <v>59</v>
      </c>
      <c r="E24" s="4" t="s">
        <v>90</v>
      </c>
      <c r="F24" s="5">
        <v>6601</v>
      </c>
      <c r="G24" s="5">
        <v>1033</v>
      </c>
    </row>
    <row r="25" spans="1:8" x14ac:dyDescent="0.2">
      <c r="A25" s="4" t="s">
        <v>91</v>
      </c>
      <c r="B25" s="4" t="s">
        <v>92</v>
      </c>
      <c r="C25" s="4" t="s">
        <v>20</v>
      </c>
      <c r="D25" s="4" t="s">
        <v>93</v>
      </c>
      <c r="E25" s="4" t="s">
        <v>94</v>
      </c>
      <c r="F25" s="5">
        <v>6504</v>
      </c>
      <c r="G25" s="5" t="s">
        <v>53</v>
      </c>
    </row>
    <row r="26" spans="1:8" x14ac:dyDescent="0.2">
      <c r="A26" s="4" t="s">
        <v>54</v>
      </c>
      <c r="B26" s="4" t="s">
        <v>55</v>
      </c>
      <c r="C26" s="4" t="s">
        <v>56</v>
      </c>
      <c r="D26" s="4" t="s">
        <v>57</v>
      </c>
      <c r="E26" s="4" t="s">
        <v>95</v>
      </c>
      <c r="F26" s="5">
        <v>7207</v>
      </c>
      <c r="G26" s="5">
        <v>26525</v>
      </c>
    </row>
    <row r="27" spans="1:8" x14ac:dyDescent="0.2">
      <c r="A27" s="4" t="s">
        <v>96</v>
      </c>
      <c r="B27" s="4" t="s">
        <v>97</v>
      </c>
      <c r="C27" s="4" t="s">
        <v>20</v>
      </c>
      <c r="D27" s="4" t="s">
        <v>98</v>
      </c>
      <c r="E27" s="4" t="s">
        <v>99</v>
      </c>
      <c r="F27" s="26">
        <v>57</v>
      </c>
      <c r="G27" s="26">
        <v>2</v>
      </c>
      <c r="H27" s="6" t="s">
        <v>912</v>
      </c>
    </row>
    <row r="28" spans="1:8" x14ac:dyDescent="0.2">
      <c r="A28" s="4" t="s">
        <v>100</v>
      </c>
      <c r="B28" s="4" t="s">
        <v>101</v>
      </c>
      <c r="C28" s="4" t="s">
        <v>20</v>
      </c>
      <c r="D28" s="4" t="s">
        <v>21</v>
      </c>
      <c r="E28" s="4" t="s">
        <v>102</v>
      </c>
      <c r="F28" s="5">
        <v>1188</v>
      </c>
      <c r="G28" s="5">
        <v>23</v>
      </c>
    </row>
    <row r="29" spans="1:8" x14ac:dyDescent="0.2">
      <c r="A29" s="4" t="s">
        <v>103</v>
      </c>
      <c r="B29" s="4" t="s">
        <v>104</v>
      </c>
      <c r="C29" s="4" t="s">
        <v>20</v>
      </c>
      <c r="D29" s="4" t="s">
        <v>44</v>
      </c>
      <c r="E29" s="4" t="s">
        <v>105</v>
      </c>
      <c r="F29" s="5">
        <v>867</v>
      </c>
      <c r="G29" s="5">
        <v>10</v>
      </c>
    </row>
    <row r="30" spans="1:8" x14ac:dyDescent="0.2">
      <c r="A30" s="4" t="s">
        <v>106</v>
      </c>
      <c r="B30" s="4" t="s">
        <v>107</v>
      </c>
      <c r="C30" s="4" t="s">
        <v>30</v>
      </c>
      <c r="D30" s="4" t="s">
        <v>108</v>
      </c>
      <c r="E30" s="4" t="s">
        <v>109</v>
      </c>
      <c r="F30" s="5">
        <v>2201</v>
      </c>
      <c r="G30" s="5">
        <v>18998</v>
      </c>
    </row>
    <row r="31" spans="1:8" x14ac:dyDescent="0.2">
      <c r="A31" s="4" t="s">
        <v>110</v>
      </c>
      <c r="B31" s="4" t="s">
        <v>111</v>
      </c>
      <c r="C31" s="4" t="s">
        <v>20</v>
      </c>
      <c r="D31" s="4" t="s">
        <v>44</v>
      </c>
      <c r="E31" s="4" t="s">
        <v>112</v>
      </c>
      <c r="F31" s="5">
        <v>27516</v>
      </c>
      <c r="G31" s="5">
        <v>41</v>
      </c>
    </row>
    <row r="32" spans="1:8" x14ac:dyDescent="0.2">
      <c r="A32" s="4" t="s">
        <v>113</v>
      </c>
      <c r="B32" s="4" t="s">
        <v>114</v>
      </c>
      <c r="C32" s="4" t="s">
        <v>25</v>
      </c>
      <c r="D32" s="4" t="s">
        <v>115</v>
      </c>
      <c r="E32" s="4" t="s">
        <v>116</v>
      </c>
      <c r="F32" s="5">
        <v>671</v>
      </c>
      <c r="G32" s="5" t="s">
        <v>53</v>
      </c>
    </row>
    <row r="33" spans="1:7" x14ac:dyDescent="0.2">
      <c r="A33" s="4" t="s">
        <v>117</v>
      </c>
      <c r="B33" s="4" t="s">
        <v>47</v>
      </c>
      <c r="C33" s="4" t="s">
        <v>25</v>
      </c>
      <c r="D33" s="4" t="s">
        <v>118</v>
      </c>
      <c r="E33" s="4" t="s">
        <v>119</v>
      </c>
      <c r="F33" s="5">
        <v>700</v>
      </c>
      <c r="G33" s="5">
        <v>1923</v>
      </c>
    </row>
    <row r="34" spans="1:7" x14ac:dyDescent="0.2">
      <c r="A34" s="4" t="s">
        <v>120</v>
      </c>
      <c r="B34" s="4" t="s">
        <v>121</v>
      </c>
      <c r="C34" s="4" t="s">
        <v>20</v>
      </c>
      <c r="D34" s="4" t="s">
        <v>98</v>
      </c>
      <c r="E34" s="4" t="s">
        <v>122</v>
      </c>
      <c r="F34" s="5">
        <v>6478</v>
      </c>
      <c r="G34" s="5">
        <v>2</v>
      </c>
    </row>
    <row r="35" spans="1:7" x14ac:dyDescent="0.2">
      <c r="A35" s="4" t="s">
        <v>123</v>
      </c>
      <c r="B35" s="4" t="s">
        <v>124</v>
      </c>
      <c r="C35" s="4" t="s">
        <v>125</v>
      </c>
      <c r="D35" s="4" t="s">
        <v>126</v>
      </c>
      <c r="E35" s="4" t="s">
        <v>127</v>
      </c>
      <c r="F35" s="5">
        <v>9873</v>
      </c>
      <c r="G35" s="5">
        <v>23206</v>
      </c>
    </row>
    <row r="36" spans="1:7" x14ac:dyDescent="0.2">
      <c r="A36" s="4" t="s">
        <v>128</v>
      </c>
      <c r="B36" s="4" t="s">
        <v>129</v>
      </c>
      <c r="C36" s="4" t="s">
        <v>15</v>
      </c>
      <c r="D36" s="4" t="s">
        <v>16</v>
      </c>
      <c r="E36" s="4" t="s">
        <v>130</v>
      </c>
      <c r="F36" s="5">
        <v>7232</v>
      </c>
      <c r="G36" s="5">
        <v>4410</v>
      </c>
    </row>
    <row r="37" spans="1:7" x14ac:dyDescent="0.2">
      <c r="A37" s="4" t="s">
        <v>131</v>
      </c>
      <c r="B37" s="4" t="s">
        <v>132</v>
      </c>
      <c r="C37" s="4" t="s">
        <v>20</v>
      </c>
      <c r="D37" s="4" t="s">
        <v>93</v>
      </c>
      <c r="E37" s="4" t="s">
        <v>133</v>
      </c>
      <c r="F37" s="5">
        <v>7151</v>
      </c>
      <c r="G37" s="5">
        <v>15</v>
      </c>
    </row>
    <row r="38" spans="1:7" x14ac:dyDescent="0.2">
      <c r="A38" s="4" t="s">
        <v>134</v>
      </c>
      <c r="B38" s="4" t="s">
        <v>135</v>
      </c>
      <c r="C38" s="4" t="s">
        <v>20</v>
      </c>
      <c r="D38" s="4" t="s">
        <v>93</v>
      </c>
      <c r="E38" s="4" t="s">
        <v>136</v>
      </c>
      <c r="F38" s="5">
        <v>7906</v>
      </c>
      <c r="G38" s="5">
        <v>7</v>
      </c>
    </row>
    <row r="39" spans="1:7" x14ac:dyDescent="0.2">
      <c r="A39" s="4" t="s">
        <v>54</v>
      </c>
      <c r="B39" s="4" t="s">
        <v>55</v>
      </c>
      <c r="C39" s="4" t="s">
        <v>30</v>
      </c>
      <c r="D39" s="4" t="s">
        <v>108</v>
      </c>
      <c r="E39" s="4" t="s">
        <v>137</v>
      </c>
      <c r="F39" s="5" t="s">
        <v>53</v>
      </c>
      <c r="G39" s="5">
        <v>6761</v>
      </c>
    </row>
    <row r="40" spans="1:7" x14ac:dyDescent="0.2">
      <c r="A40" s="4" t="s">
        <v>138</v>
      </c>
      <c r="B40" s="4" t="s">
        <v>139</v>
      </c>
      <c r="C40" s="4" t="s">
        <v>56</v>
      </c>
      <c r="D40" s="4" t="s">
        <v>140</v>
      </c>
      <c r="E40" s="4" t="s">
        <v>141</v>
      </c>
      <c r="F40" s="5">
        <v>10010</v>
      </c>
      <c r="G40" s="5">
        <v>21761</v>
      </c>
    </row>
    <row r="41" spans="1:7" x14ac:dyDescent="0.2">
      <c r="A41" s="4" t="s">
        <v>142</v>
      </c>
      <c r="B41" s="4" t="s">
        <v>124</v>
      </c>
      <c r="C41" s="4" t="s">
        <v>10</v>
      </c>
      <c r="D41" s="4" t="s">
        <v>143</v>
      </c>
      <c r="E41" s="4" t="s">
        <v>144</v>
      </c>
      <c r="F41" s="5">
        <v>8751</v>
      </c>
      <c r="G41" s="5">
        <v>16234</v>
      </c>
    </row>
    <row r="42" spans="1:7" x14ac:dyDescent="0.2">
      <c r="A42" s="4" t="s">
        <v>145</v>
      </c>
      <c r="B42" s="4" t="s">
        <v>146</v>
      </c>
      <c r="C42" s="4" t="s">
        <v>25</v>
      </c>
      <c r="D42" s="4" t="s">
        <v>147</v>
      </c>
      <c r="E42" s="4" t="s">
        <v>148</v>
      </c>
      <c r="F42" s="5">
        <v>3040</v>
      </c>
      <c r="G42" s="5">
        <v>1501</v>
      </c>
    </row>
    <row r="43" spans="1:7" x14ac:dyDescent="0.2">
      <c r="A43" s="4" t="s">
        <v>149</v>
      </c>
      <c r="B43" s="4" t="s">
        <v>150</v>
      </c>
      <c r="C43" s="4" t="s">
        <v>20</v>
      </c>
      <c r="D43" s="4" t="s">
        <v>21</v>
      </c>
      <c r="E43" s="4" t="s">
        <v>151</v>
      </c>
      <c r="F43" s="5">
        <v>7131</v>
      </c>
      <c r="G43" s="5">
        <v>1</v>
      </c>
    </row>
    <row r="44" spans="1:7" x14ac:dyDescent="0.2">
      <c r="A44" s="4" t="s">
        <v>152</v>
      </c>
      <c r="B44" s="4" t="s">
        <v>153</v>
      </c>
      <c r="C44" s="4" t="s">
        <v>20</v>
      </c>
      <c r="D44" s="4" t="s">
        <v>98</v>
      </c>
      <c r="E44" s="4" t="s">
        <v>154</v>
      </c>
      <c r="F44" s="5">
        <v>3936</v>
      </c>
      <c r="G44" s="5">
        <v>3</v>
      </c>
    </row>
    <row r="45" spans="1:7" x14ac:dyDescent="0.2">
      <c r="A45" s="4" t="s">
        <v>155</v>
      </c>
      <c r="B45" s="4" t="s">
        <v>156</v>
      </c>
      <c r="C45" s="4" t="s">
        <v>20</v>
      </c>
      <c r="D45" s="4" t="s">
        <v>93</v>
      </c>
      <c r="E45" s="4" t="s">
        <v>157</v>
      </c>
      <c r="F45" s="5">
        <v>306</v>
      </c>
      <c r="G45" s="5" t="s">
        <v>53</v>
      </c>
    </row>
    <row r="46" spans="1:7" x14ac:dyDescent="0.2">
      <c r="A46" s="4" t="s">
        <v>158</v>
      </c>
      <c r="B46" s="4" t="s">
        <v>47</v>
      </c>
      <c r="C46" s="4" t="s">
        <v>30</v>
      </c>
      <c r="D46" s="4" t="s">
        <v>73</v>
      </c>
      <c r="E46" s="4" t="s">
        <v>159</v>
      </c>
      <c r="F46" s="5">
        <v>1713</v>
      </c>
      <c r="G46" s="5">
        <v>2816</v>
      </c>
    </row>
    <row r="47" spans="1:7" x14ac:dyDescent="0.2">
      <c r="A47" s="4" t="s">
        <v>160</v>
      </c>
      <c r="B47" s="4" t="s">
        <v>161</v>
      </c>
      <c r="C47" s="4" t="s">
        <v>20</v>
      </c>
      <c r="D47" s="4" t="s">
        <v>98</v>
      </c>
      <c r="E47" s="4" t="s">
        <v>162</v>
      </c>
      <c r="F47" s="5">
        <v>2607</v>
      </c>
      <c r="G47" s="5">
        <v>40</v>
      </c>
    </row>
    <row r="48" spans="1:7" x14ac:dyDescent="0.2">
      <c r="A48" s="4" t="s">
        <v>163</v>
      </c>
      <c r="B48" s="4" t="s">
        <v>139</v>
      </c>
      <c r="C48" s="4" t="s">
        <v>164</v>
      </c>
      <c r="D48" s="4" t="s">
        <v>165</v>
      </c>
      <c r="E48" s="4" t="s">
        <v>166</v>
      </c>
      <c r="F48" s="5">
        <v>2134</v>
      </c>
      <c r="G48" s="5">
        <v>3603</v>
      </c>
    </row>
    <row r="49" spans="1:8" x14ac:dyDescent="0.2">
      <c r="A49" s="4" t="s">
        <v>167</v>
      </c>
      <c r="B49" s="4" t="s">
        <v>168</v>
      </c>
      <c r="C49" s="4" t="s">
        <v>20</v>
      </c>
      <c r="D49" s="4" t="s">
        <v>21</v>
      </c>
      <c r="E49" s="4" t="s">
        <v>169</v>
      </c>
      <c r="F49" s="5">
        <v>12447</v>
      </c>
      <c r="G49" s="5">
        <v>1</v>
      </c>
    </row>
    <row r="50" spans="1:8" x14ac:dyDescent="0.2">
      <c r="A50" s="4" t="s">
        <v>170</v>
      </c>
      <c r="B50" s="4" t="s">
        <v>171</v>
      </c>
      <c r="C50" s="4" t="s">
        <v>20</v>
      </c>
      <c r="D50" s="4" t="s">
        <v>44</v>
      </c>
      <c r="E50" s="4" t="s">
        <v>172</v>
      </c>
      <c r="F50" s="5">
        <v>8599</v>
      </c>
      <c r="G50" s="5">
        <v>4</v>
      </c>
    </row>
    <row r="51" spans="1:8" x14ac:dyDescent="0.2">
      <c r="A51" s="4" t="s">
        <v>173</v>
      </c>
      <c r="B51" s="4" t="s">
        <v>174</v>
      </c>
      <c r="C51" s="4" t="s">
        <v>56</v>
      </c>
      <c r="D51" s="4" t="s">
        <v>140</v>
      </c>
      <c r="E51" s="4" t="s">
        <v>175</v>
      </c>
      <c r="F51" s="5">
        <v>289</v>
      </c>
      <c r="G51" s="5">
        <v>307</v>
      </c>
    </row>
    <row r="52" spans="1:8" x14ac:dyDescent="0.2">
      <c r="A52" s="4" t="s">
        <v>176</v>
      </c>
      <c r="B52" s="4" t="s">
        <v>51</v>
      </c>
      <c r="C52" s="4" t="s">
        <v>15</v>
      </c>
      <c r="D52" s="4" t="s">
        <v>177</v>
      </c>
      <c r="E52" s="4" t="s">
        <v>178</v>
      </c>
      <c r="F52" s="5">
        <v>7035</v>
      </c>
      <c r="G52" s="5">
        <v>10695</v>
      </c>
    </row>
    <row r="53" spans="1:8" x14ac:dyDescent="0.2">
      <c r="A53" s="4" t="s">
        <v>179</v>
      </c>
      <c r="B53" s="4" t="s">
        <v>51</v>
      </c>
      <c r="C53" s="4" t="s">
        <v>20</v>
      </c>
      <c r="D53" s="4" t="s">
        <v>93</v>
      </c>
      <c r="E53" s="4" t="s">
        <v>180</v>
      </c>
      <c r="F53" s="5">
        <v>16</v>
      </c>
      <c r="G53" s="5" t="s">
        <v>53</v>
      </c>
    </row>
    <row r="54" spans="1:8" x14ac:dyDescent="0.2">
      <c r="A54" s="4" t="s">
        <v>117</v>
      </c>
      <c r="B54" s="4" t="s">
        <v>47</v>
      </c>
      <c r="C54" s="4" t="s">
        <v>181</v>
      </c>
      <c r="D54" s="4" t="s">
        <v>182</v>
      </c>
      <c r="E54" s="4" t="s">
        <v>183</v>
      </c>
      <c r="F54" s="5" t="s">
        <v>53</v>
      </c>
      <c r="G54" s="5">
        <v>3202</v>
      </c>
    </row>
    <row r="55" spans="1:8" x14ac:dyDescent="0.2">
      <c r="A55" s="4" t="s">
        <v>184</v>
      </c>
      <c r="B55" s="4" t="s">
        <v>185</v>
      </c>
      <c r="C55" s="4" t="s">
        <v>20</v>
      </c>
      <c r="D55" s="4" t="s">
        <v>21</v>
      </c>
      <c r="E55" s="4" t="s">
        <v>186</v>
      </c>
      <c r="F55" s="5">
        <v>7534</v>
      </c>
      <c r="G55" s="5">
        <v>181</v>
      </c>
    </row>
    <row r="56" spans="1:8" x14ac:dyDescent="0.2">
      <c r="A56" s="4" t="s">
        <v>187</v>
      </c>
      <c r="B56" s="4" t="s">
        <v>51</v>
      </c>
      <c r="C56" s="4" t="s">
        <v>5</v>
      </c>
      <c r="D56" s="4" t="s">
        <v>188</v>
      </c>
      <c r="E56" s="4" t="s">
        <v>189</v>
      </c>
      <c r="F56" s="5">
        <v>10156</v>
      </c>
      <c r="G56" s="5">
        <v>18031</v>
      </c>
    </row>
    <row r="57" spans="1:8" x14ac:dyDescent="0.2">
      <c r="A57" s="4" t="s">
        <v>190</v>
      </c>
      <c r="B57" s="4" t="s">
        <v>51</v>
      </c>
      <c r="C57" s="4" t="s">
        <v>20</v>
      </c>
      <c r="D57" s="4" t="s">
        <v>44</v>
      </c>
      <c r="E57" s="4" t="s">
        <v>191</v>
      </c>
      <c r="F57" s="26">
        <v>3</v>
      </c>
      <c r="G57" s="26" t="s">
        <v>53</v>
      </c>
      <c r="H57" s="6" t="s">
        <v>912</v>
      </c>
    </row>
    <row r="58" spans="1:8" x14ac:dyDescent="0.2">
      <c r="A58" s="4" t="s">
        <v>192</v>
      </c>
      <c r="B58" s="4" t="s">
        <v>47</v>
      </c>
      <c r="C58" s="4" t="s">
        <v>181</v>
      </c>
      <c r="D58" s="4" t="s">
        <v>193</v>
      </c>
      <c r="E58" s="4" t="s">
        <v>194</v>
      </c>
      <c r="F58" s="5" t="s">
        <v>53</v>
      </c>
      <c r="G58" s="5">
        <v>6043</v>
      </c>
    </row>
    <row r="59" spans="1:8" x14ac:dyDescent="0.2">
      <c r="A59" s="4" t="s">
        <v>195</v>
      </c>
      <c r="B59" s="4" t="s">
        <v>196</v>
      </c>
      <c r="C59" s="4" t="s">
        <v>20</v>
      </c>
      <c r="D59" s="4" t="s">
        <v>44</v>
      </c>
      <c r="E59" s="4" t="s">
        <v>197</v>
      </c>
      <c r="F59" s="5">
        <v>8764</v>
      </c>
      <c r="G59" s="5" t="s">
        <v>53</v>
      </c>
    </row>
    <row r="60" spans="1:8" x14ac:dyDescent="0.2">
      <c r="A60" s="4" t="s">
        <v>198</v>
      </c>
      <c r="B60" s="4" t="s">
        <v>199</v>
      </c>
      <c r="C60" s="4" t="s">
        <v>5</v>
      </c>
      <c r="D60" s="4" t="s">
        <v>6</v>
      </c>
      <c r="E60" s="4" t="s">
        <v>200</v>
      </c>
      <c r="F60" s="5">
        <v>5348</v>
      </c>
      <c r="G60" s="5">
        <v>821</v>
      </c>
    </row>
    <row r="61" spans="1:8" x14ac:dyDescent="0.2">
      <c r="A61" s="4" t="s">
        <v>201</v>
      </c>
      <c r="B61" s="4" t="s">
        <v>202</v>
      </c>
      <c r="C61" s="4" t="s">
        <v>20</v>
      </c>
      <c r="D61" s="4" t="s">
        <v>93</v>
      </c>
      <c r="E61" s="4" t="s">
        <v>203</v>
      </c>
      <c r="F61" s="26">
        <v>501</v>
      </c>
      <c r="G61" s="26" t="s">
        <v>53</v>
      </c>
    </row>
    <row r="62" spans="1:8" x14ac:dyDescent="0.2">
      <c r="A62" s="4" t="s">
        <v>204</v>
      </c>
      <c r="B62" s="4" t="s">
        <v>205</v>
      </c>
      <c r="C62" s="4" t="s">
        <v>20</v>
      </c>
      <c r="D62" s="4" t="s">
        <v>44</v>
      </c>
      <c r="E62" s="4" t="s">
        <v>206</v>
      </c>
      <c r="F62" s="26">
        <v>255</v>
      </c>
      <c r="G62" s="26">
        <v>2</v>
      </c>
      <c r="H62" s="6" t="s">
        <v>912</v>
      </c>
    </row>
    <row r="63" spans="1:8" x14ac:dyDescent="0.2">
      <c r="A63" s="4" t="s">
        <v>207</v>
      </c>
      <c r="B63" s="4" t="s">
        <v>208</v>
      </c>
      <c r="C63" s="4" t="s">
        <v>10</v>
      </c>
      <c r="D63" s="4" t="s">
        <v>37</v>
      </c>
      <c r="E63" s="4" t="s">
        <v>209</v>
      </c>
      <c r="F63" s="5">
        <v>6027</v>
      </c>
      <c r="G63" s="5">
        <v>3795</v>
      </c>
    </row>
    <row r="64" spans="1:8" x14ac:dyDescent="0.2">
      <c r="A64" s="4" t="s">
        <v>210</v>
      </c>
      <c r="B64" s="4" t="s">
        <v>211</v>
      </c>
      <c r="C64" s="4" t="s">
        <v>5</v>
      </c>
      <c r="D64" s="4" t="s">
        <v>35</v>
      </c>
      <c r="E64" s="4" t="s">
        <v>212</v>
      </c>
      <c r="F64" s="5">
        <v>2258</v>
      </c>
      <c r="G64" s="5">
        <v>584</v>
      </c>
    </row>
    <row r="65" spans="1:7" x14ac:dyDescent="0.2">
      <c r="A65" s="4" t="s">
        <v>213</v>
      </c>
      <c r="B65" s="4" t="s">
        <v>214</v>
      </c>
      <c r="C65" s="4" t="s">
        <v>15</v>
      </c>
      <c r="D65" s="4" t="s">
        <v>16</v>
      </c>
      <c r="E65" s="4" t="s">
        <v>215</v>
      </c>
      <c r="F65" s="5">
        <v>52159</v>
      </c>
      <c r="G65" s="5">
        <v>3</v>
      </c>
    </row>
    <row r="66" spans="1:7" x14ac:dyDescent="0.2">
      <c r="A66" s="4" t="s">
        <v>216</v>
      </c>
      <c r="B66" s="4" t="s">
        <v>217</v>
      </c>
      <c r="C66" s="4" t="s">
        <v>20</v>
      </c>
      <c r="D66" s="4" t="s">
        <v>98</v>
      </c>
      <c r="E66" s="4" t="s">
        <v>218</v>
      </c>
      <c r="F66" s="5">
        <v>32643</v>
      </c>
      <c r="G66" s="5">
        <v>24</v>
      </c>
    </row>
    <row r="67" spans="1:7" x14ac:dyDescent="0.2">
      <c r="A67" s="4" t="s">
        <v>219</v>
      </c>
      <c r="B67" s="4" t="s">
        <v>220</v>
      </c>
      <c r="C67" s="4" t="s">
        <v>20</v>
      </c>
      <c r="D67" s="4" t="s">
        <v>221</v>
      </c>
      <c r="E67" s="4" t="s">
        <v>222</v>
      </c>
      <c r="F67" s="5">
        <v>1763</v>
      </c>
      <c r="G67" s="5">
        <v>1</v>
      </c>
    </row>
    <row r="68" spans="1:7" x14ac:dyDescent="0.2">
      <c r="A68" s="4" t="s">
        <v>223</v>
      </c>
      <c r="B68" s="4" t="s">
        <v>51</v>
      </c>
      <c r="C68" s="4" t="s">
        <v>164</v>
      </c>
      <c r="D68" s="4" t="s">
        <v>224</v>
      </c>
      <c r="E68" s="4" t="s">
        <v>225</v>
      </c>
      <c r="F68" s="5">
        <v>4112</v>
      </c>
      <c r="G68" s="5">
        <v>19877</v>
      </c>
    </row>
    <row r="69" spans="1:7" x14ac:dyDescent="0.2">
      <c r="A69" s="4" t="s">
        <v>226</v>
      </c>
      <c r="B69" s="4" t="s">
        <v>227</v>
      </c>
      <c r="C69" s="4" t="s">
        <v>30</v>
      </c>
      <c r="D69" s="4" t="s">
        <v>63</v>
      </c>
      <c r="E69" s="4" t="s">
        <v>228</v>
      </c>
      <c r="F69" s="5">
        <v>3064</v>
      </c>
      <c r="G69" s="5">
        <v>1</v>
      </c>
    </row>
    <row r="70" spans="1:7" x14ac:dyDescent="0.2">
      <c r="A70" s="4" t="s">
        <v>229</v>
      </c>
      <c r="B70" s="4" t="s">
        <v>230</v>
      </c>
      <c r="C70" s="4" t="s">
        <v>20</v>
      </c>
      <c r="D70" s="4" t="s">
        <v>93</v>
      </c>
      <c r="E70" s="4" t="s">
        <v>231</v>
      </c>
      <c r="F70" s="5">
        <v>5281</v>
      </c>
      <c r="G70" s="5">
        <v>9</v>
      </c>
    </row>
    <row r="71" spans="1:7" x14ac:dyDescent="0.2">
      <c r="A71" s="4" t="s">
        <v>54</v>
      </c>
      <c r="B71" s="4" t="s">
        <v>55</v>
      </c>
      <c r="C71" s="4" t="s">
        <v>25</v>
      </c>
      <c r="D71" s="4" t="s">
        <v>232</v>
      </c>
      <c r="E71" s="4" t="s">
        <v>233</v>
      </c>
      <c r="F71" s="5">
        <v>5475</v>
      </c>
      <c r="G71" s="5">
        <v>5372</v>
      </c>
    </row>
    <row r="72" spans="1:7" x14ac:dyDescent="0.2">
      <c r="A72" s="4" t="s">
        <v>234</v>
      </c>
      <c r="B72" s="4" t="s">
        <v>235</v>
      </c>
      <c r="C72" s="4" t="s">
        <v>85</v>
      </c>
      <c r="D72" s="4" t="s">
        <v>86</v>
      </c>
      <c r="E72" s="4" t="s">
        <v>236</v>
      </c>
      <c r="F72" s="5" t="s">
        <v>53</v>
      </c>
      <c r="G72" s="5">
        <v>238</v>
      </c>
    </row>
    <row r="73" spans="1:7" x14ac:dyDescent="0.2">
      <c r="A73" s="4" t="s">
        <v>237</v>
      </c>
      <c r="B73" s="4" t="s">
        <v>238</v>
      </c>
      <c r="C73" s="4" t="s">
        <v>20</v>
      </c>
      <c r="D73" s="4" t="s">
        <v>93</v>
      </c>
      <c r="E73" s="4" t="s">
        <v>239</v>
      </c>
      <c r="F73" s="5">
        <v>972</v>
      </c>
      <c r="G73" s="5">
        <v>1</v>
      </c>
    </row>
    <row r="74" spans="1:7" x14ac:dyDescent="0.2">
      <c r="A74" s="4" t="s">
        <v>240</v>
      </c>
      <c r="B74" s="4" t="s">
        <v>241</v>
      </c>
      <c r="C74" s="4" t="s">
        <v>20</v>
      </c>
      <c r="D74" s="4" t="s">
        <v>93</v>
      </c>
      <c r="E74" s="4" t="s">
        <v>242</v>
      </c>
      <c r="F74" s="5">
        <v>20874</v>
      </c>
      <c r="G74" s="5">
        <v>19</v>
      </c>
    </row>
    <row r="75" spans="1:7" x14ac:dyDescent="0.2">
      <c r="A75" s="4" t="s">
        <v>243</v>
      </c>
      <c r="B75" s="4" t="s">
        <v>244</v>
      </c>
      <c r="C75" s="4" t="s">
        <v>20</v>
      </c>
      <c r="D75" s="4" t="s">
        <v>93</v>
      </c>
      <c r="E75" s="4" t="s">
        <v>245</v>
      </c>
      <c r="F75" s="5">
        <v>9969</v>
      </c>
      <c r="G75" s="5">
        <v>61</v>
      </c>
    </row>
    <row r="76" spans="1:7" x14ac:dyDescent="0.2">
      <c r="A76" s="4" t="s">
        <v>246</v>
      </c>
      <c r="B76" s="4" t="s">
        <v>247</v>
      </c>
      <c r="C76" s="4" t="s">
        <v>20</v>
      </c>
      <c r="D76" s="4" t="s">
        <v>21</v>
      </c>
      <c r="E76" s="4" t="s">
        <v>248</v>
      </c>
      <c r="F76" s="5">
        <v>26326</v>
      </c>
      <c r="G76" s="5">
        <v>36</v>
      </c>
    </row>
    <row r="77" spans="1:7" x14ac:dyDescent="0.2">
      <c r="A77" s="4" t="s">
        <v>117</v>
      </c>
      <c r="B77" s="4" t="s">
        <v>47</v>
      </c>
      <c r="C77" s="4" t="s">
        <v>164</v>
      </c>
      <c r="D77" s="4" t="s">
        <v>165</v>
      </c>
      <c r="E77" s="4" t="s">
        <v>249</v>
      </c>
      <c r="F77" s="5">
        <v>20</v>
      </c>
      <c r="G77" s="5">
        <v>219</v>
      </c>
    </row>
    <row r="78" spans="1:7" x14ac:dyDescent="0.2">
      <c r="A78" s="4" t="s">
        <v>250</v>
      </c>
      <c r="B78" s="4" t="s">
        <v>34</v>
      </c>
      <c r="C78" s="4" t="s">
        <v>56</v>
      </c>
      <c r="D78" s="4" t="s">
        <v>251</v>
      </c>
      <c r="E78" s="4" t="s">
        <v>252</v>
      </c>
      <c r="F78" s="5">
        <v>4961</v>
      </c>
      <c r="G78" s="5">
        <v>15340</v>
      </c>
    </row>
    <row r="79" spans="1:7" x14ac:dyDescent="0.2">
      <c r="A79" s="4" t="s">
        <v>253</v>
      </c>
      <c r="B79" s="4" t="s">
        <v>254</v>
      </c>
      <c r="C79" s="4" t="s">
        <v>56</v>
      </c>
      <c r="D79" s="4" t="s">
        <v>255</v>
      </c>
      <c r="E79" s="4" t="s">
        <v>256</v>
      </c>
      <c r="F79" s="5">
        <v>795</v>
      </c>
      <c r="G79" s="5">
        <v>207</v>
      </c>
    </row>
    <row r="80" spans="1:7" x14ac:dyDescent="0.2">
      <c r="A80" s="4" t="s">
        <v>257</v>
      </c>
      <c r="B80" s="4" t="s">
        <v>258</v>
      </c>
      <c r="C80" s="4" t="s">
        <v>15</v>
      </c>
      <c r="D80" s="4" t="s">
        <v>16</v>
      </c>
      <c r="E80" s="4" t="s">
        <v>259</v>
      </c>
      <c r="F80" s="5">
        <v>15245</v>
      </c>
      <c r="G80" s="5">
        <v>158</v>
      </c>
    </row>
    <row r="81" spans="1:7" x14ac:dyDescent="0.2">
      <c r="A81" s="4" t="s">
        <v>54</v>
      </c>
      <c r="B81" s="4" t="s">
        <v>55</v>
      </c>
      <c r="C81" s="4" t="s">
        <v>25</v>
      </c>
      <c r="D81" s="4" t="s">
        <v>260</v>
      </c>
      <c r="E81" s="4" t="s">
        <v>261</v>
      </c>
      <c r="F81" s="5">
        <v>3031</v>
      </c>
      <c r="G81" s="5">
        <v>10442</v>
      </c>
    </row>
    <row r="82" spans="1:7" x14ac:dyDescent="0.2">
      <c r="A82" s="4" t="s">
        <v>262</v>
      </c>
      <c r="B82" s="4" t="s">
        <v>139</v>
      </c>
      <c r="C82" s="4" t="s">
        <v>56</v>
      </c>
      <c r="D82" s="4" t="s">
        <v>263</v>
      </c>
      <c r="E82" s="4" t="s">
        <v>264</v>
      </c>
      <c r="F82" s="5">
        <v>5386</v>
      </c>
      <c r="G82" s="5">
        <v>10686</v>
      </c>
    </row>
    <row r="83" spans="1:7" x14ac:dyDescent="0.2">
      <c r="A83" s="4" t="s">
        <v>246</v>
      </c>
      <c r="B83" s="4" t="s">
        <v>247</v>
      </c>
      <c r="C83" s="4" t="s">
        <v>20</v>
      </c>
      <c r="D83" s="4" t="s">
        <v>44</v>
      </c>
      <c r="E83" s="4" t="s">
        <v>265</v>
      </c>
      <c r="F83" s="5">
        <v>31790</v>
      </c>
      <c r="G83" s="5">
        <v>26</v>
      </c>
    </row>
    <row r="84" spans="1:7" x14ac:dyDescent="0.2">
      <c r="A84" s="4" t="s">
        <v>266</v>
      </c>
      <c r="B84" s="4" t="s">
        <v>267</v>
      </c>
      <c r="C84" s="4" t="s">
        <v>20</v>
      </c>
      <c r="D84" s="4" t="s">
        <v>44</v>
      </c>
      <c r="E84" s="4" t="s">
        <v>268</v>
      </c>
      <c r="F84" s="5">
        <v>3923</v>
      </c>
      <c r="G84" s="5">
        <v>7</v>
      </c>
    </row>
    <row r="85" spans="1:7" x14ac:dyDescent="0.2">
      <c r="A85" s="4" t="s">
        <v>269</v>
      </c>
      <c r="B85" s="4" t="s">
        <v>270</v>
      </c>
      <c r="C85" s="4" t="s">
        <v>30</v>
      </c>
      <c r="D85" s="4" t="s">
        <v>108</v>
      </c>
      <c r="E85" s="4" t="s">
        <v>271</v>
      </c>
      <c r="F85" s="5">
        <v>7</v>
      </c>
      <c r="G85" s="5">
        <v>51</v>
      </c>
    </row>
    <row r="86" spans="1:7" x14ac:dyDescent="0.2">
      <c r="A86" s="4" t="s">
        <v>272</v>
      </c>
      <c r="B86" s="4" t="s">
        <v>273</v>
      </c>
      <c r="C86" s="4" t="s">
        <v>5</v>
      </c>
      <c r="D86" s="4" t="s">
        <v>35</v>
      </c>
      <c r="E86" s="4" t="s">
        <v>274</v>
      </c>
      <c r="F86" s="5">
        <v>1282</v>
      </c>
      <c r="G86" s="5">
        <v>1210</v>
      </c>
    </row>
    <row r="87" spans="1:7" x14ac:dyDescent="0.2">
      <c r="A87" s="4" t="s">
        <v>275</v>
      </c>
      <c r="B87" s="4" t="s">
        <v>139</v>
      </c>
      <c r="C87" s="4" t="s">
        <v>15</v>
      </c>
      <c r="D87" s="4" t="s">
        <v>177</v>
      </c>
      <c r="E87" s="4" t="s">
        <v>276</v>
      </c>
      <c r="F87" s="5">
        <v>406</v>
      </c>
      <c r="G87" s="5">
        <v>5980</v>
      </c>
    </row>
    <row r="88" spans="1:7" x14ac:dyDescent="0.2">
      <c r="A88" s="4" t="s">
        <v>277</v>
      </c>
      <c r="B88" s="4" t="s">
        <v>278</v>
      </c>
      <c r="C88" s="4" t="s">
        <v>20</v>
      </c>
      <c r="D88" s="4" t="s">
        <v>44</v>
      </c>
      <c r="E88" s="4" t="s">
        <v>279</v>
      </c>
      <c r="F88" s="5">
        <v>2498</v>
      </c>
      <c r="G88" s="5" t="s">
        <v>53</v>
      </c>
    </row>
    <row r="89" spans="1:7" x14ac:dyDescent="0.2">
      <c r="A89" s="4" t="s">
        <v>280</v>
      </c>
      <c r="B89" s="4" t="s">
        <v>281</v>
      </c>
      <c r="C89" s="4" t="s">
        <v>20</v>
      </c>
      <c r="D89" s="4" t="s">
        <v>44</v>
      </c>
      <c r="E89" s="4" t="s">
        <v>282</v>
      </c>
      <c r="F89" s="5">
        <v>238</v>
      </c>
      <c r="G89" s="5">
        <v>1</v>
      </c>
    </row>
    <row r="90" spans="1:7" x14ac:dyDescent="0.2">
      <c r="A90" s="4" t="s">
        <v>283</v>
      </c>
      <c r="B90" s="4" t="s">
        <v>124</v>
      </c>
      <c r="C90" s="4" t="s">
        <v>125</v>
      </c>
      <c r="D90" s="4" t="s">
        <v>284</v>
      </c>
      <c r="E90" s="4" t="s">
        <v>285</v>
      </c>
      <c r="F90" s="5">
        <v>685</v>
      </c>
      <c r="G90" s="5">
        <v>7460</v>
      </c>
    </row>
    <row r="91" spans="1:7" x14ac:dyDescent="0.2">
      <c r="A91" s="4" t="s">
        <v>286</v>
      </c>
      <c r="B91" s="4" t="s">
        <v>287</v>
      </c>
      <c r="C91" s="4" t="s">
        <v>20</v>
      </c>
      <c r="D91" s="4" t="s">
        <v>21</v>
      </c>
      <c r="E91" s="4" t="s">
        <v>288</v>
      </c>
      <c r="F91" s="5">
        <v>2122</v>
      </c>
      <c r="G91" s="5">
        <v>32</v>
      </c>
    </row>
    <row r="92" spans="1:7" x14ac:dyDescent="0.2">
      <c r="A92" s="4" t="s">
        <v>117</v>
      </c>
      <c r="B92" s="4" t="s">
        <v>47</v>
      </c>
      <c r="C92" s="4" t="s">
        <v>30</v>
      </c>
      <c r="D92" s="4" t="s">
        <v>289</v>
      </c>
      <c r="E92" s="4" t="s">
        <v>290</v>
      </c>
      <c r="F92" s="5" t="s">
        <v>53</v>
      </c>
      <c r="G92" s="5">
        <v>7362</v>
      </c>
    </row>
    <row r="93" spans="1:7" x14ac:dyDescent="0.2">
      <c r="A93" s="4" t="s">
        <v>291</v>
      </c>
      <c r="B93" s="4" t="s">
        <v>292</v>
      </c>
      <c r="C93" s="4" t="s">
        <v>20</v>
      </c>
      <c r="D93" s="4" t="s">
        <v>221</v>
      </c>
      <c r="E93" s="4" t="s">
        <v>293</v>
      </c>
      <c r="F93" s="5">
        <v>17189</v>
      </c>
      <c r="G93" s="5">
        <v>53</v>
      </c>
    </row>
    <row r="94" spans="1:7" x14ac:dyDescent="0.2">
      <c r="A94" s="4" t="s">
        <v>294</v>
      </c>
      <c r="B94" s="4" t="s">
        <v>295</v>
      </c>
      <c r="C94" s="4" t="s">
        <v>20</v>
      </c>
      <c r="D94" s="4" t="s">
        <v>221</v>
      </c>
      <c r="E94" s="4" t="s">
        <v>296</v>
      </c>
      <c r="F94" s="5">
        <v>4685</v>
      </c>
      <c r="G94" s="5">
        <v>40</v>
      </c>
    </row>
    <row r="95" spans="1:7" x14ac:dyDescent="0.2">
      <c r="A95" s="4" t="s">
        <v>297</v>
      </c>
      <c r="B95" s="4" t="s">
        <v>298</v>
      </c>
      <c r="C95" s="4" t="s">
        <v>30</v>
      </c>
      <c r="D95" s="4" t="s">
        <v>31</v>
      </c>
      <c r="E95" s="4" t="s">
        <v>299</v>
      </c>
      <c r="F95" s="5">
        <v>2689</v>
      </c>
      <c r="G95" s="5">
        <v>6920</v>
      </c>
    </row>
    <row r="96" spans="1:7" x14ac:dyDescent="0.2">
      <c r="A96" s="4" t="s">
        <v>300</v>
      </c>
      <c r="B96" s="4" t="s">
        <v>139</v>
      </c>
      <c r="C96" s="4" t="s">
        <v>5</v>
      </c>
      <c r="D96" s="4" t="s">
        <v>6</v>
      </c>
      <c r="E96" s="4" t="s">
        <v>301</v>
      </c>
      <c r="F96" s="5">
        <v>6544</v>
      </c>
      <c r="G96" s="5">
        <v>62</v>
      </c>
    </row>
    <row r="97" spans="1:7" x14ac:dyDescent="0.2">
      <c r="A97" s="4" t="s">
        <v>302</v>
      </c>
      <c r="B97" s="4" t="s">
        <v>303</v>
      </c>
      <c r="C97" s="4" t="s">
        <v>20</v>
      </c>
      <c r="D97" s="4" t="s">
        <v>98</v>
      </c>
      <c r="E97" s="4" t="s">
        <v>304</v>
      </c>
      <c r="F97" s="5">
        <v>14256</v>
      </c>
      <c r="G97" s="5">
        <v>21</v>
      </c>
    </row>
    <row r="98" spans="1:7" x14ac:dyDescent="0.2">
      <c r="A98" s="4" t="s">
        <v>305</v>
      </c>
      <c r="B98" s="4" t="s">
        <v>306</v>
      </c>
      <c r="C98" s="4" t="s">
        <v>30</v>
      </c>
      <c r="D98" s="4" t="s">
        <v>63</v>
      </c>
      <c r="E98" s="4" t="s">
        <v>307</v>
      </c>
      <c r="F98" s="5">
        <v>15884</v>
      </c>
      <c r="G98" s="5">
        <v>207</v>
      </c>
    </row>
    <row r="99" spans="1:7" x14ac:dyDescent="0.2">
      <c r="A99" s="4" t="s">
        <v>308</v>
      </c>
      <c r="B99" s="4" t="s">
        <v>309</v>
      </c>
      <c r="C99" s="4" t="s">
        <v>20</v>
      </c>
      <c r="D99" s="4" t="s">
        <v>21</v>
      </c>
      <c r="E99" s="4" t="s">
        <v>310</v>
      </c>
      <c r="F99" s="5">
        <v>610</v>
      </c>
      <c r="G99" s="5">
        <v>3</v>
      </c>
    </row>
    <row r="100" spans="1:7" x14ac:dyDescent="0.2">
      <c r="A100" s="4" t="s">
        <v>311</v>
      </c>
      <c r="B100" s="4" t="s">
        <v>312</v>
      </c>
      <c r="C100" s="4" t="s">
        <v>5</v>
      </c>
      <c r="D100" s="4" t="s">
        <v>313</v>
      </c>
      <c r="E100" s="4" t="s">
        <v>314</v>
      </c>
      <c r="F100" s="5" t="s">
        <v>53</v>
      </c>
      <c r="G100" s="5">
        <v>1927</v>
      </c>
    </row>
    <row r="101" spans="1:7" x14ac:dyDescent="0.2">
      <c r="A101" s="4" t="s">
        <v>315</v>
      </c>
      <c r="B101" s="4" t="s">
        <v>316</v>
      </c>
      <c r="C101" s="4" t="s">
        <v>10</v>
      </c>
      <c r="D101" s="4" t="s">
        <v>37</v>
      </c>
      <c r="E101" s="4" t="s">
        <v>317</v>
      </c>
      <c r="F101" s="5" t="s">
        <v>53</v>
      </c>
      <c r="G101" s="5">
        <v>6102</v>
      </c>
    </row>
    <row r="102" spans="1:7" x14ac:dyDescent="0.2">
      <c r="A102" s="4" t="s">
        <v>318</v>
      </c>
      <c r="B102" s="4" t="s">
        <v>319</v>
      </c>
      <c r="C102" s="4" t="s">
        <v>25</v>
      </c>
      <c r="D102" s="4" t="s">
        <v>115</v>
      </c>
      <c r="E102" s="4" t="s">
        <v>320</v>
      </c>
      <c r="F102" s="5">
        <v>31909</v>
      </c>
      <c r="G102" s="5">
        <v>940</v>
      </c>
    </row>
    <row r="103" spans="1:7" x14ac:dyDescent="0.2">
      <c r="A103" s="4" t="s">
        <v>54</v>
      </c>
      <c r="B103" s="4" t="s">
        <v>55</v>
      </c>
      <c r="C103" s="4" t="s">
        <v>56</v>
      </c>
      <c r="D103" s="4" t="s">
        <v>57</v>
      </c>
      <c r="E103" s="4" t="s">
        <v>321</v>
      </c>
      <c r="F103" s="5" t="s">
        <v>53</v>
      </c>
      <c r="G103" s="5">
        <v>1797</v>
      </c>
    </row>
    <row r="104" spans="1:7" x14ac:dyDescent="0.2">
      <c r="A104" s="4" t="s">
        <v>13</v>
      </c>
      <c r="B104" s="4" t="s">
        <v>14</v>
      </c>
      <c r="C104" s="4" t="s">
        <v>20</v>
      </c>
      <c r="D104" s="4" t="s">
        <v>21</v>
      </c>
      <c r="E104" s="4" t="s">
        <v>322</v>
      </c>
      <c r="F104" s="5">
        <v>1459</v>
      </c>
      <c r="G104" s="5">
        <v>13</v>
      </c>
    </row>
    <row r="105" spans="1:7" x14ac:dyDescent="0.2">
      <c r="A105" s="4" t="s">
        <v>323</v>
      </c>
      <c r="B105" s="4" t="s">
        <v>139</v>
      </c>
      <c r="C105" s="4" t="s">
        <v>5</v>
      </c>
      <c r="D105" s="4" t="s">
        <v>324</v>
      </c>
      <c r="E105" s="4" t="s">
        <v>325</v>
      </c>
      <c r="F105" s="5">
        <v>2531</v>
      </c>
      <c r="G105" s="5">
        <v>10624</v>
      </c>
    </row>
    <row r="106" spans="1:7" x14ac:dyDescent="0.2">
      <c r="A106" s="4" t="s">
        <v>326</v>
      </c>
      <c r="B106" s="4" t="s">
        <v>327</v>
      </c>
      <c r="C106" s="4" t="s">
        <v>20</v>
      </c>
      <c r="D106" s="4" t="s">
        <v>21</v>
      </c>
      <c r="E106" s="4" t="s">
        <v>328</v>
      </c>
      <c r="F106" s="5">
        <v>1102</v>
      </c>
      <c r="G106" s="5">
        <v>2</v>
      </c>
    </row>
    <row r="107" spans="1:7" x14ac:dyDescent="0.2">
      <c r="A107" s="4" t="s">
        <v>329</v>
      </c>
      <c r="B107" s="4" t="s">
        <v>330</v>
      </c>
      <c r="C107" s="4" t="s">
        <v>5</v>
      </c>
      <c r="D107" s="4" t="s">
        <v>188</v>
      </c>
      <c r="E107" s="4" t="s">
        <v>331</v>
      </c>
      <c r="F107" s="5">
        <v>5416</v>
      </c>
      <c r="G107" s="5">
        <v>321</v>
      </c>
    </row>
    <row r="108" spans="1:7" x14ac:dyDescent="0.2">
      <c r="A108" s="4" t="s">
        <v>332</v>
      </c>
      <c r="B108" s="4" t="s">
        <v>139</v>
      </c>
      <c r="C108" s="4" t="s">
        <v>15</v>
      </c>
      <c r="D108" s="4" t="s">
        <v>16</v>
      </c>
      <c r="E108" s="4" t="s">
        <v>333</v>
      </c>
      <c r="F108" s="5">
        <v>4533</v>
      </c>
      <c r="G108" s="5">
        <v>124</v>
      </c>
    </row>
    <row r="109" spans="1:7" x14ac:dyDescent="0.2">
      <c r="A109" s="4" t="s">
        <v>334</v>
      </c>
      <c r="B109" s="4" t="s">
        <v>335</v>
      </c>
      <c r="C109" s="4" t="s">
        <v>25</v>
      </c>
      <c r="D109" s="4" t="s">
        <v>147</v>
      </c>
      <c r="E109" s="4" t="s">
        <v>336</v>
      </c>
      <c r="F109" s="5">
        <v>7534</v>
      </c>
      <c r="G109" s="5">
        <v>5070</v>
      </c>
    </row>
    <row r="110" spans="1:7" x14ac:dyDescent="0.2">
      <c r="A110" s="4" t="s">
        <v>54</v>
      </c>
      <c r="B110" s="4" t="s">
        <v>55</v>
      </c>
      <c r="C110" s="4" t="s">
        <v>56</v>
      </c>
      <c r="D110" s="4" t="s">
        <v>255</v>
      </c>
      <c r="E110" s="4" t="s">
        <v>337</v>
      </c>
      <c r="F110" s="5" t="s">
        <v>53</v>
      </c>
      <c r="G110" s="5">
        <v>3200</v>
      </c>
    </row>
    <row r="111" spans="1:7" x14ac:dyDescent="0.2">
      <c r="A111" s="4" t="s">
        <v>338</v>
      </c>
      <c r="B111" s="4" t="s">
        <v>339</v>
      </c>
      <c r="C111" s="4" t="s">
        <v>20</v>
      </c>
      <c r="D111" s="4" t="s">
        <v>21</v>
      </c>
      <c r="E111" s="4" t="s">
        <v>340</v>
      </c>
      <c r="F111" s="5">
        <v>43590</v>
      </c>
      <c r="G111" s="5">
        <v>16</v>
      </c>
    </row>
    <row r="112" spans="1:7" x14ac:dyDescent="0.2">
      <c r="A112" s="4" t="s">
        <v>341</v>
      </c>
      <c r="B112" s="4" t="s">
        <v>342</v>
      </c>
      <c r="C112" s="4" t="s">
        <v>20</v>
      </c>
      <c r="D112" s="4" t="s">
        <v>21</v>
      </c>
      <c r="E112" s="4" t="s">
        <v>343</v>
      </c>
      <c r="F112" s="5">
        <v>591</v>
      </c>
      <c r="G112" s="5" t="s">
        <v>53</v>
      </c>
    </row>
    <row r="113" spans="1:8" x14ac:dyDescent="0.2">
      <c r="A113" s="4" t="s">
        <v>344</v>
      </c>
      <c r="B113" s="4" t="s">
        <v>345</v>
      </c>
      <c r="C113" s="4" t="s">
        <v>56</v>
      </c>
      <c r="D113" s="4" t="s">
        <v>57</v>
      </c>
      <c r="E113" s="4" t="s">
        <v>346</v>
      </c>
      <c r="F113" s="5">
        <v>545</v>
      </c>
      <c r="G113" s="5">
        <v>5128</v>
      </c>
    </row>
    <row r="114" spans="1:8" x14ac:dyDescent="0.2">
      <c r="A114" s="4" t="s">
        <v>347</v>
      </c>
      <c r="B114" s="4" t="s">
        <v>139</v>
      </c>
      <c r="C114" s="4" t="s">
        <v>5</v>
      </c>
      <c r="D114" s="4" t="s">
        <v>348</v>
      </c>
      <c r="E114" s="4" t="s">
        <v>349</v>
      </c>
      <c r="F114" s="5">
        <v>2598</v>
      </c>
      <c r="G114" s="5">
        <v>15522</v>
      </c>
    </row>
    <row r="115" spans="1:8" x14ac:dyDescent="0.2">
      <c r="A115" s="4" t="s">
        <v>350</v>
      </c>
      <c r="B115" s="4" t="s">
        <v>351</v>
      </c>
      <c r="C115" s="4" t="s">
        <v>20</v>
      </c>
      <c r="D115" s="4" t="s">
        <v>93</v>
      </c>
      <c r="E115" s="4" t="s">
        <v>352</v>
      </c>
      <c r="F115" s="5">
        <v>8679</v>
      </c>
      <c r="G115" s="5">
        <v>3</v>
      </c>
    </row>
    <row r="116" spans="1:8" x14ac:dyDescent="0.2">
      <c r="A116" s="4" t="s">
        <v>353</v>
      </c>
      <c r="B116" s="4" t="s">
        <v>139</v>
      </c>
      <c r="C116" s="4" t="s">
        <v>20</v>
      </c>
      <c r="D116" s="4" t="s">
        <v>21</v>
      </c>
      <c r="E116" s="4" t="s">
        <v>354</v>
      </c>
      <c r="F116" s="5">
        <v>20506</v>
      </c>
      <c r="G116" s="5">
        <v>150</v>
      </c>
    </row>
    <row r="117" spans="1:8" x14ac:dyDescent="0.2">
      <c r="A117" s="4" t="s">
        <v>355</v>
      </c>
      <c r="B117" s="4" t="s">
        <v>356</v>
      </c>
      <c r="C117" s="4" t="s">
        <v>25</v>
      </c>
      <c r="D117" s="4" t="s">
        <v>357</v>
      </c>
      <c r="E117" s="4" t="s">
        <v>358</v>
      </c>
      <c r="F117" s="5">
        <v>4435</v>
      </c>
      <c r="G117" s="5">
        <v>14904</v>
      </c>
    </row>
    <row r="118" spans="1:8" x14ac:dyDescent="0.2">
      <c r="A118" s="4" t="s">
        <v>359</v>
      </c>
      <c r="B118" s="4" t="s">
        <v>360</v>
      </c>
      <c r="C118" s="4" t="s">
        <v>20</v>
      </c>
      <c r="D118" s="4" t="s">
        <v>44</v>
      </c>
      <c r="E118" s="4" t="s">
        <v>361</v>
      </c>
      <c r="F118" s="5">
        <v>587</v>
      </c>
      <c r="G118" s="5" t="s">
        <v>53</v>
      </c>
    </row>
    <row r="119" spans="1:8" x14ac:dyDescent="0.2">
      <c r="A119" s="4" t="s">
        <v>362</v>
      </c>
      <c r="B119" s="4" t="s">
        <v>363</v>
      </c>
      <c r="C119" s="4" t="s">
        <v>20</v>
      </c>
      <c r="D119" s="4" t="s">
        <v>44</v>
      </c>
      <c r="E119" s="4" t="s">
        <v>364</v>
      </c>
      <c r="F119" s="5">
        <v>324</v>
      </c>
      <c r="G119" s="5">
        <v>4</v>
      </c>
    </row>
    <row r="120" spans="1:8" x14ac:dyDescent="0.2">
      <c r="A120" s="4" t="s">
        <v>365</v>
      </c>
      <c r="B120" s="4" t="s">
        <v>366</v>
      </c>
      <c r="C120" s="4" t="s">
        <v>5</v>
      </c>
      <c r="D120" s="4" t="s">
        <v>6</v>
      </c>
      <c r="E120" s="4" t="s">
        <v>367</v>
      </c>
      <c r="F120" s="5">
        <v>2854</v>
      </c>
      <c r="G120" s="5" t="s">
        <v>53</v>
      </c>
    </row>
    <row r="121" spans="1:8" x14ac:dyDescent="0.2">
      <c r="A121" s="4" t="s">
        <v>368</v>
      </c>
      <c r="B121" s="4" t="s">
        <v>369</v>
      </c>
      <c r="C121" s="4" t="s">
        <v>20</v>
      </c>
      <c r="D121" s="4" t="s">
        <v>44</v>
      </c>
      <c r="E121" s="4" t="s">
        <v>370</v>
      </c>
      <c r="F121" s="5">
        <v>6509</v>
      </c>
      <c r="G121" s="5">
        <v>4</v>
      </c>
    </row>
    <row r="122" spans="1:8" x14ac:dyDescent="0.2">
      <c r="A122" s="4" t="s">
        <v>54</v>
      </c>
      <c r="B122" s="4" t="s">
        <v>55</v>
      </c>
      <c r="C122" s="4" t="s">
        <v>85</v>
      </c>
      <c r="D122" s="4" t="s">
        <v>371</v>
      </c>
      <c r="E122" s="4" t="s">
        <v>372</v>
      </c>
      <c r="F122" s="5">
        <v>5332</v>
      </c>
      <c r="G122" s="5">
        <v>9998</v>
      </c>
    </row>
    <row r="123" spans="1:8" x14ac:dyDescent="0.2">
      <c r="A123" s="4" t="s">
        <v>373</v>
      </c>
      <c r="B123" s="4" t="s">
        <v>374</v>
      </c>
      <c r="C123" s="4" t="s">
        <v>20</v>
      </c>
      <c r="D123" s="4" t="s">
        <v>21</v>
      </c>
      <c r="E123" s="4" t="s">
        <v>375</v>
      </c>
      <c r="F123" s="26">
        <v>143</v>
      </c>
      <c r="G123" s="26" t="s">
        <v>53</v>
      </c>
      <c r="H123" s="6" t="s">
        <v>912</v>
      </c>
    </row>
    <row r="124" spans="1:8" x14ac:dyDescent="0.2">
      <c r="A124" s="4" t="s">
        <v>376</v>
      </c>
      <c r="B124" s="4" t="s">
        <v>377</v>
      </c>
      <c r="C124" s="4" t="s">
        <v>20</v>
      </c>
      <c r="D124" s="4" t="s">
        <v>21</v>
      </c>
      <c r="E124" s="4" t="s">
        <v>378</v>
      </c>
      <c r="F124" s="5">
        <v>4302</v>
      </c>
      <c r="G124" s="5" t="s">
        <v>53</v>
      </c>
    </row>
    <row r="125" spans="1:8" x14ac:dyDescent="0.2">
      <c r="A125" s="4" t="s">
        <v>54</v>
      </c>
      <c r="B125" s="4" t="s">
        <v>55</v>
      </c>
      <c r="C125" s="4" t="s">
        <v>56</v>
      </c>
      <c r="D125" s="4" t="s">
        <v>255</v>
      </c>
      <c r="E125" s="4" t="s">
        <v>379</v>
      </c>
      <c r="F125" s="5">
        <v>8587</v>
      </c>
      <c r="G125" s="5">
        <v>21573</v>
      </c>
    </row>
    <row r="126" spans="1:8" x14ac:dyDescent="0.2">
      <c r="A126" s="4" t="s">
        <v>380</v>
      </c>
      <c r="B126" s="4" t="s">
        <v>381</v>
      </c>
      <c r="C126" s="4" t="s">
        <v>20</v>
      </c>
      <c r="D126" s="4" t="s">
        <v>21</v>
      </c>
      <c r="E126" s="4" t="s">
        <v>382</v>
      </c>
      <c r="F126" s="26">
        <v>458</v>
      </c>
      <c r="G126" s="26">
        <v>1</v>
      </c>
      <c r="H126" s="6" t="s">
        <v>912</v>
      </c>
    </row>
    <row r="127" spans="1:8" x14ac:dyDescent="0.2">
      <c r="A127" s="4" t="s">
        <v>383</v>
      </c>
      <c r="B127" s="4" t="s">
        <v>384</v>
      </c>
      <c r="C127" s="4" t="s">
        <v>25</v>
      </c>
      <c r="D127" s="4" t="s">
        <v>115</v>
      </c>
      <c r="E127" s="4" t="s">
        <v>385</v>
      </c>
      <c r="F127" s="5">
        <v>1744</v>
      </c>
      <c r="G127" s="5">
        <v>1184</v>
      </c>
    </row>
    <row r="128" spans="1:8" x14ac:dyDescent="0.2">
      <c r="A128" s="4" t="s">
        <v>386</v>
      </c>
      <c r="B128" s="4" t="s">
        <v>387</v>
      </c>
      <c r="C128" s="4" t="s">
        <v>25</v>
      </c>
      <c r="D128" s="4" t="s">
        <v>115</v>
      </c>
      <c r="E128" s="4" t="s">
        <v>388</v>
      </c>
      <c r="F128" s="5">
        <v>35283</v>
      </c>
      <c r="G128" s="5">
        <v>10497</v>
      </c>
    </row>
    <row r="129" spans="1:7" x14ac:dyDescent="0.2">
      <c r="A129" s="4" t="s">
        <v>389</v>
      </c>
      <c r="B129" s="4" t="s">
        <v>390</v>
      </c>
      <c r="C129" s="4" t="s">
        <v>85</v>
      </c>
      <c r="D129" s="4" t="s">
        <v>86</v>
      </c>
      <c r="E129" s="4" t="s">
        <v>391</v>
      </c>
      <c r="F129" s="5">
        <v>675</v>
      </c>
      <c r="G129" s="5">
        <v>1653</v>
      </c>
    </row>
    <row r="130" spans="1:7" x14ac:dyDescent="0.2">
      <c r="A130" s="4" t="s">
        <v>392</v>
      </c>
      <c r="B130" s="4" t="s">
        <v>393</v>
      </c>
      <c r="C130" s="4" t="s">
        <v>30</v>
      </c>
      <c r="D130" s="4" t="s">
        <v>63</v>
      </c>
      <c r="E130" s="4" t="s">
        <v>394</v>
      </c>
      <c r="F130" s="5">
        <v>3699</v>
      </c>
      <c r="G130" s="5">
        <v>429</v>
      </c>
    </row>
    <row r="131" spans="1:7" x14ac:dyDescent="0.2">
      <c r="A131" s="4" t="s">
        <v>54</v>
      </c>
      <c r="B131" s="4" t="s">
        <v>55</v>
      </c>
      <c r="C131" s="4" t="s">
        <v>30</v>
      </c>
      <c r="D131" s="4" t="s">
        <v>59</v>
      </c>
      <c r="E131" s="4" t="s">
        <v>395</v>
      </c>
      <c r="F131" s="5">
        <v>7969</v>
      </c>
      <c r="G131" s="5">
        <v>13292</v>
      </c>
    </row>
    <row r="132" spans="1:7" x14ac:dyDescent="0.2">
      <c r="A132" s="4" t="s">
        <v>396</v>
      </c>
      <c r="B132" s="4" t="s">
        <v>397</v>
      </c>
      <c r="C132" s="4" t="s">
        <v>25</v>
      </c>
      <c r="D132" s="4" t="s">
        <v>147</v>
      </c>
      <c r="E132" s="4" t="s">
        <v>398</v>
      </c>
      <c r="F132" s="5" t="s">
        <v>53</v>
      </c>
      <c r="G132" s="5">
        <v>7279</v>
      </c>
    </row>
    <row r="133" spans="1:7" x14ac:dyDescent="0.2">
      <c r="A133" s="4" t="s">
        <v>399</v>
      </c>
      <c r="B133" s="4" t="s">
        <v>400</v>
      </c>
      <c r="C133" s="4" t="s">
        <v>5</v>
      </c>
      <c r="D133" s="4" t="s">
        <v>188</v>
      </c>
      <c r="E133" s="4" t="s">
        <v>401</v>
      </c>
      <c r="F133" s="5">
        <v>798</v>
      </c>
      <c r="G133" s="5">
        <v>102</v>
      </c>
    </row>
    <row r="134" spans="1:7" x14ac:dyDescent="0.2">
      <c r="A134" s="4" t="s">
        <v>402</v>
      </c>
      <c r="B134" s="4" t="s">
        <v>403</v>
      </c>
      <c r="C134" s="4" t="s">
        <v>20</v>
      </c>
      <c r="D134" s="4" t="s">
        <v>44</v>
      </c>
      <c r="E134" s="4" t="s">
        <v>404</v>
      </c>
      <c r="F134" s="5">
        <v>12597</v>
      </c>
      <c r="G134" s="5">
        <v>742</v>
      </c>
    </row>
    <row r="135" spans="1:7" x14ac:dyDescent="0.2">
      <c r="A135" s="4" t="s">
        <v>405</v>
      </c>
      <c r="B135" s="4" t="s">
        <v>406</v>
      </c>
      <c r="C135" s="4" t="s">
        <v>20</v>
      </c>
      <c r="D135" s="4" t="s">
        <v>44</v>
      </c>
      <c r="E135" s="4" t="s">
        <v>407</v>
      </c>
      <c r="F135" s="5">
        <v>8863</v>
      </c>
      <c r="G135" s="5">
        <v>6</v>
      </c>
    </row>
    <row r="136" spans="1:7" x14ac:dyDescent="0.2">
      <c r="A136" s="4" t="s">
        <v>408</v>
      </c>
      <c r="B136" s="4" t="s">
        <v>409</v>
      </c>
      <c r="C136" s="4" t="s">
        <v>20</v>
      </c>
      <c r="D136" s="4" t="s">
        <v>93</v>
      </c>
      <c r="E136" s="4" t="s">
        <v>410</v>
      </c>
      <c r="F136" s="5">
        <v>8410</v>
      </c>
      <c r="G136" s="5">
        <v>3</v>
      </c>
    </row>
    <row r="137" spans="1:7" x14ac:dyDescent="0.2">
      <c r="A137" s="4" t="s">
        <v>411</v>
      </c>
      <c r="B137" s="4" t="s">
        <v>412</v>
      </c>
      <c r="C137" s="4" t="s">
        <v>85</v>
      </c>
      <c r="D137" s="4" t="s">
        <v>86</v>
      </c>
      <c r="E137" s="4" t="s">
        <v>413</v>
      </c>
      <c r="F137" s="5" t="s">
        <v>53</v>
      </c>
      <c r="G137" s="5">
        <v>781</v>
      </c>
    </row>
    <row r="138" spans="1:7" x14ac:dyDescent="0.2">
      <c r="A138" s="4" t="s">
        <v>414</v>
      </c>
      <c r="B138" s="4" t="s">
        <v>415</v>
      </c>
      <c r="C138" s="4" t="s">
        <v>5</v>
      </c>
      <c r="D138" s="4" t="s">
        <v>313</v>
      </c>
      <c r="E138" s="4" t="s">
        <v>416</v>
      </c>
      <c r="F138" s="5">
        <v>1096</v>
      </c>
      <c r="G138" s="5">
        <v>581</v>
      </c>
    </row>
    <row r="139" spans="1:7" x14ac:dyDescent="0.2">
      <c r="A139" s="4" t="s">
        <v>417</v>
      </c>
      <c r="B139" s="4" t="s">
        <v>418</v>
      </c>
      <c r="C139" s="4" t="s">
        <v>20</v>
      </c>
      <c r="D139" s="4" t="s">
        <v>21</v>
      </c>
      <c r="E139" s="4" t="s">
        <v>419</v>
      </c>
      <c r="F139" s="5">
        <v>8190</v>
      </c>
      <c r="G139" s="5">
        <v>9</v>
      </c>
    </row>
    <row r="140" spans="1:7" x14ac:dyDescent="0.2">
      <c r="A140" s="4" t="s">
        <v>420</v>
      </c>
      <c r="B140" s="4" t="s">
        <v>421</v>
      </c>
      <c r="C140" s="4" t="s">
        <v>20</v>
      </c>
      <c r="D140" s="4" t="s">
        <v>98</v>
      </c>
      <c r="E140" s="4" t="s">
        <v>422</v>
      </c>
      <c r="F140" s="5">
        <v>1316</v>
      </c>
      <c r="G140" s="5" t="s">
        <v>53</v>
      </c>
    </row>
    <row r="141" spans="1:7" x14ac:dyDescent="0.2">
      <c r="A141" s="4" t="s">
        <v>117</v>
      </c>
      <c r="B141" s="4" t="s">
        <v>47</v>
      </c>
      <c r="C141" s="4" t="s">
        <v>125</v>
      </c>
      <c r="D141" s="4" t="s">
        <v>423</v>
      </c>
      <c r="E141" s="4" t="s">
        <v>424</v>
      </c>
      <c r="F141" s="5">
        <v>1441</v>
      </c>
      <c r="G141" s="5">
        <v>1158</v>
      </c>
    </row>
    <row r="142" spans="1:7" x14ac:dyDescent="0.2">
      <c r="A142" s="4" t="s">
        <v>425</v>
      </c>
      <c r="B142" s="4" t="s">
        <v>426</v>
      </c>
      <c r="C142" s="4" t="s">
        <v>20</v>
      </c>
      <c r="D142" s="4" t="s">
        <v>98</v>
      </c>
      <c r="E142" s="4" t="s">
        <v>427</v>
      </c>
      <c r="F142" s="5">
        <v>1569</v>
      </c>
      <c r="G142" s="5">
        <v>3</v>
      </c>
    </row>
    <row r="143" spans="1:7" x14ac:dyDescent="0.2">
      <c r="A143" s="4" t="s">
        <v>428</v>
      </c>
      <c r="B143" s="4" t="s">
        <v>429</v>
      </c>
      <c r="C143" s="4" t="s">
        <v>20</v>
      </c>
      <c r="D143" s="4" t="s">
        <v>93</v>
      </c>
      <c r="E143" s="4" t="s">
        <v>430</v>
      </c>
      <c r="F143" s="5">
        <v>353</v>
      </c>
      <c r="G143" s="5">
        <v>4</v>
      </c>
    </row>
    <row r="144" spans="1:7" x14ac:dyDescent="0.2">
      <c r="A144" s="4" t="s">
        <v>431</v>
      </c>
      <c r="B144" s="4" t="s">
        <v>139</v>
      </c>
      <c r="C144" s="4" t="s">
        <v>20</v>
      </c>
      <c r="D144" s="4" t="s">
        <v>44</v>
      </c>
      <c r="E144" s="4" t="s">
        <v>432</v>
      </c>
      <c r="F144" s="5">
        <v>17171</v>
      </c>
      <c r="G144" s="5">
        <v>8</v>
      </c>
    </row>
    <row r="145" spans="1:7" x14ac:dyDescent="0.2">
      <c r="A145" s="4" t="s">
        <v>433</v>
      </c>
      <c r="B145" s="4" t="s">
        <v>434</v>
      </c>
      <c r="C145" s="4" t="s">
        <v>20</v>
      </c>
      <c r="D145" s="4" t="s">
        <v>44</v>
      </c>
      <c r="E145" s="4" t="s">
        <v>435</v>
      </c>
      <c r="F145" s="5">
        <v>10624</v>
      </c>
      <c r="G145" s="5">
        <v>112</v>
      </c>
    </row>
    <row r="146" spans="1:7" x14ac:dyDescent="0.2">
      <c r="A146" s="4" t="s">
        <v>436</v>
      </c>
      <c r="B146" s="4" t="s">
        <v>437</v>
      </c>
      <c r="C146" s="4" t="s">
        <v>20</v>
      </c>
      <c r="D146" s="4" t="s">
        <v>44</v>
      </c>
      <c r="E146" s="4" t="s">
        <v>438</v>
      </c>
      <c r="F146" s="5">
        <v>8729</v>
      </c>
      <c r="G146" s="5">
        <v>120</v>
      </c>
    </row>
    <row r="147" spans="1:7" x14ac:dyDescent="0.2">
      <c r="A147" s="4" t="s">
        <v>439</v>
      </c>
      <c r="B147" s="4" t="s">
        <v>139</v>
      </c>
      <c r="C147" s="4" t="s">
        <v>56</v>
      </c>
      <c r="D147" s="4" t="s">
        <v>440</v>
      </c>
      <c r="E147" s="4" t="s">
        <v>441</v>
      </c>
      <c r="F147" s="5">
        <v>5415</v>
      </c>
      <c r="G147" s="5">
        <v>13996</v>
      </c>
    </row>
    <row r="148" spans="1:7" x14ac:dyDescent="0.2">
      <c r="A148" s="4" t="s">
        <v>442</v>
      </c>
      <c r="B148" s="4" t="s">
        <v>443</v>
      </c>
      <c r="C148" s="4" t="s">
        <v>25</v>
      </c>
      <c r="D148" s="4" t="s">
        <v>75</v>
      </c>
      <c r="E148" s="4" t="s">
        <v>444</v>
      </c>
      <c r="F148" s="5">
        <v>47</v>
      </c>
      <c r="G148" s="5">
        <v>23</v>
      </c>
    </row>
    <row r="149" spans="1:7" x14ac:dyDescent="0.2">
      <c r="A149" s="4" t="s">
        <v>445</v>
      </c>
      <c r="B149" s="4" t="s">
        <v>446</v>
      </c>
      <c r="C149" s="4" t="s">
        <v>30</v>
      </c>
      <c r="D149" s="4" t="s">
        <v>31</v>
      </c>
      <c r="E149" s="4" t="s">
        <v>447</v>
      </c>
      <c r="F149" s="5">
        <v>884</v>
      </c>
      <c r="G149" s="5">
        <v>2358</v>
      </c>
    </row>
    <row r="150" spans="1:7" x14ac:dyDescent="0.2">
      <c r="A150" s="4" t="s">
        <v>448</v>
      </c>
      <c r="B150" s="4" t="s">
        <v>449</v>
      </c>
      <c r="C150" s="4" t="s">
        <v>25</v>
      </c>
      <c r="D150" s="4" t="s">
        <v>115</v>
      </c>
      <c r="E150" s="4" t="s">
        <v>450</v>
      </c>
      <c r="F150" s="5">
        <v>8640</v>
      </c>
      <c r="G150" s="5">
        <v>65</v>
      </c>
    </row>
    <row r="151" spans="1:7" x14ac:dyDescent="0.2">
      <c r="A151" s="4" t="s">
        <v>451</v>
      </c>
      <c r="B151" s="4" t="s">
        <v>452</v>
      </c>
      <c r="C151" s="4" t="s">
        <v>25</v>
      </c>
      <c r="D151" s="4" t="s">
        <v>115</v>
      </c>
      <c r="E151" s="4" t="s">
        <v>453</v>
      </c>
      <c r="F151" s="5">
        <v>175</v>
      </c>
      <c r="G151" s="5">
        <v>66</v>
      </c>
    </row>
    <row r="152" spans="1:7" x14ac:dyDescent="0.2">
      <c r="A152" s="4" t="s">
        <v>454</v>
      </c>
      <c r="B152" s="4" t="s">
        <v>455</v>
      </c>
      <c r="C152" s="4" t="s">
        <v>20</v>
      </c>
      <c r="D152" s="4" t="s">
        <v>21</v>
      </c>
      <c r="E152" s="4" t="s">
        <v>456</v>
      </c>
      <c r="F152" s="5">
        <v>761</v>
      </c>
      <c r="G152" s="5">
        <v>18</v>
      </c>
    </row>
    <row r="153" spans="1:7" x14ac:dyDescent="0.2">
      <c r="A153" s="4" t="s">
        <v>457</v>
      </c>
      <c r="B153" s="4" t="s">
        <v>458</v>
      </c>
      <c r="C153" s="4" t="s">
        <v>20</v>
      </c>
      <c r="D153" s="4" t="s">
        <v>21</v>
      </c>
      <c r="E153" s="4" t="s">
        <v>459</v>
      </c>
      <c r="F153" s="5">
        <v>3462</v>
      </c>
      <c r="G153" s="5" t="s">
        <v>53</v>
      </c>
    </row>
    <row r="154" spans="1:7" x14ac:dyDescent="0.2">
      <c r="A154" s="4" t="s">
        <v>460</v>
      </c>
      <c r="B154" s="4" t="s">
        <v>461</v>
      </c>
      <c r="C154" s="4" t="s">
        <v>30</v>
      </c>
      <c r="D154" s="4" t="s">
        <v>63</v>
      </c>
      <c r="E154" s="4" t="s">
        <v>462</v>
      </c>
      <c r="F154" s="5">
        <v>60688</v>
      </c>
      <c r="G154" s="5">
        <v>37</v>
      </c>
    </row>
    <row r="155" spans="1:7" x14ac:dyDescent="0.2">
      <c r="A155" s="4" t="s">
        <v>338</v>
      </c>
      <c r="B155" s="4" t="s">
        <v>339</v>
      </c>
      <c r="C155" s="4" t="s">
        <v>20</v>
      </c>
      <c r="D155" s="4" t="s">
        <v>44</v>
      </c>
      <c r="E155" s="4" t="s">
        <v>463</v>
      </c>
      <c r="F155" s="5">
        <v>21319</v>
      </c>
      <c r="G155" s="5">
        <v>71</v>
      </c>
    </row>
    <row r="156" spans="1:7" x14ac:dyDescent="0.2">
      <c r="A156" s="4" t="s">
        <v>464</v>
      </c>
      <c r="B156" s="4" t="s">
        <v>465</v>
      </c>
      <c r="C156" s="4" t="s">
        <v>20</v>
      </c>
      <c r="D156" s="4" t="s">
        <v>221</v>
      </c>
      <c r="E156" s="4" t="s">
        <v>466</v>
      </c>
      <c r="F156" s="5">
        <v>5234</v>
      </c>
      <c r="G156" s="5" t="s">
        <v>53</v>
      </c>
    </row>
    <row r="157" spans="1:7" x14ac:dyDescent="0.2">
      <c r="A157" s="4" t="s">
        <v>467</v>
      </c>
      <c r="B157" s="4" t="s">
        <v>468</v>
      </c>
      <c r="C157" s="4" t="s">
        <v>20</v>
      </c>
      <c r="D157" s="4" t="s">
        <v>44</v>
      </c>
      <c r="E157" s="4" t="s">
        <v>469</v>
      </c>
      <c r="F157" s="5">
        <v>969</v>
      </c>
      <c r="G157" s="5">
        <v>24</v>
      </c>
    </row>
    <row r="158" spans="1:7" x14ac:dyDescent="0.2">
      <c r="A158" s="4" t="s">
        <v>470</v>
      </c>
      <c r="B158" s="4" t="s">
        <v>471</v>
      </c>
      <c r="C158" s="4" t="s">
        <v>10</v>
      </c>
      <c r="D158" s="4" t="s">
        <v>37</v>
      </c>
      <c r="E158" s="4" t="s">
        <v>472</v>
      </c>
      <c r="F158" s="5">
        <v>13924</v>
      </c>
      <c r="G158" s="5">
        <v>5577</v>
      </c>
    </row>
    <row r="159" spans="1:7" x14ac:dyDescent="0.2">
      <c r="A159" s="4" t="s">
        <v>473</v>
      </c>
      <c r="B159" s="4" t="s">
        <v>34</v>
      </c>
      <c r="C159" s="4" t="s">
        <v>56</v>
      </c>
      <c r="D159" s="4" t="s">
        <v>474</v>
      </c>
      <c r="E159" s="4" t="s">
        <v>475</v>
      </c>
      <c r="F159" s="5">
        <v>4696</v>
      </c>
      <c r="G159" s="5">
        <v>20212</v>
      </c>
    </row>
    <row r="160" spans="1:7" x14ac:dyDescent="0.2">
      <c r="A160" s="4" t="s">
        <v>476</v>
      </c>
      <c r="B160" s="4" t="s">
        <v>477</v>
      </c>
      <c r="C160" s="4" t="s">
        <v>20</v>
      </c>
      <c r="D160" s="4" t="s">
        <v>221</v>
      </c>
      <c r="E160" s="4" t="s">
        <v>478</v>
      </c>
      <c r="F160" s="5">
        <v>3461</v>
      </c>
      <c r="G160" s="5" t="s">
        <v>53</v>
      </c>
    </row>
    <row r="161" spans="1:8" x14ac:dyDescent="0.2">
      <c r="A161" s="4" t="s">
        <v>479</v>
      </c>
      <c r="B161" s="4" t="s">
        <v>51</v>
      </c>
      <c r="C161" s="4" t="s">
        <v>20</v>
      </c>
      <c r="D161" s="4" t="s">
        <v>98</v>
      </c>
      <c r="E161" s="4" t="s">
        <v>480</v>
      </c>
      <c r="F161" s="5">
        <v>2</v>
      </c>
      <c r="G161" s="5" t="s">
        <v>53</v>
      </c>
    </row>
    <row r="162" spans="1:8" x14ac:dyDescent="0.2">
      <c r="A162" s="4" t="s">
        <v>481</v>
      </c>
      <c r="B162" s="4" t="s">
        <v>139</v>
      </c>
      <c r="C162" s="4" t="s">
        <v>20</v>
      </c>
      <c r="D162" s="4" t="s">
        <v>44</v>
      </c>
      <c r="E162" s="4" t="s">
        <v>482</v>
      </c>
      <c r="F162" s="5">
        <v>28223</v>
      </c>
      <c r="G162" s="5">
        <v>69</v>
      </c>
    </row>
    <row r="163" spans="1:8" x14ac:dyDescent="0.2">
      <c r="A163" s="4" t="s">
        <v>483</v>
      </c>
      <c r="B163" s="4" t="s">
        <v>124</v>
      </c>
      <c r="C163" s="4" t="s">
        <v>125</v>
      </c>
      <c r="D163" s="4" t="s">
        <v>423</v>
      </c>
      <c r="E163" s="4" t="s">
        <v>484</v>
      </c>
      <c r="F163" s="5">
        <v>3524</v>
      </c>
      <c r="G163" s="5">
        <v>12283</v>
      </c>
    </row>
    <row r="164" spans="1:8" x14ac:dyDescent="0.2">
      <c r="A164" s="4" t="s">
        <v>485</v>
      </c>
      <c r="B164" s="4" t="s">
        <v>486</v>
      </c>
      <c r="C164" s="4" t="s">
        <v>25</v>
      </c>
      <c r="D164" s="4" t="s">
        <v>26</v>
      </c>
      <c r="E164" s="4" t="s">
        <v>487</v>
      </c>
      <c r="F164" s="5">
        <v>12125</v>
      </c>
      <c r="G164" s="5">
        <v>3</v>
      </c>
    </row>
    <row r="165" spans="1:8" x14ac:dyDescent="0.2">
      <c r="A165" s="4" t="s">
        <v>488</v>
      </c>
      <c r="B165" s="4" t="s">
        <v>489</v>
      </c>
      <c r="C165" s="4" t="s">
        <v>20</v>
      </c>
      <c r="D165" s="4" t="s">
        <v>44</v>
      </c>
      <c r="E165" s="4" t="s">
        <v>490</v>
      </c>
      <c r="F165" s="5">
        <v>593</v>
      </c>
      <c r="G165" s="5">
        <v>8</v>
      </c>
    </row>
    <row r="166" spans="1:8" x14ac:dyDescent="0.2">
      <c r="A166" s="4" t="s">
        <v>491</v>
      </c>
      <c r="B166" s="4" t="s">
        <v>47</v>
      </c>
      <c r="C166" s="4" t="s">
        <v>25</v>
      </c>
      <c r="D166" s="4" t="s">
        <v>118</v>
      </c>
      <c r="E166" s="4" t="s">
        <v>492</v>
      </c>
      <c r="F166" s="5" t="s">
        <v>53</v>
      </c>
      <c r="G166" s="5">
        <v>103</v>
      </c>
    </row>
    <row r="167" spans="1:8" x14ac:dyDescent="0.2">
      <c r="A167" s="4" t="s">
        <v>493</v>
      </c>
      <c r="B167" s="4" t="s">
        <v>55</v>
      </c>
      <c r="C167" s="4" t="s">
        <v>25</v>
      </c>
      <c r="D167" s="4" t="s">
        <v>26</v>
      </c>
      <c r="E167" s="4" t="s">
        <v>494</v>
      </c>
      <c r="F167" s="5">
        <v>11827</v>
      </c>
      <c r="G167" s="5">
        <v>13262</v>
      </c>
    </row>
    <row r="168" spans="1:8" x14ac:dyDescent="0.2">
      <c r="A168" s="4" t="s">
        <v>495</v>
      </c>
      <c r="B168" s="4" t="s">
        <v>496</v>
      </c>
      <c r="C168" s="4" t="s">
        <v>5</v>
      </c>
      <c r="D168" s="4" t="s">
        <v>6</v>
      </c>
      <c r="E168" s="4" t="s">
        <v>497</v>
      </c>
      <c r="F168" s="5">
        <v>8718</v>
      </c>
      <c r="G168" s="5">
        <v>11</v>
      </c>
    </row>
    <row r="169" spans="1:8" x14ac:dyDescent="0.2">
      <c r="A169" s="4" t="s">
        <v>498</v>
      </c>
      <c r="B169" s="4" t="s">
        <v>499</v>
      </c>
      <c r="C169" s="4" t="s">
        <v>30</v>
      </c>
      <c r="D169" s="4" t="s">
        <v>63</v>
      </c>
      <c r="E169" s="4" t="s">
        <v>500</v>
      </c>
      <c r="F169" s="5">
        <v>6098</v>
      </c>
      <c r="G169" s="5">
        <v>1981</v>
      </c>
    </row>
    <row r="170" spans="1:8" x14ac:dyDescent="0.2">
      <c r="A170" s="4" t="s">
        <v>501</v>
      </c>
      <c r="B170" s="4" t="s">
        <v>502</v>
      </c>
      <c r="C170" s="4" t="s">
        <v>5</v>
      </c>
      <c r="D170" s="4" t="s">
        <v>348</v>
      </c>
      <c r="E170" s="4" t="s">
        <v>503</v>
      </c>
      <c r="F170" s="5">
        <v>1333</v>
      </c>
      <c r="G170" s="5">
        <v>5579</v>
      </c>
    </row>
    <row r="171" spans="1:8" x14ac:dyDescent="0.2">
      <c r="A171" s="4" t="s">
        <v>504</v>
      </c>
      <c r="B171" s="4" t="s">
        <v>139</v>
      </c>
      <c r="C171" s="4" t="s">
        <v>5</v>
      </c>
      <c r="D171" s="4" t="s">
        <v>188</v>
      </c>
      <c r="E171" s="4" t="s">
        <v>505</v>
      </c>
      <c r="F171" s="5">
        <v>4523</v>
      </c>
      <c r="G171" s="5">
        <v>961</v>
      </c>
    </row>
    <row r="172" spans="1:8" x14ac:dyDescent="0.2">
      <c r="A172" s="4" t="s">
        <v>506</v>
      </c>
      <c r="B172" s="4" t="s">
        <v>507</v>
      </c>
      <c r="C172" s="4" t="s">
        <v>10</v>
      </c>
      <c r="D172" s="4" t="s">
        <v>508</v>
      </c>
      <c r="E172" s="4" t="s">
        <v>509</v>
      </c>
      <c r="F172" s="5">
        <v>4704</v>
      </c>
      <c r="G172" s="5">
        <v>11392</v>
      </c>
    </row>
    <row r="173" spans="1:8" x14ac:dyDescent="0.2">
      <c r="A173" s="4" t="s">
        <v>510</v>
      </c>
      <c r="B173" s="4" t="s">
        <v>511</v>
      </c>
      <c r="C173" s="4" t="s">
        <v>20</v>
      </c>
      <c r="D173" s="4" t="s">
        <v>44</v>
      </c>
      <c r="E173" s="4" t="s">
        <v>512</v>
      </c>
      <c r="F173" s="5">
        <v>7038</v>
      </c>
      <c r="G173" s="5" t="s">
        <v>53</v>
      </c>
    </row>
    <row r="174" spans="1:8" x14ac:dyDescent="0.2">
      <c r="A174" s="4" t="s">
        <v>513</v>
      </c>
      <c r="B174" s="4" t="s">
        <v>51</v>
      </c>
      <c r="C174" s="4" t="s">
        <v>56</v>
      </c>
      <c r="D174" s="4" t="s">
        <v>140</v>
      </c>
      <c r="E174" s="4" t="s">
        <v>514</v>
      </c>
      <c r="F174" s="5">
        <v>289</v>
      </c>
      <c r="G174" s="5">
        <v>420</v>
      </c>
    </row>
    <row r="175" spans="1:8" x14ac:dyDescent="0.2">
      <c r="A175" s="4" t="s">
        <v>515</v>
      </c>
      <c r="B175" s="4" t="s">
        <v>516</v>
      </c>
      <c r="C175" s="4" t="s">
        <v>20</v>
      </c>
      <c r="D175" s="4" t="s">
        <v>221</v>
      </c>
      <c r="E175" s="4" t="s">
        <v>517</v>
      </c>
      <c r="F175" s="26">
        <v>341</v>
      </c>
      <c r="G175" s="26" t="s">
        <v>53</v>
      </c>
      <c r="H175" s="6" t="s">
        <v>912</v>
      </c>
    </row>
    <row r="176" spans="1:8" x14ac:dyDescent="0.2">
      <c r="A176" s="4" t="s">
        <v>518</v>
      </c>
      <c r="B176" s="4" t="s">
        <v>519</v>
      </c>
      <c r="C176" s="4" t="s">
        <v>20</v>
      </c>
      <c r="D176" s="4" t="s">
        <v>21</v>
      </c>
      <c r="E176" s="4" t="s">
        <v>520</v>
      </c>
      <c r="F176" s="5">
        <v>1837</v>
      </c>
      <c r="G176" s="5">
        <v>4</v>
      </c>
    </row>
    <row r="177" spans="1:8" x14ac:dyDescent="0.2">
      <c r="A177" s="4" t="s">
        <v>521</v>
      </c>
      <c r="B177" s="4" t="s">
        <v>522</v>
      </c>
      <c r="C177" s="4" t="s">
        <v>164</v>
      </c>
      <c r="D177" s="4" t="s">
        <v>523</v>
      </c>
      <c r="E177" s="4" t="s">
        <v>524</v>
      </c>
      <c r="F177" s="5">
        <v>6110</v>
      </c>
      <c r="G177" s="5">
        <v>1999</v>
      </c>
    </row>
    <row r="178" spans="1:8" x14ac:dyDescent="0.2">
      <c r="A178" s="4" t="s">
        <v>525</v>
      </c>
      <c r="B178" s="4" t="s">
        <v>526</v>
      </c>
      <c r="C178" s="4" t="s">
        <v>25</v>
      </c>
      <c r="D178" s="4" t="s">
        <v>527</v>
      </c>
      <c r="E178" s="4" t="s">
        <v>528</v>
      </c>
      <c r="F178" s="5">
        <v>893</v>
      </c>
      <c r="G178" s="5">
        <v>3852</v>
      </c>
    </row>
    <row r="179" spans="1:8" x14ac:dyDescent="0.2">
      <c r="A179" s="4" t="s">
        <v>117</v>
      </c>
      <c r="B179" s="4" t="s">
        <v>47</v>
      </c>
      <c r="C179" s="4" t="s">
        <v>56</v>
      </c>
      <c r="D179" s="4" t="s">
        <v>529</v>
      </c>
      <c r="E179" s="4" t="s">
        <v>530</v>
      </c>
      <c r="F179" s="5">
        <v>4068</v>
      </c>
      <c r="G179" s="5">
        <v>7425</v>
      </c>
    </row>
    <row r="180" spans="1:8" x14ac:dyDescent="0.2">
      <c r="A180" s="4" t="s">
        <v>531</v>
      </c>
      <c r="B180" s="4" t="s">
        <v>532</v>
      </c>
      <c r="C180" s="4" t="s">
        <v>30</v>
      </c>
      <c r="D180" s="4" t="s">
        <v>108</v>
      </c>
      <c r="E180" s="4" t="s">
        <v>533</v>
      </c>
      <c r="F180" s="5">
        <v>308</v>
      </c>
      <c r="G180" s="5">
        <v>2891</v>
      </c>
    </row>
    <row r="181" spans="1:8" x14ac:dyDescent="0.2">
      <c r="A181" s="4" t="s">
        <v>534</v>
      </c>
      <c r="B181" s="4" t="s">
        <v>139</v>
      </c>
      <c r="C181" s="4" t="s">
        <v>15</v>
      </c>
      <c r="D181" s="4" t="s">
        <v>535</v>
      </c>
      <c r="E181" s="4" t="s">
        <v>536</v>
      </c>
      <c r="F181" s="5">
        <v>173</v>
      </c>
      <c r="G181" s="5">
        <v>4202</v>
      </c>
    </row>
    <row r="182" spans="1:8" x14ac:dyDescent="0.2">
      <c r="A182" s="4" t="s">
        <v>537</v>
      </c>
      <c r="B182" s="4" t="s">
        <v>538</v>
      </c>
      <c r="C182" s="4" t="s">
        <v>20</v>
      </c>
      <c r="D182" s="4" t="s">
        <v>21</v>
      </c>
      <c r="E182" s="4" t="s">
        <v>539</v>
      </c>
      <c r="F182" s="5">
        <v>776</v>
      </c>
      <c r="G182" s="5">
        <v>4</v>
      </c>
    </row>
    <row r="183" spans="1:8" x14ac:dyDescent="0.2">
      <c r="A183" s="4" t="s">
        <v>540</v>
      </c>
      <c r="B183" s="4" t="s">
        <v>51</v>
      </c>
      <c r="C183" s="4" t="s">
        <v>15</v>
      </c>
      <c r="D183" s="4" t="s">
        <v>16</v>
      </c>
      <c r="E183" s="4" t="s">
        <v>541</v>
      </c>
      <c r="F183" s="5">
        <v>2</v>
      </c>
      <c r="G183" s="5" t="s">
        <v>53</v>
      </c>
    </row>
    <row r="184" spans="1:8" x14ac:dyDescent="0.2">
      <c r="A184" s="4" t="s">
        <v>542</v>
      </c>
      <c r="B184" s="4" t="s">
        <v>543</v>
      </c>
      <c r="C184" s="4" t="s">
        <v>20</v>
      </c>
      <c r="D184" s="4" t="s">
        <v>93</v>
      </c>
      <c r="E184" s="4" t="s">
        <v>544</v>
      </c>
      <c r="F184" s="26">
        <v>303</v>
      </c>
      <c r="G184" s="26" t="s">
        <v>53</v>
      </c>
      <c r="H184" s="6" t="s">
        <v>913</v>
      </c>
    </row>
    <row r="185" spans="1:8" x14ac:dyDescent="0.2">
      <c r="A185" s="4" t="s">
        <v>545</v>
      </c>
      <c r="B185" s="4" t="s">
        <v>546</v>
      </c>
      <c r="C185" s="4" t="s">
        <v>20</v>
      </c>
      <c r="D185" s="4" t="s">
        <v>98</v>
      </c>
      <c r="E185" s="4" t="s">
        <v>547</v>
      </c>
      <c r="F185" s="5">
        <v>1285</v>
      </c>
      <c r="G185" s="5">
        <v>1</v>
      </c>
    </row>
    <row r="186" spans="1:8" x14ac:dyDescent="0.2">
      <c r="A186" s="4" t="s">
        <v>548</v>
      </c>
      <c r="B186" s="4" t="s">
        <v>549</v>
      </c>
      <c r="C186" s="4" t="s">
        <v>25</v>
      </c>
      <c r="D186" s="4" t="s">
        <v>115</v>
      </c>
      <c r="E186" s="4" t="s">
        <v>550</v>
      </c>
      <c r="F186" s="5">
        <v>15483</v>
      </c>
      <c r="G186" s="5">
        <v>236</v>
      </c>
    </row>
    <row r="187" spans="1:8" x14ac:dyDescent="0.2">
      <c r="A187" s="4" t="s">
        <v>551</v>
      </c>
      <c r="B187" s="4" t="s">
        <v>552</v>
      </c>
      <c r="C187" s="4" t="s">
        <v>20</v>
      </c>
      <c r="D187" s="4" t="s">
        <v>98</v>
      </c>
      <c r="E187" s="4" t="s">
        <v>553</v>
      </c>
      <c r="F187" s="5">
        <v>3544</v>
      </c>
      <c r="G187" s="5">
        <v>1</v>
      </c>
    </row>
    <row r="188" spans="1:8" x14ac:dyDescent="0.2">
      <c r="A188" s="4" t="s">
        <v>554</v>
      </c>
      <c r="B188" s="4" t="s">
        <v>555</v>
      </c>
      <c r="C188" s="4" t="s">
        <v>85</v>
      </c>
      <c r="D188" s="4" t="s">
        <v>86</v>
      </c>
      <c r="E188" s="4" t="s">
        <v>556</v>
      </c>
      <c r="F188" s="5">
        <v>6039</v>
      </c>
      <c r="G188" s="5">
        <v>21101</v>
      </c>
    </row>
    <row r="189" spans="1:8" x14ac:dyDescent="0.2">
      <c r="A189" s="4" t="s">
        <v>557</v>
      </c>
      <c r="B189" s="4" t="s">
        <v>558</v>
      </c>
      <c r="C189" s="4" t="s">
        <v>10</v>
      </c>
      <c r="D189" s="4" t="s">
        <v>37</v>
      </c>
      <c r="E189" s="4" t="s">
        <v>559</v>
      </c>
      <c r="F189" s="5">
        <v>77</v>
      </c>
      <c r="G189" s="5">
        <v>12</v>
      </c>
    </row>
    <row r="190" spans="1:8" x14ac:dyDescent="0.2">
      <c r="A190" s="4" t="s">
        <v>560</v>
      </c>
      <c r="B190" s="4" t="s">
        <v>561</v>
      </c>
      <c r="C190" s="4" t="s">
        <v>20</v>
      </c>
      <c r="D190" s="4" t="s">
        <v>98</v>
      </c>
      <c r="E190" s="4" t="s">
        <v>562</v>
      </c>
      <c r="F190" s="5">
        <v>19594</v>
      </c>
      <c r="G190" s="5">
        <v>13</v>
      </c>
    </row>
    <row r="191" spans="1:8" x14ac:dyDescent="0.2">
      <c r="A191" s="4" t="s">
        <v>563</v>
      </c>
      <c r="B191" s="4" t="s">
        <v>564</v>
      </c>
      <c r="C191" s="4" t="s">
        <v>85</v>
      </c>
      <c r="D191" s="4" t="s">
        <v>86</v>
      </c>
      <c r="E191" s="4" t="s">
        <v>565</v>
      </c>
      <c r="F191" s="5" t="s">
        <v>53</v>
      </c>
      <c r="G191" s="5">
        <v>732</v>
      </c>
    </row>
    <row r="192" spans="1:8" x14ac:dyDescent="0.2">
      <c r="A192" s="4" t="s">
        <v>566</v>
      </c>
      <c r="B192" s="4" t="s">
        <v>139</v>
      </c>
      <c r="C192" s="4" t="s">
        <v>25</v>
      </c>
      <c r="D192" s="4" t="s">
        <v>527</v>
      </c>
      <c r="E192" s="4" t="s">
        <v>567</v>
      </c>
      <c r="F192" s="5">
        <v>3328</v>
      </c>
      <c r="G192" s="5">
        <v>8378</v>
      </c>
    </row>
    <row r="193" spans="1:7" x14ac:dyDescent="0.2">
      <c r="A193" s="4" t="s">
        <v>568</v>
      </c>
      <c r="B193" s="4" t="s">
        <v>139</v>
      </c>
      <c r="C193" s="4" t="s">
        <v>20</v>
      </c>
      <c r="D193" s="4" t="s">
        <v>221</v>
      </c>
      <c r="E193" s="4" t="s">
        <v>569</v>
      </c>
      <c r="F193" s="5">
        <v>30329</v>
      </c>
      <c r="G193" s="5">
        <v>248</v>
      </c>
    </row>
    <row r="194" spans="1:7" x14ac:dyDescent="0.2">
      <c r="A194" s="4" t="s">
        <v>570</v>
      </c>
      <c r="B194" s="4" t="s">
        <v>571</v>
      </c>
      <c r="C194" s="4" t="s">
        <v>5</v>
      </c>
      <c r="D194" s="4" t="s">
        <v>6</v>
      </c>
      <c r="E194" s="4" t="s">
        <v>572</v>
      </c>
      <c r="F194" s="5">
        <v>1878</v>
      </c>
      <c r="G194" s="5" t="s">
        <v>53</v>
      </c>
    </row>
    <row r="195" spans="1:7" x14ac:dyDescent="0.2">
      <c r="A195" s="4" t="s">
        <v>573</v>
      </c>
      <c r="B195" s="4" t="s">
        <v>574</v>
      </c>
      <c r="C195" s="4" t="s">
        <v>25</v>
      </c>
      <c r="D195" s="4" t="s">
        <v>115</v>
      </c>
      <c r="E195" s="4" t="s">
        <v>575</v>
      </c>
      <c r="F195" s="5">
        <v>9747</v>
      </c>
      <c r="G195" s="5">
        <v>2422</v>
      </c>
    </row>
    <row r="196" spans="1:7" x14ac:dyDescent="0.2">
      <c r="A196" s="4" t="s">
        <v>576</v>
      </c>
      <c r="B196" s="4" t="s">
        <v>577</v>
      </c>
      <c r="C196" s="4" t="s">
        <v>5</v>
      </c>
      <c r="D196" s="4" t="s">
        <v>578</v>
      </c>
      <c r="E196" s="4" t="s">
        <v>579</v>
      </c>
      <c r="F196" s="5">
        <v>635</v>
      </c>
      <c r="G196" s="5">
        <v>103</v>
      </c>
    </row>
    <row r="197" spans="1:7" x14ac:dyDescent="0.2">
      <c r="A197" s="4" t="s">
        <v>580</v>
      </c>
      <c r="B197" s="4" t="s">
        <v>581</v>
      </c>
      <c r="C197" s="4" t="s">
        <v>20</v>
      </c>
      <c r="D197" s="4" t="s">
        <v>93</v>
      </c>
      <c r="E197" s="4" t="s">
        <v>582</v>
      </c>
      <c r="F197" s="5">
        <v>5966</v>
      </c>
      <c r="G197" s="5">
        <v>3</v>
      </c>
    </row>
    <row r="198" spans="1:7" x14ac:dyDescent="0.2">
      <c r="A198" s="4" t="s">
        <v>583</v>
      </c>
      <c r="B198" s="4" t="s">
        <v>584</v>
      </c>
      <c r="C198" s="4" t="s">
        <v>15</v>
      </c>
      <c r="D198" s="4" t="s">
        <v>177</v>
      </c>
      <c r="E198" s="4" t="s">
        <v>585</v>
      </c>
      <c r="F198" s="5">
        <v>142</v>
      </c>
      <c r="G198" s="5">
        <v>421</v>
      </c>
    </row>
    <row r="199" spans="1:7" x14ac:dyDescent="0.2">
      <c r="A199" s="4" t="s">
        <v>586</v>
      </c>
      <c r="B199" s="4" t="s">
        <v>306</v>
      </c>
      <c r="C199" s="4" t="s">
        <v>30</v>
      </c>
      <c r="D199" s="4" t="s">
        <v>63</v>
      </c>
      <c r="E199" s="4" t="s">
        <v>587</v>
      </c>
      <c r="F199" s="5">
        <v>727</v>
      </c>
      <c r="G199" s="5" t="s">
        <v>53</v>
      </c>
    </row>
    <row r="200" spans="1:7" x14ac:dyDescent="0.2">
      <c r="A200" s="4" t="s">
        <v>588</v>
      </c>
      <c r="B200" s="4" t="s">
        <v>589</v>
      </c>
      <c r="C200" s="4" t="s">
        <v>5</v>
      </c>
      <c r="D200" s="4" t="s">
        <v>35</v>
      </c>
      <c r="E200" s="4" t="s">
        <v>590</v>
      </c>
      <c r="F200" s="5">
        <v>5550</v>
      </c>
      <c r="G200" s="5">
        <v>3026</v>
      </c>
    </row>
    <row r="201" spans="1:7" x14ac:dyDescent="0.2">
      <c r="A201" s="4" t="s">
        <v>591</v>
      </c>
      <c r="B201" s="4" t="s">
        <v>139</v>
      </c>
      <c r="C201" s="4" t="s">
        <v>15</v>
      </c>
      <c r="D201" s="4" t="s">
        <v>592</v>
      </c>
      <c r="E201" s="4" t="s">
        <v>593</v>
      </c>
      <c r="F201" s="5">
        <v>442</v>
      </c>
      <c r="G201" s="5">
        <v>10694</v>
      </c>
    </row>
    <row r="202" spans="1:7" x14ac:dyDescent="0.2">
      <c r="A202" s="4" t="s">
        <v>594</v>
      </c>
      <c r="B202" s="4" t="s">
        <v>595</v>
      </c>
      <c r="C202" s="4" t="s">
        <v>20</v>
      </c>
      <c r="D202" s="4" t="s">
        <v>221</v>
      </c>
      <c r="E202" s="4" t="s">
        <v>596</v>
      </c>
      <c r="F202" s="5">
        <v>2877</v>
      </c>
      <c r="G202" s="5">
        <v>419</v>
      </c>
    </row>
    <row r="203" spans="1:7" x14ac:dyDescent="0.2">
      <c r="A203" s="4" t="s">
        <v>597</v>
      </c>
      <c r="B203" s="4" t="s">
        <v>598</v>
      </c>
      <c r="C203" s="4" t="s">
        <v>20</v>
      </c>
      <c r="D203" s="4" t="s">
        <v>93</v>
      </c>
      <c r="E203" s="4" t="s">
        <v>599</v>
      </c>
      <c r="F203" s="5">
        <v>2119</v>
      </c>
      <c r="G203" s="5" t="s">
        <v>53</v>
      </c>
    </row>
    <row r="204" spans="1:7" x14ac:dyDescent="0.2">
      <c r="A204" s="4" t="s">
        <v>600</v>
      </c>
      <c r="B204" s="4" t="s">
        <v>601</v>
      </c>
      <c r="C204" s="4" t="s">
        <v>20</v>
      </c>
      <c r="D204" s="4" t="s">
        <v>98</v>
      </c>
      <c r="E204" s="4" t="s">
        <v>602</v>
      </c>
      <c r="F204" s="5">
        <v>6741</v>
      </c>
      <c r="G204" s="5" t="s">
        <v>53</v>
      </c>
    </row>
    <row r="205" spans="1:7" x14ac:dyDescent="0.2">
      <c r="A205" s="4" t="s">
        <v>603</v>
      </c>
      <c r="B205" s="4" t="s">
        <v>604</v>
      </c>
      <c r="C205" s="4" t="s">
        <v>15</v>
      </c>
      <c r="D205" s="4" t="s">
        <v>177</v>
      </c>
      <c r="E205" s="4" t="s">
        <v>605</v>
      </c>
      <c r="F205" s="5">
        <v>6252</v>
      </c>
      <c r="G205" s="5">
        <v>9289</v>
      </c>
    </row>
    <row r="206" spans="1:7" x14ac:dyDescent="0.2">
      <c r="A206" s="4" t="s">
        <v>606</v>
      </c>
      <c r="B206" s="4" t="s">
        <v>607</v>
      </c>
      <c r="C206" s="4" t="s">
        <v>20</v>
      </c>
      <c r="D206" s="4" t="s">
        <v>21</v>
      </c>
      <c r="E206" s="4" t="s">
        <v>608</v>
      </c>
      <c r="F206" s="5">
        <v>26</v>
      </c>
      <c r="G206" s="5" t="s">
        <v>53</v>
      </c>
    </row>
    <row r="207" spans="1:7" x14ac:dyDescent="0.2">
      <c r="A207" s="4" t="s">
        <v>609</v>
      </c>
      <c r="B207" s="4" t="s">
        <v>610</v>
      </c>
      <c r="C207" s="4" t="s">
        <v>20</v>
      </c>
      <c r="D207" s="4" t="s">
        <v>44</v>
      </c>
      <c r="E207" s="4" t="s">
        <v>611</v>
      </c>
      <c r="F207" s="5">
        <v>1095</v>
      </c>
      <c r="G207" s="5">
        <v>2</v>
      </c>
    </row>
    <row r="208" spans="1:7" x14ac:dyDescent="0.2">
      <c r="A208" s="4" t="s">
        <v>134</v>
      </c>
      <c r="B208" s="4" t="s">
        <v>612</v>
      </c>
      <c r="C208" s="4" t="s">
        <v>56</v>
      </c>
      <c r="D208" s="4" t="s">
        <v>140</v>
      </c>
      <c r="E208" s="4" t="s">
        <v>613</v>
      </c>
      <c r="F208" s="5">
        <v>4695</v>
      </c>
      <c r="G208" s="5">
        <v>2165</v>
      </c>
    </row>
    <row r="209" spans="1:7" x14ac:dyDescent="0.2">
      <c r="A209" s="4" t="s">
        <v>614</v>
      </c>
      <c r="B209" s="4" t="s">
        <v>615</v>
      </c>
      <c r="C209" s="4" t="s">
        <v>20</v>
      </c>
      <c r="D209" s="4" t="s">
        <v>93</v>
      </c>
      <c r="E209" s="4" t="s">
        <v>616</v>
      </c>
      <c r="F209" s="5">
        <v>795</v>
      </c>
      <c r="G209" s="5">
        <v>5</v>
      </c>
    </row>
    <row r="210" spans="1:7" x14ac:dyDescent="0.2">
      <c r="A210" s="4" t="s">
        <v>617</v>
      </c>
      <c r="B210" s="4" t="s">
        <v>618</v>
      </c>
      <c r="C210" s="4" t="s">
        <v>20</v>
      </c>
      <c r="D210" s="4" t="s">
        <v>44</v>
      </c>
      <c r="E210" s="4" t="s">
        <v>619</v>
      </c>
      <c r="F210" s="5">
        <v>26187</v>
      </c>
      <c r="G210" s="5">
        <v>120</v>
      </c>
    </row>
    <row r="211" spans="1:7" x14ac:dyDescent="0.2">
      <c r="A211" s="4" t="s">
        <v>620</v>
      </c>
      <c r="B211" s="4" t="s">
        <v>621</v>
      </c>
      <c r="C211" s="4" t="s">
        <v>15</v>
      </c>
      <c r="D211" s="4" t="s">
        <v>622</v>
      </c>
      <c r="E211" s="4" t="s">
        <v>623</v>
      </c>
      <c r="F211" s="5">
        <v>11216</v>
      </c>
      <c r="G211" s="5">
        <v>18648</v>
      </c>
    </row>
    <row r="212" spans="1:7" x14ac:dyDescent="0.2">
      <c r="A212" s="4" t="s">
        <v>624</v>
      </c>
      <c r="B212" s="4" t="s">
        <v>625</v>
      </c>
      <c r="C212" s="4" t="s">
        <v>10</v>
      </c>
      <c r="D212" s="4" t="s">
        <v>143</v>
      </c>
      <c r="E212" s="4" t="s">
        <v>626</v>
      </c>
      <c r="F212" s="5">
        <v>319</v>
      </c>
      <c r="G212" s="5">
        <v>41</v>
      </c>
    </row>
    <row r="213" spans="1:7" x14ac:dyDescent="0.2">
      <c r="A213" s="4" t="s">
        <v>433</v>
      </c>
      <c r="B213" s="4" t="s">
        <v>434</v>
      </c>
      <c r="C213" s="4" t="s">
        <v>30</v>
      </c>
      <c r="D213" s="4" t="s">
        <v>63</v>
      </c>
      <c r="E213" s="4" t="s">
        <v>627</v>
      </c>
      <c r="F213" s="5">
        <v>4345</v>
      </c>
      <c r="G213" s="5">
        <v>8</v>
      </c>
    </row>
    <row r="214" spans="1:7" x14ac:dyDescent="0.2">
      <c r="A214" s="4" t="s">
        <v>628</v>
      </c>
      <c r="B214" s="4" t="s">
        <v>629</v>
      </c>
      <c r="C214" s="4" t="s">
        <v>20</v>
      </c>
      <c r="D214" s="4" t="s">
        <v>44</v>
      </c>
      <c r="E214" s="4" t="s">
        <v>630</v>
      </c>
      <c r="F214" s="5">
        <v>2070</v>
      </c>
      <c r="G214" s="5" t="s">
        <v>53</v>
      </c>
    </row>
    <row r="215" spans="1:7" x14ac:dyDescent="0.2">
      <c r="A215" s="4" t="s">
        <v>246</v>
      </c>
      <c r="B215" s="4" t="s">
        <v>247</v>
      </c>
      <c r="C215" s="4" t="s">
        <v>20</v>
      </c>
      <c r="D215" s="4" t="s">
        <v>93</v>
      </c>
      <c r="E215" s="4" t="s">
        <v>631</v>
      </c>
      <c r="F215" s="5">
        <v>31178</v>
      </c>
      <c r="G215" s="5">
        <v>113</v>
      </c>
    </row>
    <row r="216" spans="1:7" x14ac:dyDescent="0.2">
      <c r="A216" s="4" t="s">
        <v>632</v>
      </c>
      <c r="B216" s="4" t="s">
        <v>633</v>
      </c>
      <c r="C216" s="4" t="s">
        <v>5</v>
      </c>
      <c r="D216" s="4" t="s">
        <v>188</v>
      </c>
      <c r="E216" s="4" t="s">
        <v>634</v>
      </c>
      <c r="F216" s="5">
        <v>948</v>
      </c>
      <c r="G216" s="5">
        <v>3046</v>
      </c>
    </row>
    <row r="217" spans="1:7" x14ac:dyDescent="0.2">
      <c r="A217" s="4" t="s">
        <v>635</v>
      </c>
      <c r="B217" s="4" t="s">
        <v>636</v>
      </c>
      <c r="C217" s="4" t="s">
        <v>30</v>
      </c>
      <c r="D217" s="4" t="s">
        <v>31</v>
      </c>
      <c r="E217" s="4" t="s">
        <v>637</v>
      </c>
      <c r="F217" s="5">
        <v>144</v>
      </c>
      <c r="G217" s="5">
        <v>1371</v>
      </c>
    </row>
    <row r="218" spans="1:7" x14ac:dyDescent="0.2">
      <c r="A218" s="4" t="s">
        <v>638</v>
      </c>
      <c r="B218" s="4" t="s">
        <v>639</v>
      </c>
      <c r="C218" s="4" t="s">
        <v>20</v>
      </c>
      <c r="D218" s="4" t="s">
        <v>93</v>
      </c>
      <c r="E218" s="4" t="s">
        <v>640</v>
      </c>
      <c r="F218" s="5">
        <v>252</v>
      </c>
      <c r="G218" s="5" t="s">
        <v>53</v>
      </c>
    </row>
    <row r="219" spans="1:7" x14ac:dyDescent="0.2">
      <c r="A219" s="4" t="s">
        <v>641</v>
      </c>
      <c r="B219" s="4" t="s">
        <v>642</v>
      </c>
      <c r="C219" s="4" t="s">
        <v>125</v>
      </c>
      <c r="D219" s="4" t="s">
        <v>126</v>
      </c>
      <c r="E219" s="4" t="s">
        <v>643</v>
      </c>
      <c r="F219" s="5">
        <v>2690</v>
      </c>
      <c r="G219" s="5">
        <v>8520</v>
      </c>
    </row>
    <row r="220" spans="1:7" x14ac:dyDescent="0.2">
      <c r="A220" s="4" t="s">
        <v>644</v>
      </c>
      <c r="B220" s="4" t="s">
        <v>51</v>
      </c>
      <c r="C220" s="4" t="s">
        <v>5</v>
      </c>
      <c r="D220" s="4" t="s">
        <v>6</v>
      </c>
      <c r="E220" s="4" t="s">
        <v>645</v>
      </c>
      <c r="F220" s="5">
        <v>1</v>
      </c>
      <c r="G220" s="5">
        <v>1</v>
      </c>
    </row>
    <row r="221" spans="1:7" x14ac:dyDescent="0.2">
      <c r="A221" s="4" t="s">
        <v>646</v>
      </c>
      <c r="B221" s="4" t="s">
        <v>647</v>
      </c>
      <c r="C221" s="4" t="s">
        <v>25</v>
      </c>
      <c r="D221" s="4" t="s">
        <v>115</v>
      </c>
      <c r="E221" s="4" t="s">
        <v>648</v>
      </c>
      <c r="F221" s="5">
        <v>8729</v>
      </c>
      <c r="G221" s="5">
        <v>1356</v>
      </c>
    </row>
    <row r="222" spans="1:7" x14ac:dyDescent="0.2">
      <c r="A222" s="4" t="s">
        <v>635</v>
      </c>
      <c r="B222" s="4" t="s">
        <v>636</v>
      </c>
      <c r="C222" s="4" t="s">
        <v>10</v>
      </c>
      <c r="D222" s="4" t="s">
        <v>37</v>
      </c>
      <c r="E222" s="4" t="s">
        <v>649</v>
      </c>
      <c r="F222" s="5">
        <v>618</v>
      </c>
      <c r="G222" s="5">
        <v>904</v>
      </c>
    </row>
    <row r="223" spans="1:7" x14ac:dyDescent="0.2">
      <c r="A223" s="4" t="s">
        <v>650</v>
      </c>
      <c r="B223" s="4" t="s">
        <v>651</v>
      </c>
      <c r="C223" s="4" t="s">
        <v>20</v>
      </c>
      <c r="D223" s="4" t="s">
        <v>93</v>
      </c>
      <c r="E223" s="4" t="s">
        <v>652</v>
      </c>
      <c r="F223" s="5">
        <v>1818</v>
      </c>
      <c r="G223" s="5" t="s">
        <v>53</v>
      </c>
    </row>
    <row r="224" spans="1:7" x14ac:dyDescent="0.2">
      <c r="A224" s="4" t="s">
        <v>653</v>
      </c>
      <c r="B224" s="4" t="s">
        <v>654</v>
      </c>
      <c r="C224" s="4" t="s">
        <v>5</v>
      </c>
      <c r="D224" s="4" t="s">
        <v>188</v>
      </c>
      <c r="E224" s="4" t="s">
        <v>655</v>
      </c>
      <c r="F224" s="5">
        <v>987</v>
      </c>
      <c r="G224" s="5">
        <v>1107</v>
      </c>
    </row>
    <row r="225" spans="1:7" x14ac:dyDescent="0.2">
      <c r="A225" s="4" t="s">
        <v>656</v>
      </c>
      <c r="B225" s="4" t="s">
        <v>657</v>
      </c>
      <c r="C225" s="4" t="s">
        <v>20</v>
      </c>
      <c r="D225" s="4" t="s">
        <v>93</v>
      </c>
      <c r="E225" s="4" t="s">
        <v>658</v>
      </c>
      <c r="F225" s="5">
        <v>2560</v>
      </c>
      <c r="G225" s="5">
        <v>34</v>
      </c>
    </row>
    <row r="226" spans="1:7" x14ac:dyDescent="0.2">
      <c r="A226" s="4" t="s">
        <v>659</v>
      </c>
      <c r="B226" s="4" t="s">
        <v>660</v>
      </c>
      <c r="C226" s="4" t="s">
        <v>5</v>
      </c>
      <c r="D226" s="4" t="s">
        <v>35</v>
      </c>
      <c r="E226" s="4" t="s">
        <v>661</v>
      </c>
      <c r="F226" s="5">
        <v>2201</v>
      </c>
      <c r="G226" s="5">
        <v>873</v>
      </c>
    </row>
    <row r="227" spans="1:7" x14ac:dyDescent="0.2">
      <c r="A227" s="4" t="s">
        <v>662</v>
      </c>
      <c r="B227" s="4" t="s">
        <v>663</v>
      </c>
      <c r="C227" s="4" t="s">
        <v>125</v>
      </c>
      <c r="D227" s="4" t="s">
        <v>423</v>
      </c>
      <c r="E227" s="4" t="s">
        <v>664</v>
      </c>
      <c r="F227" s="5">
        <v>48</v>
      </c>
      <c r="G227" s="5">
        <v>135</v>
      </c>
    </row>
    <row r="228" spans="1:7" x14ac:dyDescent="0.2">
      <c r="A228" s="4" t="s">
        <v>665</v>
      </c>
      <c r="B228" s="4" t="s">
        <v>666</v>
      </c>
      <c r="C228" s="4" t="s">
        <v>20</v>
      </c>
      <c r="D228" s="4" t="s">
        <v>93</v>
      </c>
      <c r="E228" s="4" t="s">
        <v>667</v>
      </c>
      <c r="F228" s="5">
        <v>3954</v>
      </c>
      <c r="G228" s="5">
        <v>1</v>
      </c>
    </row>
    <row r="229" spans="1:7" x14ac:dyDescent="0.2">
      <c r="A229" s="4" t="s">
        <v>668</v>
      </c>
      <c r="B229" s="4" t="s">
        <v>669</v>
      </c>
      <c r="C229" s="4" t="s">
        <v>30</v>
      </c>
      <c r="D229" s="4" t="s">
        <v>31</v>
      </c>
      <c r="E229" s="4" t="s">
        <v>670</v>
      </c>
      <c r="F229" s="5" t="s">
        <v>53</v>
      </c>
      <c r="G229" s="5">
        <v>5361</v>
      </c>
    </row>
    <row r="230" spans="1:7" x14ac:dyDescent="0.2">
      <c r="A230" s="4" t="s">
        <v>671</v>
      </c>
      <c r="B230" s="4" t="s">
        <v>672</v>
      </c>
      <c r="C230" s="4" t="s">
        <v>30</v>
      </c>
      <c r="D230" s="4" t="s">
        <v>63</v>
      </c>
      <c r="E230" s="4" t="s">
        <v>673</v>
      </c>
      <c r="F230" s="5">
        <v>64</v>
      </c>
      <c r="G230" s="5">
        <v>12</v>
      </c>
    </row>
    <row r="231" spans="1:7" x14ac:dyDescent="0.2">
      <c r="A231" s="4" t="s">
        <v>674</v>
      </c>
      <c r="B231" s="4" t="s">
        <v>139</v>
      </c>
      <c r="C231" s="4" t="s">
        <v>25</v>
      </c>
      <c r="D231" s="4" t="s">
        <v>675</v>
      </c>
      <c r="E231" s="4" t="s">
        <v>676</v>
      </c>
      <c r="F231" s="5">
        <v>7378</v>
      </c>
      <c r="G231" s="5">
        <v>1939</v>
      </c>
    </row>
    <row r="232" spans="1:7" x14ac:dyDescent="0.2">
      <c r="A232" s="4" t="s">
        <v>677</v>
      </c>
      <c r="B232" s="4" t="s">
        <v>678</v>
      </c>
      <c r="C232" s="4" t="s">
        <v>25</v>
      </c>
      <c r="D232" s="4" t="s">
        <v>115</v>
      </c>
      <c r="E232" s="4" t="s">
        <v>679</v>
      </c>
      <c r="F232" s="5">
        <v>25800</v>
      </c>
      <c r="G232" s="5">
        <v>2271</v>
      </c>
    </row>
    <row r="233" spans="1:7" x14ac:dyDescent="0.2">
      <c r="A233" s="4" t="s">
        <v>680</v>
      </c>
      <c r="B233" s="4" t="s">
        <v>681</v>
      </c>
      <c r="C233" s="4" t="s">
        <v>20</v>
      </c>
      <c r="D233" s="4" t="s">
        <v>44</v>
      </c>
      <c r="E233" s="4" t="s">
        <v>682</v>
      </c>
      <c r="F233" s="5">
        <v>10436</v>
      </c>
      <c r="G233" s="5">
        <v>300</v>
      </c>
    </row>
    <row r="234" spans="1:7" x14ac:dyDescent="0.2">
      <c r="A234" s="4" t="s">
        <v>683</v>
      </c>
      <c r="B234" s="4" t="s">
        <v>684</v>
      </c>
      <c r="C234" s="4" t="s">
        <v>5</v>
      </c>
      <c r="D234" s="4" t="s">
        <v>35</v>
      </c>
      <c r="E234" s="4" t="s">
        <v>685</v>
      </c>
      <c r="F234" s="5">
        <v>349</v>
      </c>
      <c r="G234" s="5">
        <v>250</v>
      </c>
    </row>
    <row r="235" spans="1:7" x14ac:dyDescent="0.2">
      <c r="A235" s="4" t="s">
        <v>686</v>
      </c>
      <c r="B235" s="4" t="s">
        <v>687</v>
      </c>
      <c r="C235" s="4" t="s">
        <v>30</v>
      </c>
      <c r="D235" s="4" t="s">
        <v>59</v>
      </c>
      <c r="E235" s="4" t="s">
        <v>688</v>
      </c>
      <c r="F235" s="5" t="s">
        <v>53</v>
      </c>
      <c r="G235" s="5">
        <v>1248</v>
      </c>
    </row>
    <row r="236" spans="1:7" x14ac:dyDescent="0.2">
      <c r="A236" s="4" t="s">
        <v>689</v>
      </c>
      <c r="B236" s="4" t="s">
        <v>690</v>
      </c>
      <c r="C236" s="4" t="s">
        <v>20</v>
      </c>
      <c r="D236" s="4" t="s">
        <v>221</v>
      </c>
      <c r="E236" s="4" t="s">
        <v>691</v>
      </c>
      <c r="F236" s="5">
        <v>8170</v>
      </c>
      <c r="G236" s="5">
        <v>2</v>
      </c>
    </row>
    <row r="237" spans="1:7" x14ac:dyDescent="0.2">
      <c r="A237" s="4" t="s">
        <v>692</v>
      </c>
      <c r="B237" s="4" t="s">
        <v>55</v>
      </c>
      <c r="C237" s="4" t="s">
        <v>25</v>
      </c>
      <c r="D237" s="4" t="s">
        <v>693</v>
      </c>
      <c r="E237" s="4" t="s">
        <v>694</v>
      </c>
      <c r="F237" s="5">
        <v>1075</v>
      </c>
      <c r="G237" s="5">
        <v>3664</v>
      </c>
    </row>
    <row r="238" spans="1:7" x14ac:dyDescent="0.2">
      <c r="A238" s="4" t="s">
        <v>695</v>
      </c>
      <c r="B238" s="4" t="s">
        <v>696</v>
      </c>
      <c r="C238" s="4" t="s">
        <v>5</v>
      </c>
      <c r="D238" s="4" t="s">
        <v>578</v>
      </c>
      <c r="E238" s="4" t="s">
        <v>697</v>
      </c>
      <c r="F238" s="5">
        <v>51</v>
      </c>
      <c r="G238" s="5">
        <v>442</v>
      </c>
    </row>
    <row r="239" spans="1:7" x14ac:dyDescent="0.2">
      <c r="A239" s="4" t="s">
        <v>698</v>
      </c>
      <c r="B239" s="4" t="s">
        <v>699</v>
      </c>
      <c r="C239" s="4" t="s">
        <v>25</v>
      </c>
      <c r="D239" s="4" t="s">
        <v>26</v>
      </c>
      <c r="E239" s="4" t="s">
        <v>700</v>
      </c>
      <c r="F239" s="5">
        <v>1222</v>
      </c>
      <c r="G239" s="5">
        <v>139</v>
      </c>
    </row>
    <row r="240" spans="1:7" x14ac:dyDescent="0.2">
      <c r="A240" s="4" t="s">
        <v>701</v>
      </c>
      <c r="B240" s="4" t="s">
        <v>139</v>
      </c>
      <c r="C240" s="4" t="s">
        <v>5</v>
      </c>
      <c r="D240" s="4" t="s">
        <v>578</v>
      </c>
      <c r="E240" s="4" t="s">
        <v>702</v>
      </c>
      <c r="F240" s="5">
        <v>2846</v>
      </c>
      <c r="G240" s="5">
        <v>10883</v>
      </c>
    </row>
    <row r="241" spans="1:7" x14ac:dyDescent="0.2">
      <c r="A241" s="4" t="s">
        <v>703</v>
      </c>
      <c r="B241" s="4" t="s">
        <v>704</v>
      </c>
      <c r="C241" s="4" t="s">
        <v>25</v>
      </c>
      <c r="D241" s="4" t="s">
        <v>75</v>
      </c>
      <c r="E241" s="4" t="s">
        <v>705</v>
      </c>
      <c r="F241" s="5">
        <v>4606</v>
      </c>
      <c r="G241" s="5">
        <v>9278</v>
      </c>
    </row>
    <row r="242" spans="1:7" x14ac:dyDescent="0.2">
      <c r="A242" s="4" t="s">
        <v>706</v>
      </c>
      <c r="B242" s="4" t="s">
        <v>707</v>
      </c>
      <c r="C242" s="4" t="s">
        <v>30</v>
      </c>
      <c r="D242" s="4" t="s">
        <v>31</v>
      </c>
      <c r="E242" s="4" t="s">
        <v>708</v>
      </c>
      <c r="F242" s="5">
        <v>9</v>
      </c>
      <c r="G242" s="5">
        <v>1280</v>
      </c>
    </row>
    <row r="243" spans="1:7" x14ac:dyDescent="0.2">
      <c r="A243" s="4" t="s">
        <v>709</v>
      </c>
      <c r="B243" s="4" t="s">
        <v>710</v>
      </c>
      <c r="C243" s="4" t="s">
        <v>20</v>
      </c>
      <c r="D243" s="4" t="s">
        <v>98</v>
      </c>
      <c r="E243" s="4" t="s">
        <v>711</v>
      </c>
      <c r="F243" s="5">
        <v>11370</v>
      </c>
      <c r="G243" s="5">
        <v>1</v>
      </c>
    </row>
    <row r="244" spans="1:7" x14ac:dyDescent="0.2">
      <c r="A244" s="4" t="s">
        <v>712</v>
      </c>
      <c r="B244" s="4" t="s">
        <v>139</v>
      </c>
      <c r="C244" s="4" t="s">
        <v>164</v>
      </c>
      <c r="D244" s="4" t="s">
        <v>713</v>
      </c>
      <c r="E244" s="4" t="s">
        <v>714</v>
      </c>
      <c r="F244" s="5">
        <v>3383</v>
      </c>
      <c r="G244" s="5">
        <v>12706</v>
      </c>
    </row>
    <row r="245" spans="1:7" x14ac:dyDescent="0.2">
      <c r="A245" s="4" t="s">
        <v>715</v>
      </c>
      <c r="B245" s="4" t="s">
        <v>55</v>
      </c>
      <c r="C245" s="4" t="s">
        <v>30</v>
      </c>
      <c r="D245" s="4" t="s">
        <v>108</v>
      </c>
      <c r="E245" s="4" t="s">
        <v>716</v>
      </c>
      <c r="F245" s="5">
        <v>18604</v>
      </c>
      <c r="G245" s="5">
        <v>49266</v>
      </c>
    </row>
    <row r="246" spans="1:7" x14ac:dyDescent="0.2">
      <c r="A246" s="4" t="s">
        <v>717</v>
      </c>
      <c r="B246" s="4" t="s">
        <v>718</v>
      </c>
      <c r="C246" s="4" t="s">
        <v>20</v>
      </c>
      <c r="D246" s="4" t="s">
        <v>44</v>
      </c>
      <c r="E246" s="4" t="s">
        <v>719</v>
      </c>
      <c r="F246" s="5">
        <v>863</v>
      </c>
      <c r="G246" s="5" t="s">
        <v>53</v>
      </c>
    </row>
    <row r="247" spans="1:7" x14ac:dyDescent="0.2">
      <c r="A247" s="4" t="s">
        <v>720</v>
      </c>
      <c r="B247" s="4" t="s">
        <v>51</v>
      </c>
      <c r="C247" s="4" t="s">
        <v>25</v>
      </c>
      <c r="D247" s="4" t="s">
        <v>675</v>
      </c>
      <c r="E247" s="4" t="s">
        <v>676</v>
      </c>
      <c r="F247" s="5" t="s">
        <v>53</v>
      </c>
      <c r="G247" s="5">
        <v>1</v>
      </c>
    </row>
    <row r="248" spans="1:7" x14ac:dyDescent="0.2">
      <c r="A248" s="4" t="s">
        <v>721</v>
      </c>
      <c r="B248" s="4" t="s">
        <v>722</v>
      </c>
      <c r="C248" s="4" t="s">
        <v>25</v>
      </c>
      <c r="D248" s="4" t="s">
        <v>115</v>
      </c>
      <c r="E248" s="4" t="s">
        <v>723</v>
      </c>
      <c r="F248" s="5">
        <v>2819</v>
      </c>
      <c r="G248" s="5">
        <v>190</v>
      </c>
    </row>
    <row r="249" spans="1:7" x14ac:dyDescent="0.2">
      <c r="A249" s="4" t="s">
        <v>724</v>
      </c>
      <c r="B249" s="4" t="s">
        <v>725</v>
      </c>
      <c r="C249" s="4" t="s">
        <v>20</v>
      </c>
      <c r="D249" s="4" t="s">
        <v>21</v>
      </c>
      <c r="E249" s="4" t="s">
        <v>726</v>
      </c>
      <c r="F249" s="5">
        <v>407</v>
      </c>
      <c r="G249" s="5">
        <v>2</v>
      </c>
    </row>
    <row r="250" spans="1:7" x14ac:dyDescent="0.2">
      <c r="A250" s="4" t="s">
        <v>727</v>
      </c>
      <c r="B250" s="4" t="s">
        <v>728</v>
      </c>
      <c r="C250" s="4" t="s">
        <v>20</v>
      </c>
      <c r="D250" s="4" t="s">
        <v>93</v>
      </c>
      <c r="E250" s="4" t="s">
        <v>729</v>
      </c>
      <c r="F250" s="5">
        <v>556</v>
      </c>
      <c r="G250" s="5">
        <v>77</v>
      </c>
    </row>
    <row r="251" spans="1:7" x14ac:dyDescent="0.2">
      <c r="A251" s="4" t="s">
        <v>730</v>
      </c>
      <c r="B251" s="4" t="s">
        <v>731</v>
      </c>
      <c r="C251" s="4" t="s">
        <v>20</v>
      </c>
      <c r="D251" s="4" t="s">
        <v>93</v>
      </c>
      <c r="E251" s="4" t="s">
        <v>732</v>
      </c>
      <c r="F251" s="5">
        <v>14395</v>
      </c>
      <c r="G251" s="5">
        <v>4</v>
      </c>
    </row>
    <row r="252" spans="1:7" x14ac:dyDescent="0.2">
      <c r="A252" s="4" t="s">
        <v>733</v>
      </c>
      <c r="B252" s="4" t="s">
        <v>734</v>
      </c>
      <c r="C252" s="4" t="s">
        <v>20</v>
      </c>
      <c r="D252" s="4" t="s">
        <v>21</v>
      </c>
      <c r="E252" s="4" t="s">
        <v>735</v>
      </c>
      <c r="F252" s="5">
        <v>2012</v>
      </c>
      <c r="G252" s="5">
        <v>44</v>
      </c>
    </row>
    <row r="253" spans="1:7" x14ac:dyDescent="0.2">
      <c r="A253" s="4" t="s">
        <v>736</v>
      </c>
      <c r="B253" s="4" t="s">
        <v>737</v>
      </c>
      <c r="C253" s="4" t="s">
        <v>20</v>
      </c>
      <c r="D253" s="4" t="s">
        <v>21</v>
      </c>
      <c r="E253" s="4" t="s">
        <v>738</v>
      </c>
      <c r="F253" s="5">
        <v>339</v>
      </c>
      <c r="G253" s="5" t="s">
        <v>53</v>
      </c>
    </row>
    <row r="254" spans="1:7" x14ac:dyDescent="0.2">
      <c r="A254" s="4" t="s">
        <v>739</v>
      </c>
      <c r="B254" s="4" t="s">
        <v>139</v>
      </c>
      <c r="C254" s="4" t="s">
        <v>15</v>
      </c>
      <c r="D254" s="4" t="s">
        <v>740</v>
      </c>
      <c r="E254" s="4" t="s">
        <v>741</v>
      </c>
      <c r="F254" s="5">
        <v>497</v>
      </c>
      <c r="G254" s="5">
        <v>8263</v>
      </c>
    </row>
    <row r="255" spans="1:7" x14ac:dyDescent="0.2">
      <c r="A255" s="4" t="s">
        <v>742</v>
      </c>
      <c r="B255" s="4" t="s">
        <v>743</v>
      </c>
      <c r="C255" s="4" t="s">
        <v>56</v>
      </c>
      <c r="D255" s="4" t="s">
        <v>140</v>
      </c>
      <c r="E255" s="4" t="s">
        <v>744</v>
      </c>
      <c r="F255" s="5">
        <v>2166</v>
      </c>
      <c r="G255" s="5">
        <v>1653</v>
      </c>
    </row>
    <row r="256" spans="1:7" x14ac:dyDescent="0.2">
      <c r="A256" s="4" t="s">
        <v>745</v>
      </c>
      <c r="B256" s="4" t="s">
        <v>746</v>
      </c>
      <c r="C256" s="4" t="s">
        <v>20</v>
      </c>
      <c r="D256" s="4" t="s">
        <v>44</v>
      </c>
      <c r="E256" s="4" t="s">
        <v>747</v>
      </c>
      <c r="F256" s="5">
        <v>3711</v>
      </c>
      <c r="G256" s="5">
        <v>2</v>
      </c>
    </row>
    <row r="257" spans="1:7" x14ac:dyDescent="0.2">
      <c r="A257" s="4" t="s">
        <v>433</v>
      </c>
      <c r="B257" s="4" t="s">
        <v>434</v>
      </c>
      <c r="C257" s="4" t="s">
        <v>30</v>
      </c>
      <c r="D257" s="4" t="s">
        <v>108</v>
      </c>
      <c r="E257" s="4" t="s">
        <v>748</v>
      </c>
      <c r="F257" s="5">
        <v>290</v>
      </c>
      <c r="G257" s="5">
        <v>1204</v>
      </c>
    </row>
    <row r="258" spans="1:7" x14ac:dyDescent="0.2">
      <c r="A258" s="4" t="s">
        <v>110</v>
      </c>
      <c r="B258" s="4" t="s">
        <v>111</v>
      </c>
      <c r="C258" s="4" t="s">
        <v>20</v>
      </c>
      <c r="D258" s="4" t="s">
        <v>44</v>
      </c>
      <c r="E258" s="4" t="s">
        <v>749</v>
      </c>
      <c r="F258" s="5">
        <v>1622</v>
      </c>
      <c r="G258" s="5">
        <v>12</v>
      </c>
    </row>
    <row r="259" spans="1:7" x14ac:dyDescent="0.2">
      <c r="A259" s="4" t="s">
        <v>750</v>
      </c>
      <c r="B259" s="4" t="s">
        <v>139</v>
      </c>
      <c r="C259" s="4" t="s">
        <v>25</v>
      </c>
      <c r="D259" s="4" t="s">
        <v>232</v>
      </c>
      <c r="E259" s="4" t="s">
        <v>751</v>
      </c>
      <c r="F259" s="5">
        <v>1620</v>
      </c>
      <c r="G259" s="5">
        <v>3295</v>
      </c>
    </row>
    <row r="260" spans="1:7" x14ac:dyDescent="0.2">
      <c r="A260" s="4" t="s">
        <v>752</v>
      </c>
      <c r="B260" s="4" t="s">
        <v>753</v>
      </c>
      <c r="C260" s="4" t="s">
        <v>5</v>
      </c>
      <c r="D260" s="4" t="s">
        <v>754</v>
      </c>
      <c r="E260" s="4" t="s">
        <v>755</v>
      </c>
      <c r="F260" s="5">
        <v>1726</v>
      </c>
      <c r="G260" s="5">
        <v>5010</v>
      </c>
    </row>
    <row r="261" spans="1:7" x14ac:dyDescent="0.2">
      <c r="A261" s="4" t="s">
        <v>8</v>
      </c>
      <c r="B261" s="4" t="s">
        <v>9</v>
      </c>
      <c r="C261" s="4" t="s">
        <v>10</v>
      </c>
      <c r="D261" s="4" t="s">
        <v>508</v>
      </c>
      <c r="E261" s="4" t="s">
        <v>756</v>
      </c>
      <c r="F261" s="5">
        <v>590</v>
      </c>
      <c r="G261" s="5">
        <v>5120</v>
      </c>
    </row>
    <row r="262" spans="1:7" x14ac:dyDescent="0.2">
      <c r="A262" s="4" t="s">
        <v>757</v>
      </c>
      <c r="B262" s="4" t="s">
        <v>758</v>
      </c>
      <c r="C262" s="4" t="s">
        <v>20</v>
      </c>
      <c r="D262" s="4" t="s">
        <v>21</v>
      </c>
      <c r="E262" s="4" t="s">
        <v>759</v>
      </c>
      <c r="F262" s="5">
        <v>2575</v>
      </c>
      <c r="G262" s="5">
        <v>2</v>
      </c>
    </row>
    <row r="263" spans="1:7" x14ac:dyDescent="0.2">
      <c r="A263" s="4" t="s">
        <v>760</v>
      </c>
      <c r="B263" s="4" t="s">
        <v>761</v>
      </c>
      <c r="C263" s="4" t="s">
        <v>20</v>
      </c>
      <c r="D263" s="4" t="s">
        <v>93</v>
      </c>
      <c r="E263" s="4" t="s">
        <v>762</v>
      </c>
      <c r="F263" s="5">
        <v>7233</v>
      </c>
      <c r="G263" s="5">
        <v>1</v>
      </c>
    </row>
    <row r="264" spans="1:7" x14ac:dyDescent="0.2">
      <c r="A264" s="4" t="s">
        <v>763</v>
      </c>
      <c r="B264" s="4" t="s">
        <v>764</v>
      </c>
      <c r="C264" s="4" t="s">
        <v>20</v>
      </c>
      <c r="D264" s="4" t="s">
        <v>98</v>
      </c>
      <c r="E264" s="4" t="s">
        <v>765</v>
      </c>
      <c r="F264" s="5">
        <v>2330</v>
      </c>
      <c r="G264" s="5" t="s">
        <v>53</v>
      </c>
    </row>
    <row r="265" spans="1:7" x14ac:dyDescent="0.2">
      <c r="A265" s="4" t="s">
        <v>766</v>
      </c>
      <c r="B265" s="4" t="s">
        <v>124</v>
      </c>
      <c r="C265" s="4" t="s">
        <v>20</v>
      </c>
      <c r="D265" s="4" t="s">
        <v>21</v>
      </c>
      <c r="E265" s="4" t="s">
        <v>767</v>
      </c>
      <c r="F265" s="5">
        <v>5331</v>
      </c>
      <c r="G265" s="5" t="s">
        <v>53</v>
      </c>
    </row>
    <row r="266" spans="1:7" x14ac:dyDescent="0.2">
      <c r="A266" s="4" t="s">
        <v>768</v>
      </c>
      <c r="B266" s="4" t="s">
        <v>769</v>
      </c>
      <c r="C266" s="4" t="s">
        <v>20</v>
      </c>
      <c r="D266" s="4" t="s">
        <v>21</v>
      </c>
      <c r="E266" s="4" t="s">
        <v>770</v>
      </c>
      <c r="F266" s="5">
        <v>22214</v>
      </c>
      <c r="G266" s="5">
        <v>17</v>
      </c>
    </row>
    <row r="267" spans="1:7" x14ac:dyDescent="0.2">
      <c r="A267" s="4" t="s">
        <v>433</v>
      </c>
      <c r="B267" s="4" t="s">
        <v>434</v>
      </c>
      <c r="C267" s="4" t="s">
        <v>20</v>
      </c>
      <c r="D267" s="4" t="s">
        <v>44</v>
      </c>
      <c r="E267" s="4" t="s">
        <v>771</v>
      </c>
      <c r="F267" s="5">
        <v>6178</v>
      </c>
      <c r="G267" s="5">
        <v>859</v>
      </c>
    </row>
    <row r="268" spans="1:7" x14ac:dyDescent="0.2">
      <c r="A268" s="4" t="s">
        <v>772</v>
      </c>
      <c r="B268" s="4" t="s">
        <v>773</v>
      </c>
      <c r="C268" s="4" t="s">
        <v>20</v>
      </c>
      <c r="D268" s="4" t="s">
        <v>93</v>
      </c>
      <c r="E268" s="4" t="s">
        <v>774</v>
      </c>
      <c r="F268" s="5">
        <v>103</v>
      </c>
      <c r="G268" s="5" t="s">
        <v>53</v>
      </c>
    </row>
    <row r="269" spans="1:7" x14ac:dyDescent="0.2">
      <c r="A269" s="4" t="s">
        <v>775</v>
      </c>
      <c r="B269" s="4" t="s">
        <v>776</v>
      </c>
      <c r="C269" s="4" t="s">
        <v>125</v>
      </c>
      <c r="D269" s="4" t="s">
        <v>284</v>
      </c>
      <c r="E269" s="4" t="s">
        <v>777</v>
      </c>
      <c r="F269" s="5">
        <v>1187</v>
      </c>
      <c r="G269" s="5">
        <v>5827</v>
      </c>
    </row>
    <row r="270" spans="1:7" x14ac:dyDescent="0.2">
      <c r="A270" s="4" t="s">
        <v>117</v>
      </c>
      <c r="B270" s="4" t="s">
        <v>47</v>
      </c>
      <c r="C270" s="4" t="s">
        <v>181</v>
      </c>
      <c r="D270" s="4" t="s">
        <v>778</v>
      </c>
      <c r="E270" s="4" t="s">
        <v>779</v>
      </c>
      <c r="F270" s="5" t="s">
        <v>53</v>
      </c>
      <c r="G270" s="5">
        <v>1770</v>
      </c>
    </row>
    <row r="271" spans="1:7" x14ac:dyDescent="0.2">
      <c r="A271" s="4" t="s">
        <v>780</v>
      </c>
      <c r="B271" s="4" t="s">
        <v>781</v>
      </c>
      <c r="C271" s="4" t="s">
        <v>25</v>
      </c>
      <c r="D271" s="4" t="s">
        <v>75</v>
      </c>
      <c r="E271" s="4" t="s">
        <v>782</v>
      </c>
      <c r="F271" s="5">
        <v>406</v>
      </c>
      <c r="G271" s="5">
        <v>86</v>
      </c>
    </row>
    <row r="272" spans="1:7" x14ac:dyDescent="0.2">
      <c r="A272" s="4" t="s">
        <v>783</v>
      </c>
      <c r="B272" s="4" t="s">
        <v>51</v>
      </c>
      <c r="C272" s="4" t="s">
        <v>164</v>
      </c>
      <c r="D272" s="4" t="s">
        <v>523</v>
      </c>
      <c r="E272" s="4" t="s">
        <v>784</v>
      </c>
      <c r="F272" s="5">
        <v>9269</v>
      </c>
      <c r="G272" s="5">
        <v>11391</v>
      </c>
    </row>
    <row r="273" spans="1:7" x14ac:dyDescent="0.2">
      <c r="A273" s="4" t="s">
        <v>785</v>
      </c>
      <c r="B273" s="4" t="s">
        <v>786</v>
      </c>
      <c r="C273" s="4" t="s">
        <v>25</v>
      </c>
      <c r="D273" s="4" t="s">
        <v>232</v>
      </c>
      <c r="E273" s="4" t="s">
        <v>787</v>
      </c>
      <c r="F273" s="5">
        <v>145</v>
      </c>
      <c r="G273" s="5">
        <v>121</v>
      </c>
    </row>
    <row r="274" spans="1:7" x14ac:dyDescent="0.2">
      <c r="A274" s="4" t="s">
        <v>788</v>
      </c>
      <c r="B274" s="4" t="s">
        <v>789</v>
      </c>
      <c r="C274" s="4" t="s">
        <v>20</v>
      </c>
      <c r="D274" s="4" t="s">
        <v>44</v>
      </c>
      <c r="E274" s="4" t="s">
        <v>790</v>
      </c>
      <c r="F274" s="5">
        <v>66</v>
      </c>
      <c r="G274" s="5" t="s">
        <v>53</v>
      </c>
    </row>
    <row r="275" spans="1:7" x14ac:dyDescent="0.2">
      <c r="A275" s="4" t="s">
        <v>791</v>
      </c>
      <c r="B275" s="4" t="s">
        <v>792</v>
      </c>
      <c r="C275" s="4" t="s">
        <v>20</v>
      </c>
      <c r="D275" s="4" t="s">
        <v>93</v>
      </c>
      <c r="E275" s="4" t="s">
        <v>793</v>
      </c>
      <c r="F275" s="5">
        <v>29843</v>
      </c>
      <c r="G275" s="5">
        <v>45</v>
      </c>
    </row>
    <row r="276" spans="1:7" x14ac:dyDescent="0.2">
      <c r="A276" s="4" t="s">
        <v>433</v>
      </c>
      <c r="B276" s="4" t="s">
        <v>434</v>
      </c>
      <c r="C276" s="4" t="s">
        <v>10</v>
      </c>
      <c r="D276" s="4" t="s">
        <v>11</v>
      </c>
      <c r="E276" s="4" t="s">
        <v>794</v>
      </c>
      <c r="F276" s="5">
        <v>5924</v>
      </c>
      <c r="G276" s="5">
        <v>1394</v>
      </c>
    </row>
    <row r="277" spans="1:7" x14ac:dyDescent="0.2">
      <c r="A277" s="4" t="s">
        <v>795</v>
      </c>
      <c r="B277" s="4" t="s">
        <v>139</v>
      </c>
      <c r="C277" s="4" t="s">
        <v>20</v>
      </c>
      <c r="D277" s="4" t="s">
        <v>93</v>
      </c>
      <c r="E277" s="4" t="s">
        <v>796</v>
      </c>
      <c r="F277" s="5">
        <v>19632</v>
      </c>
      <c r="G277" s="5">
        <v>118</v>
      </c>
    </row>
    <row r="278" spans="1:7" x14ac:dyDescent="0.2">
      <c r="A278" s="4" t="s">
        <v>167</v>
      </c>
      <c r="B278" s="4" t="s">
        <v>168</v>
      </c>
      <c r="C278" s="4" t="s">
        <v>20</v>
      </c>
      <c r="D278" s="4" t="s">
        <v>93</v>
      </c>
      <c r="E278" s="4" t="s">
        <v>797</v>
      </c>
      <c r="F278" s="5">
        <v>16275</v>
      </c>
      <c r="G278" s="5">
        <v>4</v>
      </c>
    </row>
    <row r="279" spans="1:7" x14ac:dyDescent="0.2">
      <c r="A279" s="4" t="s">
        <v>798</v>
      </c>
      <c r="B279" s="4" t="s">
        <v>139</v>
      </c>
      <c r="C279" s="4" t="s">
        <v>20</v>
      </c>
      <c r="D279" s="4" t="s">
        <v>21</v>
      </c>
      <c r="E279" s="4" t="s">
        <v>799</v>
      </c>
      <c r="F279" s="5">
        <v>12953</v>
      </c>
      <c r="G279" s="5">
        <v>52</v>
      </c>
    </row>
    <row r="280" spans="1:7" x14ac:dyDescent="0.2">
      <c r="A280" s="4" t="s">
        <v>54</v>
      </c>
      <c r="B280" s="4" t="s">
        <v>55</v>
      </c>
      <c r="C280" s="4" t="s">
        <v>164</v>
      </c>
      <c r="D280" s="4" t="s">
        <v>800</v>
      </c>
      <c r="E280" s="4" t="s">
        <v>801</v>
      </c>
      <c r="F280" s="5">
        <v>9154</v>
      </c>
      <c r="G280" s="5">
        <v>10012</v>
      </c>
    </row>
    <row r="281" spans="1:7" x14ac:dyDescent="0.2">
      <c r="A281" s="4" t="s">
        <v>802</v>
      </c>
      <c r="B281" s="4" t="s">
        <v>803</v>
      </c>
      <c r="C281" s="4" t="s">
        <v>20</v>
      </c>
      <c r="D281" s="4" t="s">
        <v>21</v>
      </c>
      <c r="E281" s="4" t="s">
        <v>804</v>
      </c>
      <c r="F281" s="5">
        <v>3073</v>
      </c>
      <c r="G281" s="5">
        <v>5</v>
      </c>
    </row>
    <row r="282" spans="1:7" x14ac:dyDescent="0.2">
      <c r="A282" s="4" t="s">
        <v>805</v>
      </c>
      <c r="B282" s="4" t="s">
        <v>806</v>
      </c>
      <c r="C282" s="4" t="s">
        <v>56</v>
      </c>
      <c r="D282" s="4" t="s">
        <v>255</v>
      </c>
      <c r="E282" s="4" t="s">
        <v>807</v>
      </c>
      <c r="F282" s="5">
        <v>4</v>
      </c>
      <c r="G282" s="5">
        <v>3037</v>
      </c>
    </row>
    <row r="283" spans="1:7" x14ac:dyDescent="0.2">
      <c r="A283" s="4" t="s">
        <v>192</v>
      </c>
      <c r="B283" s="4" t="s">
        <v>47</v>
      </c>
      <c r="C283" s="4" t="s">
        <v>56</v>
      </c>
      <c r="D283" s="4" t="s">
        <v>440</v>
      </c>
      <c r="E283" s="4" t="s">
        <v>808</v>
      </c>
      <c r="F283" s="5" t="s">
        <v>53</v>
      </c>
      <c r="G283" s="5">
        <v>1065</v>
      </c>
    </row>
    <row r="284" spans="1:7" x14ac:dyDescent="0.2">
      <c r="A284" s="4" t="s">
        <v>809</v>
      </c>
      <c r="B284" s="4" t="s">
        <v>810</v>
      </c>
      <c r="C284" s="4" t="s">
        <v>25</v>
      </c>
      <c r="D284" s="4" t="s">
        <v>26</v>
      </c>
      <c r="E284" s="4" t="s">
        <v>811</v>
      </c>
      <c r="F284" s="5">
        <v>778</v>
      </c>
      <c r="G284" s="5">
        <v>891</v>
      </c>
    </row>
    <row r="285" spans="1:7" x14ac:dyDescent="0.2">
      <c r="A285" s="4" t="s">
        <v>117</v>
      </c>
      <c r="B285" s="4" t="s">
        <v>47</v>
      </c>
      <c r="C285" s="4" t="s">
        <v>85</v>
      </c>
      <c r="D285" s="4" t="s">
        <v>812</v>
      </c>
      <c r="E285" s="4" t="s">
        <v>813</v>
      </c>
      <c r="F285" s="5" t="s">
        <v>53</v>
      </c>
      <c r="G285" s="5">
        <v>1117</v>
      </c>
    </row>
    <row r="286" spans="1:7" x14ac:dyDescent="0.2">
      <c r="A286" s="4" t="s">
        <v>814</v>
      </c>
      <c r="B286" s="4" t="s">
        <v>815</v>
      </c>
      <c r="C286" s="4" t="s">
        <v>25</v>
      </c>
      <c r="D286" s="4" t="s">
        <v>115</v>
      </c>
      <c r="E286" s="4" t="s">
        <v>816</v>
      </c>
      <c r="F286" s="5">
        <v>16286</v>
      </c>
      <c r="G286" s="5">
        <v>874</v>
      </c>
    </row>
    <row r="287" spans="1:7" x14ac:dyDescent="0.2">
      <c r="A287" s="4" t="s">
        <v>817</v>
      </c>
      <c r="B287" s="4" t="s">
        <v>818</v>
      </c>
      <c r="C287" s="4" t="s">
        <v>20</v>
      </c>
      <c r="D287" s="4" t="s">
        <v>44</v>
      </c>
      <c r="E287" s="4" t="s">
        <v>819</v>
      </c>
      <c r="F287" s="5">
        <v>227</v>
      </c>
      <c r="G287" s="5">
        <v>2</v>
      </c>
    </row>
    <row r="288" spans="1:7" x14ac:dyDescent="0.2">
      <c r="A288" s="4" t="s">
        <v>820</v>
      </c>
      <c r="B288" s="4" t="s">
        <v>821</v>
      </c>
      <c r="C288" s="4" t="s">
        <v>5</v>
      </c>
      <c r="D288" s="4" t="s">
        <v>6</v>
      </c>
      <c r="E288" s="4" t="s">
        <v>822</v>
      </c>
      <c r="F288" s="5">
        <v>1632</v>
      </c>
      <c r="G288" s="5">
        <v>124</v>
      </c>
    </row>
    <row r="289" spans="1:8" x14ac:dyDescent="0.2">
      <c r="A289" s="4" t="s">
        <v>338</v>
      </c>
      <c r="B289" s="4" t="s">
        <v>339</v>
      </c>
      <c r="C289" s="4" t="s">
        <v>20</v>
      </c>
      <c r="D289" s="4" t="s">
        <v>93</v>
      </c>
      <c r="E289" s="4" t="s">
        <v>823</v>
      </c>
      <c r="F289" s="5">
        <v>57330</v>
      </c>
      <c r="G289" s="5">
        <v>10</v>
      </c>
    </row>
    <row r="290" spans="1:8" x14ac:dyDescent="0.2">
      <c r="A290" s="4" t="s">
        <v>824</v>
      </c>
      <c r="B290" s="4" t="s">
        <v>139</v>
      </c>
      <c r="C290" s="4" t="s">
        <v>164</v>
      </c>
      <c r="D290" s="4" t="s">
        <v>825</v>
      </c>
      <c r="E290" s="4" t="s">
        <v>826</v>
      </c>
      <c r="F290" s="5">
        <v>425</v>
      </c>
      <c r="G290" s="5">
        <v>7367</v>
      </c>
    </row>
    <row r="291" spans="1:8" x14ac:dyDescent="0.2">
      <c r="A291" s="4" t="s">
        <v>827</v>
      </c>
      <c r="B291" s="4" t="s">
        <v>828</v>
      </c>
      <c r="C291" s="4" t="s">
        <v>20</v>
      </c>
      <c r="D291" s="4" t="s">
        <v>98</v>
      </c>
      <c r="E291" s="4" t="s">
        <v>829</v>
      </c>
      <c r="F291" s="5">
        <v>5306</v>
      </c>
      <c r="G291" s="5">
        <v>2</v>
      </c>
    </row>
    <row r="292" spans="1:8" x14ac:dyDescent="0.2">
      <c r="A292" s="4" t="s">
        <v>830</v>
      </c>
      <c r="B292" s="4" t="s">
        <v>831</v>
      </c>
      <c r="C292" s="4" t="s">
        <v>20</v>
      </c>
      <c r="D292" s="4" t="s">
        <v>93</v>
      </c>
      <c r="E292" s="4" t="s">
        <v>832</v>
      </c>
      <c r="F292" s="5">
        <v>640</v>
      </c>
      <c r="G292" s="5">
        <v>7</v>
      </c>
    </row>
    <row r="293" spans="1:8" x14ac:dyDescent="0.2">
      <c r="A293" s="4" t="s">
        <v>833</v>
      </c>
      <c r="B293" s="4" t="s">
        <v>834</v>
      </c>
      <c r="C293" s="4" t="s">
        <v>25</v>
      </c>
      <c r="D293" s="4" t="s">
        <v>693</v>
      </c>
      <c r="E293" s="4" t="s">
        <v>835</v>
      </c>
      <c r="F293" s="5">
        <v>3020</v>
      </c>
      <c r="G293" s="5">
        <v>7913</v>
      </c>
    </row>
    <row r="294" spans="1:8" x14ac:dyDescent="0.2">
      <c r="A294" s="4" t="s">
        <v>836</v>
      </c>
      <c r="B294" s="4" t="s">
        <v>139</v>
      </c>
      <c r="C294" s="4" t="s">
        <v>20</v>
      </c>
      <c r="D294" s="4" t="s">
        <v>98</v>
      </c>
      <c r="E294" s="4" t="s">
        <v>837</v>
      </c>
      <c r="F294" s="5">
        <v>23857</v>
      </c>
      <c r="G294" s="5">
        <v>119</v>
      </c>
    </row>
    <row r="295" spans="1:8" x14ac:dyDescent="0.2">
      <c r="A295" s="4" t="s">
        <v>54</v>
      </c>
      <c r="B295" s="4" t="s">
        <v>55</v>
      </c>
      <c r="C295" s="4" t="s">
        <v>30</v>
      </c>
      <c r="D295" s="4" t="s">
        <v>59</v>
      </c>
      <c r="E295" s="4" t="s">
        <v>838</v>
      </c>
      <c r="F295" s="5" t="s">
        <v>53</v>
      </c>
      <c r="G295" s="5">
        <v>3802</v>
      </c>
    </row>
    <row r="296" spans="1:8" x14ac:dyDescent="0.2">
      <c r="A296" s="4" t="s">
        <v>839</v>
      </c>
      <c r="B296" s="4" t="s">
        <v>840</v>
      </c>
      <c r="C296" s="4" t="s">
        <v>10</v>
      </c>
      <c r="D296" s="4" t="s">
        <v>11</v>
      </c>
      <c r="E296" s="4" t="s">
        <v>841</v>
      </c>
      <c r="F296" s="5">
        <v>204</v>
      </c>
      <c r="G296" s="5">
        <v>44</v>
      </c>
    </row>
    <row r="297" spans="1:8" x14ac:dyDescent="0.2">
      <c r="A297" s="4" t="s">
        <v>842</v>
      </c>
      <c r="B297" s="4" t="s">
        <v>843</v>
      </c>
      <c r="C297" s="4" t="s">
        <v>5</v>
      </c>
      <c r="D297" s="4" t="s">
        <v>844</v>
      </c>
      <c r="E297" s="4" t="s">
        <v>845</v>
      </c>
      <c r="F297" s="5" t="s">
        <v>53</v>
      </c>
      <c r="G297" s="5">
        <v>3133</v>
      </c>
    </row>
    <row r="298" spans="1:8" x14ac:dyDescent="0.2">
      <c r="A298" s="4" t="s">
        <v>117</v>
      </c>
      <c r="B298" s="4" t="s">
        <v>47</v>
      </c>
      <c r="C298" s="4" t="s">
        <v>85</v>
      </c>
      <c r="D298" s="4" t="s">
        <v>846</v>
      </c>
      <c r="E298" s="4" t="s">
        <v>847</v>
      </c>
      <c r="F298" s="5" t="s">
        <v>53</v>
      </c>
      <c r="G298" s="5">
        <v>5156</v>
      </c>
    </row>
    <row r="299" spans="1:8" x14ac:dyDescent="0.2">
      <c r="A299" s="4" t="s">
        <v>338</v>
      </c>
      <c r="B299" s="4" t="s">
        <v>339</v>
      </c>
      <c r="C299" s="4" t="s">
        <v>20</v>
      </c>
      <c r="D299" s="4" t="s">
        <v>98</v>
      </c>
      <c r="E299" s="4" t="s">
        <v>848</v>
      </c>
      <c r="F299" s="5">
        <v>13353</v>
      </c>
      <c r="G299" s="5">
        <v>1</v>
      </c>
    </row>
    <row r="300" spans="1:8" x14ac:dyDescent="0.2">
      <c r="A300" s="4" t="s">
        <v>849</v>
      </c>
      <c r="B300" s="4" t="s">
        <v>850</v>
      </c>
      <c r="C300" s="4" t="s">
        <v>5</v>
      </c>
      <c r="D300" s="4" t="s">
        <v>188</v>
      </c>
      <c r="E300" s="4" t="s">
        <v>851</v>
      </c>
      <c r="F300" s="5" t="s">
        <v>53</v>
      </c>
      <c r="G300" s="5">
        <v>10901</v>
      </c>
    </row>
    <row r="301" spans="1:8" x14ac:dyDescent="0.2">
      <c r="A301" s="4" t="s">
        <v>117</v>
      </c>
      <c r="B301" s="4" t="s">
        <v>47</v>
      </c>
      <c r="C301" s="4" t="s">
        <v>181</v>
      </c>
      <c r="D301" s="4" t="s">
        <v>852</v>
      </c>
      <c r="E301" s="4" t="s">
        <v>853</v>
      </c>
      <c r="F301" s="5" t="s">
        <v>53</v>
      </c>
      <c r="G301" s="5">
        <v>4034</v>
      </c>
    </row>
    <row r="302" spans="1:8" x14ac:dyDescent="0.2">
      <c r="A302" s="4" t="s">
        <v>854</v>
      </c>
      <c r="B302" s="4" t="s">
        <v>855</v>
      </c>
      <c r="C302" s="4" t="s">
        <v>30</v>
      </c>
      <c r="D302" s="4" t="s">
        <v>73</v>
      </c>
      <c r="E302" s="4" t="s">
        <v>856</v>
      </c>
      <c r="F302" s="5">
        <v>3</v>
      </c>
      <c r="G302" s="5">
        <v>199</v>
      </c>
    </row>
    <row r="303" spans="1:8" x14ac:dyDescent="0.2">
      <c r="A303" s="4" t="s">
        <v>857</v>
      </c>
      <c r="B303" s="4" t="s">
        <v>858</v>
      </c>
      <c r="C303" s="4" t="s">
        <v>20</v>
      </c>
      <c r="D303" s="4" t="s">
        <v>93</v>
      </c>
      <c r="E303" s="4" t="s">
        <v>859</v>
      </c>
      <c r="F303" s="5">
        <v>3556</v>
      </c>
      <c r="G303" s="5" t="s">
        <v>53</v>
      </c>
    </row>
    <row r="304" spans="1:8" x14ac:dyDescent="0.2">
      <c r="A304" s="4" t="s">
        <v>860</v>
      </c>
      <c r="B304" s="4" t="s">
        <v>861</v>
      </c>
      <c r="C304" s="4" t="s">
        <v>15</v>
      </c>
      <c r="D304" s="4" t="s">
        <v>16</v>
      </c>
      <c r="E304" s="4" t="s">
        <v>862</v>
      </c>
      <c r="F304" s="26">
        <v>1051</v>
      </c>
      <c r="G304" s="26">
        <v>1113</v>
      </c>
      <c r="H304" s="6" t="s">
        <v>912</v>
      </c>
    </row>
    <row r="305" spans="1:7" x14ac:dyDescent="0.2">
      <c r="A305" s="4" t="s">
        <v>863</v>
      </c>
      <c r="B305" s="4" t="s">
        <v>864</v>
      </c>
      <c r="C305" s="4" t="s">
        <v>20</v>
      </c>
      <c r="D305" s="4" t="s">
        <v>98</v>
      </c>
      <c r="E305" s="4" t="s">
        <v>865</v>
      </c>
      <c r="F305" s="5">
        <v>658</v>
      </c>
      <c r="G305" s="5" t="s">
        <v>53</v>
      </c>
    </row>
    <row r="306" spans="1:7" x14ac:dyDescent="0.2">
      <c r="A306" s="4" t="s">
        <v>866</v>
      </c>
      <c r="B306" s="4" t="s">
        <v>139</v>
      </c>
      <c r="C306" s="4" t="s">
        <v>5</v>
      </c>
      <c r="D306" s="4" t="s">
        <v>754</v>
      </c>
      <c r="E306" s="4" t="s">
        <v>867</v>
      </c>
      <c r="F306" s="5">
        <v>2319</v>
      </c>
      <c r="G306" s="5">
        <v>4339</v>
      </c>
    </row>
    <row r="307" spans="1:7" x14ac:dyDescent="0.2">
      <c r="A307" s="4" t="s">
        <v>868</v>
      </c>
      <c r="B307" s="4" t="s">
        <v>869</v>
      </c>
      <c r="C307" s="4" t="s">
        <v>5</v>
      </c>
      <c r="D307" s="4" t="s">
        <v>188</v>
      </c>
      <c r="E307" s="4" t="s">
        <v>870</v>
      </c>
      <c r="F307" s="5">
        <v>734</v>
      </c>
      <c r="G307" s="5">
        <v>475</v>
      </c>
    </row>
    <row r="308" spans="1:7" x14ac:dyDescent="0.2">
      <c r="A308" s="4" t="s">
        <v>871</v>
      </c>
      <c r="B308" s="4" t="s">
        <v>139</v>
      </c>
      <c r="C308" s="4" t="s">
        <v>5</v>
      </c>
      <c r="D308" s="4" t="s">
        <v>313</v>
      </c>
      <c r="E308" s="4" t="s">
        <v>872</v>
      </c>
      <c r="F308" s="5">
        <v>4515</v>
      </c>
      <c r="G308" s="5">
        <v>10091</v>
      </c>
    </row>
    <row r="309" spans="1:7" x14ac:dyDescent="0.2">
      <c r="A309" s="4" t="s">
        <v>873</v>
      </c>
      <c r="B309" s="4" t="s">
        <v>874</v>
      </c>
      <c r="C309" s="4" t="s">
        <v>25</v>
      </c>
      <c r="D309" s="4" t="s">
        <v>115</v>
      </c>
      <c r="E309" s="4" t="s">
        <v>875</v>
      </c>
      <c r="F309" s="5">
        <v>5488</v>
      </c>
      <c r="G309" s="5">
        <v>71</v>
      </c>
    </row>
    <row r="310" spans="1:7" x14ac:dyDescent="0.2">
      <c r="A310" s="4" t="s">
        <v>876</v>
      </c>
      <c r="B310" s="4" t="s">
        <v>877</v>
      </c>
      <c r="C310" s="4" t="s">
        <v>15</v>
      </c>
      <c r="D310" s="4" t="s">
        <v>16</v>
      </c>
      <c r="E310" s="4" t="s">
        <v>878</v>
      </c>
      <c r="F310" s="5">
        <v>8109</v>
      </c>
      <c r="G310" s="5">
        <v>17542</v>
      </c>
    </row>
    <row r="311" spans="1:7" x14ac:dyDescent="0.2">
      <c r="A311" s="4" t="s">
        <v>879</v>
      </c>
      <c r="B311" s="4" t="s">
        <v>880</v>
      </c>
      <c r="C311" s="4" t="s">
        <v>15</v>
      </c>
      <c r="D311" s="4" t="s">
        <v>16</v>
      </c>
      <c r="E311" s="4" t="s">
        <v>881</v>
      </c>
      <c r="F311" s="5">
        <v>3561</v>
      </c>
      <c r="G311" s="5">
        <v>2778</v>
      </c>
    </row>
    <row r="312" spans="1:7" x14ac:dyDescent="0.2">
      <c r="A312" s="4" t="s">
        <v>54</v>
      </c>
      <c r="B312" s="4" t="s">
        <v>55</v>
      </c>
      <c r="C312" s="4" t="s">
        <v>25</v>
      </c>
      <c r="D312" s="4" t="s">
        <v>882</v>
      </c>
      <c r="E312" s="4" t="s">
        <v>883</v>
      </c>
      <c r="F312" s="5">
        <v>8082</v>
      </c>
      <c r="G312" s="5">
        <v>12993</v>
      </c>
    </row>
    <row r="313" spans="1:7" ht="18.75" x14ac:dyDescent="0.3">
      <c r="F313" s="16">
        <f>SUM(F2:F312)</f>
        <v>1850595</v>
      </c>
    </row>
    <row r="324" spans="3:6" x14ac:dyDescent="0.2">
      <c r="D324" s="8"/>
      <c r="E324" s="8"/>
    </row>
    <row r="325" spans="3:6" x14ac:dyDescent="0.2">
      <c r="C325" s="10"/>
    </row>
    <row r="327" spans="3:6" x14ac:dyDescent="0.2">
      <c r="C327" s="11"/>
      <c r="D327" s="7"/>
      <c r="E327" s="7"/>
    </row>
    <row r="328" spans="3:6" x14ac:dyDescent="0.2">
      <c r="C328" s="11"/>
      <c r="F328" s="12"/>
    </row>
    <row r="332" spans="3:6" x14ac:dyDescent="0.2">
      <c r="E332" s="8"/>
    </row>
    <row r="333" spans="3:6" x14ac:dyDescent="0.2">
      <c r="E333" s="8"/>
    </row>
    <row r="334" spans="3:6" x14ac:dyDescent="0.2">
      <c r="E334" s="9"/>
    </row>
    <row r="338" spans="4:5" x14ac:dyDescent="0.2">
      <c r="D338" s="8"/>
    </row>
    <row r="340" spans="4:5" x14ac:dyDescent="0.2">
      <c r="D340" s="13"/>
    </row>
    <row r="341" spans="4:5" x14ac:dyDescent="0.2">
      <c r="D341" s="13"/>
    </row>
    <row r="342" spans="4:5" x14ac:dyDescent="0.2">
      <c r="D342" s="13"/>
      <c r="E342" s="13"/>
    </row>
    <row r="345" spans="4:5" x14ac:dyDescent="0.2">
      <c r="E345" s="8"/>
    </row>
    <row r="348" spans="4:5" x14ac:dyDescent="0.2">
      <c r="E348" s="13"/>
    </row>
    <row r="349" spans="4:5" x14ac:dyDescent="0.2">
      <c r="E349" s="13"/>
    </row>
  </sheetData>
  <autoFilter ref="A1:G31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დაწესებულებები last</vt:lpstr>
      <vt:lpstr>ჯამური</vt:lpstr>
      <vt:lpstr>კაპიტაცია</vt:lpstr>
      <vt:lpstr>ssa 13.11.19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 Dolidze</dc:creator>
  <cp:lastModifiedBy>Lela Tsotsoria</cp:lastModifiedBy>
  <cp:lastPrinted>2019-11-25T06:09:22Z</cp:lastPrinted>
  <dcterms:created xsi:type="dcterms:W3CDTF">2019-11-12T13:08:17Z</dcterms:created>
  <dcterms:modified xsi:type="dcterms:W3CDTF">2019-11-25T13:28:49Z</dcterms:modified>
</cp:coreProperties>
</file>