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otection_sociale_et_emploi\5.PROJETS EN COURS DE GESTION\18PSE0C531 - Social Welfare in Georgia\"/>
    </mc:Choice>
  </mc:AlternateContent>
  <bookViews>
    <workbookView xWindow="0" yWindow="0" windowWidth="28800" windowHeight="13020" activeTab="1"/>
  </bookViews>
  <sheets>
    <sheet name="Expertise days follow up 1year " sheetId="1" r:id="rId1"/>
    <sheet name="Planning experts" sheetId="2" r:id="rId2"/>
  </sheets>
  <externalReferences>
    <externalReference r:id="rId3"/>
    <externalReference r:id="rId4"/>
  </externalReferences>
  <definedNames>
    <definedName name="_xlnm._FilterDatabase" localSheetId="0" hidden="1">'Expertise days follow up 1year '!$B$11:$B$50</definedName>
    <definedName name="_xlnm._FilterDatabase" localSheetId="1" hidden="1">'Planning experts'!$E$1:$E$147</definedName>
    <definedName name="_xlnm.Criteria" localSheetId="0">'Expertise days follow up 1year '!$A:$B</definedName>
    <definedName name="duree">'[1]Coûts unitaires'!$G$7</definedName>
    <definedName name="_xlnm.Print_Area" localSheetId="0">'Expertise days follow up 1year '!$A$1:$AJ$56</definedName>
    <definedName name="_xlnm.Print_Area" localSheetId="1">'Planning experts'!$A$23:$L$144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6" i="1" l="1"/>
  <c r="AP16" i="1"/>
  <c r="G147" i="2" l="1"/>
  <c r="AJ3" i="1"/>
  <c r="F6" i="1"/>
  <c r="G6" i="1"/>
  <c r="X6" i="1"/>
  <c r="AL10" i="1"/>
  <c r="F11" i="1"/>
  <c r="G11" i="1"/>
  <c r="H11" i="1"/>
  <c r="AL11" i="1"/>
  <c r="F12" i="1"/>
  <c r="AL13" i="1"/>
  <c r="AL14" i="1"/>
  <c r="AL15" i="1"/>
  <c r="F16" i="1"/>
  <c r="H16" i="1"/>
  <c r="G16" i="1" s="1"/>
  <c r="K16" i="1"/>
  <c r="AP52" i="1"/>
  <c r="G17" i="1"/>
  <c r="AL17" i="1"/>
  <c r="AT17" i="1"/>
  <c r="F18" i="1"/>
  <c r="G18" i="1"/>
  <c r="AL18" i="1"/>
  <c r="G19" i="1"/>
  <c r="AL19" i="1"/>
  <c r="X20" i="1"/>
  <c r="W20" i="1" s="1"/>
  <c r="W52" i="1" s="1"/>
  <c r="AL20" i="1"/>
  <c r="G21" i="1"/>
  <c r="AL21" i="1"/>
  <c r="G22" i="1"/>
  <c r="AL22" i="1"/>
  <c r="X23" i="1"/>
  <c r="AL23" i="1"/>
  <c r="X24" i="1"/>
  <c r="AL24" i="1"/>
  <c r="AL25" i="1"/>
  <c r="F26" i="1"/>
  <c r="G26" i="1"/>
  <c r="X26" i="1"/>
  <c r="AL26" i="1"/>
  <c r="G27" i="1"/>
  <c r="X27" i="1"/>
  <c r="AL27" i="1"/>
  <c r="F28" i="1"/>
  <c r="G28" i="1"/>
  <c r="AL28" i="1"/>
  <c r="F32" i="1"/>
  <c r="G32" i="1"/>
  <c r="X32" i="1"/>
  <c r="AL32" i="1"/>
  <c r="G33" i="1"/>
  <c r="F34" i="1"/>
  <c r="G34" i="1"/>
  <c r="AL34" i="1"/>
  <c r="F35" i="1"/>
  <c r="AL35" i="1"/>
  <c r="F38" i="1"/>
  <c r="G38" i="1"/>
  <c r="AL38" i="1"/>
  <c r="G39" i="1"/>
  <c r="AL39" i="1"/>
  <c r="F40" i="1"/>
  <c r="G40" i="1"/>
  <c r="AL40" i="1"/>
  <c r="F41" i="1"/>
  <c r="G41" i="1"/>
  <c r="G42" i="1"/>
  <c r="AL42" i="1"/>
  <c r="F43" i="1"/>
  <c r="AL43" i="1"/>
  <c r="AL44" i="1"/>
  <c r="F46" i="1"/>
  <c r="G46" i="1"/>
  <c r="AL46" i="1"/>
  <c r="G47" i="1"/>
  <c r="F48" i="1"/>
  <c r="G48" i="1"/>
  <c r="AL48" i="1"/>
  <c r="G49" i="1"/>
  <c r="F50" i="1"/>
  <c r="AL50" i="1"/>
  <c r="AL51" i="1"/>
  <c r="C52" i="1"/>
  <c r="D52" i="1"/>
  <c r="E52" i="1"/>
  <c r="F52" i="1"/>
  <c r="H52" i="1"/>
  <c r="I52" i="1"/>
  <c r="J52" i="1"/>
  <c r="K52" i="1"/>
  <c r="L52" i="1"/>
  <c r="M52" i="1"/>
  <c r="N52" i="1"/>
  <c r="O52" i="1"/>
  <c r="P52" i="1"/>
  <c r="Q52" i="1"/>
  <c r="R52" i="1"/>
  <c r="S52" i="1"/>
  <c r="U52" i="1"/>
  <c r="V52" i="1"/>
  <c r="Y52" i="1"/>
  <c r="X52" i="1" s="1"/>
  <c r="Z52" i="1"/>
  <c r="AA52" i="1"/>
  <c r="AB52" i="1"/>
  <c r="AC52" i="1"/>
  <c r="AD52" i="1"/>
  <c r="AE52" i="1"/>
  <c r="AF52" i="1"/>
  <c r="AG52" i="1"/>
  <c r="AH52" i="1"/>
  <c r="AI52" i="1"/>
  <c r="AJ52" i="1"/>
  <c r="AM52" i="1"/>
  <c r="AN52" i="1"/>
  <c r="AO52" i="1"/>
  <c r="AS52" i="1"/>
  <c r="AV52" i="1"/>
  <c r="G52" i="1" l="1"/>
  <c r="AK52" i="1"/>
  <c r="AW52" i="1"/>
  <c r="AL16" i="1"/>
  <c r="AL52" i="1" s="1"/>
</calcChain>
</file>

<file path=xl/sharedStrings.xml><?xml version="1.0" encoding="utf-8"?>
<sst xmlns="http://schemas.openxmlformats.org/spreadsheetml/2006/main" count="610" uniqueCount="249">
  <si>
    <t>TOTAL</t>
  </si>
  <si>
    <t>Organisation of workshop about best options for Georgia, including an benchmark of other countries' experiences in management of IDP issues</t>
  </si>
  <si>
    <t>3.1.3</t>
  </si>
  <si>
    <t>Elaboration of a communication strategy for the reform</t>
  </si>
  <si>
    <t>3.2</t>
  </si>
  <si>
    <t>Impact analysis of the different reform  scenarii of IDP allowance (from a status-based government benefit to a needs-based benefit)</t>
  </si>
  <si>
    <t>3.1</t>
  </si>
  <si>
    <t>Pillar 3 : Optimizing resources allocated to IDP needs</t>
  </si>
  <si>
    <t>Study visit</t>
  </si>
  <si>
    <t>2.2.4</t>
  </si>
  <si>
    <t>Improving the legal framework</t>
  </si>
  <si>
    <t>2.2.3</t>
  </si>
  <si>
    <t>Strenghtening monitoring mechanisms for the ministry</t>
  </si>
  <si>
    <t>2.2.2</t>
  </si>
  <si>
    <t>Development of the roadmap for implementation of deinstitutionalization and the development of community based services in line with recomendations of WHO report</t>
  </si>
  <si>
    <t>2.2.1</t>
  </si>
  <si>
    <t>Component 2.2 : Strenghten Mental Health services</t>
  </si>
  <si>
    <t>2.1.3</t>
  </si>
  <si>
    <t>Analyse the functioning of IT in the health sector (E health)</t>
  </si>
  <si>
    <t>2.1.2</t>
  </si>
  <si>
    <t>Define standard operating procedures for the implementation of performance-based contracting, especially to primary health care</t>
  </si>
  <si>
    <t>2.1.1</t>
  </si>
  <si>
    <t>Component 2.1 : Improve the effectiveness and efficiency of universal healthcare and other programs</t>
  </si>
  <si>
    <t>Pillar 2 : Ensure affordable and quality healthcare and promote of a healthy lifestyle</t>
  </si>
  <si>
    <t>Study Visit</t>
  </si>
  <si>
    <t>1.1.7</t>
  </si>
  <si>
    <t>Support in Implementation of awareness raising compaigns and consultations about implementation of functional/social model in Georgia</t>
  </si>
  <si>
    <t>1.1.6</t>
  </si>
  <si>
    <t>Support in drafting a realistic Action Plan for implementation of functional/social model in Georgia</t>
  </si>
  <si>
    <t>1.1.5</t>
  </si>
  <si>
    <t>Proposal for minimum support package for people/children  with disabilities</t>
  </si>
  <si>
    <t>1.1.4</t>
  </si>
  <si>
    <t>Policy impact assessment based on the results of piloting in two Georgian regions and best international practices in implementing the functional/ social model for evaluation of disability</t>
  </si>
  <si>
    <t>1.1.3</t>
  </si>
  <si>
    <t>Salaires</t>
  </si>
  <si>
    <t>Piloting of assessment instruments in Samtskhe Javakheti region</t>
  </si>
  <si>
    <t>1.1.2</t>
  </si>
  <si>
    <t>Development of methodology for piloting of disability assessment in Samtskhe Javakheti region</t>
  </si>
  <si>
    <t>1.1.1</t>
  </si>
  <si>
    <t xml:space="preserve"> </t>
  </si>
  <si>
    <t>Improving the support to peoples with disabilities (PWD) by developing functional/social model of assessing and granting disability status in line with the UN Convention on the Rights of Persons with disabilities</t>
  </si>
  <si>
    <t>Pillar I : Enhancing social support to vulnerable groups</t>
  </si>
  <si>
    <t>Launch event</t>
  </si>
  <si>
    <t>0.2</t>
  </si>
  <si>
    <t>Inception</t>
  </si>
  <si>
    <t>0.1</t>
  </si>
  <si>
    <t>LE</t>
  </si>
  <si>
    <t>InE</t>
  </si>
  <si>
    <t>TL</t>
  </si>
  <si>
    <t>Inception phase</t>
  </si>
  <si>
    <t>Administrative and financial project closure</t>
  </si>
  <si>
    <t>C4</t>
  </si>
  <si>
    <t>Project Finalization</t>
  </si>
  <si>
    <t>C3</t>
  </si>
  <si>
    <t>Steering Committee</t>
  </si>
  <si>
    <t>C.2</t>
  </si>
  <si>
    <t>Installation RTA</t>
  </si>
  <si>
    <t>C1</t>
  </si>
  <si>
    <t>Project coordination</t>
  </si>
  <si>
    <t>Local</t>
  </si>
  <si>
    <t xml:space="preserve">Int. </t>
  </si>
  <si>
    <t>Days used</t>
  </si>
  <si>
    <t>Activities</t>
  </si>
  <si>
    <t>Local expert</t>
  </si>
  <si>
    <t>???</t>
  </si>
  <si>
    <t>Local experts</t>
  </si>
  <si>
    <t>KOVESS</t>
  </si>
  <si>
    <t>LEFEBVRE</t>
  </si>
  <si>
    <t>LAI</t>
  </si>
  <si>
    <t>local experts</t>
  </si>
  <si>
    <t>VILLAC</t>
  </si>
  <si>
    <t>Bitinas</t>
  </si>
  <si>
    <t>DEIMAT</t>
  </si>
  <si>
    <t>TRETYAK</t>
  </si>
  <si>
    <t>POGORZELSKI</t>
  </si>
  <si>
    <t>LAMBINON</t>
  </si>
  <si>
    <t>Mars</t>
  </si>
  <si>
    <t>Fevr</t>
  </si>
  <si>
    <t>Jan</t>
  </si>
  <si>
    <t>Déc.</t>
  </si>
  <si>
    <t>Nov.</t>
  </si>
  <si>
    <t>Oct</t>
  </si>
  <si>
    <t>Sept</t>
  </si>
  <si>
    <t>Aout</t>
  </si>
  <si>
    <t>Juillet</t>
  </si>
  <si>
    <t>Juin</t>
  </si>
  <si>
    <t>Mai</t>
  </si>
  <si>
    <t>Avr</t>
  </si>
  <si>
    <t>Total days - 2nd year</t>
  </si>
  <si>
    <t>Fev</t>
  </si>
  <si>
    <t xml:space="preserve">Jan </t>
  </si>
  <si>
    <t>Dec</t>
  </si>
  <si>
    <t>Nov</t>
  </si>
  <si>
    <t>Sep 19</t>
  </si>
  <si>
    <t>Aug</t>
  </si>
  <si>
    <t>July</t>
  </si>
  <si>
    <t>June</t>
  </si>
  <si>
    <t>May</t>
  </si>
  <si>
    <t>April</t>
  </si>
  <si>
    <t>Total days - 1st year</t>
  </si>
  <si>
    <t>IDP</t>
  </si>
  <si>
    <t>Mental Health</t>
  </si>
  <si>
    <t>Health fin</t>
  </si>
  <si>
    <t>PWD</t>
  </si>
  <si>
    <t>IDP/coordination</t>
  </si>
  <si>
    <t>2020</t>
  </si>
  <si>
    <t>2019</t>
  </si>
  <si>
    <t>to be confirmed</t>
  </si>
  <si>
    <t>A. Pogorzelski</t>
  </si>
  <si>
    <t>V. Kovess</t>
  </si>
  <si>
    <t>Deinstitutionalization and mental healthcare strategy</t>
  </si>
  <si>
    <t>22-28/03</t>
  </si>
  <si>
    <t>13</t>
  </si>
  <si>
    <t>Formulation of recomendations for improving of legal framework  for mental health care in line with best EU practices</t>
  </si>
  <si>
    <t>Y.Deimat, 112</t>
  </si>
  <si>
    <t>Y.Deimat</t>
  </si>
  <si>
    <t>1.2</t>
  </si>
  <si>
    <t>112</t>
  </si>
  <si>
    <t>A. Tretyak</t>
  </si>
  <si>
    <t>15-21/03</t>
  </si>
  <si>
    <t>12</t>
  </si>
  <si>
    <t>08-14/03</t>
  </si>
  <si>
    <t>11</t>
  </si>
  <si>
    <t>finance</t>
  </si>
  <si>
    <t>A. Bourdil</t>
  </si>
  <si>
    <t>A. Lefebvre</t>
  </si>
  <si>
    <t>Elaboration of monitoring mechanisms in mental health institutions (public and private)</t>
  </si>
  <si>
    <t>16-22/02</t>
  </si>
  <si>
    <t>8</t>
  </si>
  <si>
    <t>09-15/02</t>
  </si>
  <si>
    <t>7</t>
  </si>
  <si>
    <t>study visit</t>
  </si>
  <si>
    <t>2-8/02</t>
  </si>
  <si>
    <t>6</t>
  </si>
  <si>
    <t>26/01-01/02</t>
  </si>
  <si>
    <t>5</t>
  </si>
  <si>
    <t>local expert communication, 116</t>
  </si>
  <si>
    <t>1.6</t>
  </si>
  <si>
    <t>communication, 116</t>
  </si>
  <si>
    <t>1,1,4 local</t>
  </si>
  <si>
    <t>1.4</t>
  </si>
  <si>
    <t>1,1,4 ???</t>
  </si>
  <si>
    <t>1,1,3 local</t>
  </si>
  <si>
    <t>1.3</t>
  </si>
  <si>
    <t>1,1,3 Villac</t>
  </si>
  <si>
    <t>19-25/01</t>
  </si>
  <si>
    <t>4</t>
  </si>
  <si>
    <t>12-18/01</t>
  </si>
  <si>
    <t>3</t>
  </si>
  <si>
    <t>05-11/01</t>
  </si>
  <si>
    <t>2</t>
  </si>
  <si>
    <t>Performance-based contracting in PHC</t>
  </si>
  <si>
    <t>08-14/12</t>
  </si>
  <si>
    <t>49</t>
  </si>
  <si>
    <t>T. Lai</t>
  </si>
  <si>
    <t>24-30/11</t>
  </si>
  <si>
    <t>47</t>
  </si>
  <si>
    <t>17-23/11</t>
  </si>
  <si>
    <t>46</t>
  </si>
  <si>
    <t>10-16/11</t>
  </si>
  <si>
    <t>45</t>
  </si>
  <si>
    <t>03-09/11</t>
  </si>
  <si>
    <t>44</t>
  </si>
  <si>
    <t>43</t>
  </si>
  <si>
    <t>27/10-02/11</t>
  </si>
  <si>
    <t>20-26/10</t>
  </si>
  <si>
    <t>42</t>
  </si>
  <si>
    <t>13-19/10</t>
  </si>
  <si>
    <t>41</t>
  </si>
  <si>
    <t>06-12/10</t>
  </si>
  <si>
    <t>29/09- 05/10</t>
  </si>
  <si>
    <t>40</t>
  </si>
  <si>
    <t>finance expert</t>
  </si>
  <si>
    <t>S. Megaladze</t>
  </si>
  <si>
    <t>Assessment of monitoring tools and first recommendations</t>
  </si>
  <si>
    <t>08-14/09</t>
  </si>
  <si>
    <t>37</t>
  </si>
  <si>
    <t>local expert training</t>
  </si>
  <si>
    <t>01-07/09</t>
  </si>
  <si>
    <t>36</t>
  </si>
  <si>
    <t>34</t>
  </si>
  <si>
    <t>11-17/08</t>
  </si>
  <si>
    <t>33</t>
  </si>
  <si>
    <t>04-10/08</t>
  </si>
  <si>
    <t>32</t>
  </si>
  <si>
    <t>28/07-03/08</t>
  </si>
  <si>
    <t>31</t>
  </si>
  <si>
    <t>21-27/07</t>
  </si>
  <si>
    <t>30</t>
  </si>
  <si>
    <t>14-20/07</t>
  </si>
  <si>
    <t>29</t>
  </si>
  <si>
    <t>07-13/07</t>
  </si>
  <si>
    <t>local expert training, 112</t>
  </si>
  <si>
    <t>A. Bitinas</t>
  </si>
  <si>
    <t>1.1</t>
  </si>
  <si>
    <t>30/06-06/07</t>
  </si>
  <si>
    <t>23-29/06</t>
  </si>
  <si>
    <t>26</t>
  </si>
  <si>
    <t>16-22/06</t>
  </si>
  <si>
    <t>25</t>
  </si>
  <si>
    <t>09-15/06</t>
  </si>
  <si>
    <t>24</t>
  </si>
  <si>
    <t>02-08/06</t>
  </si>
  <si>
    <t>23</t>
  </si>
  <si>
    <t>26/05-01/06</t>
  </si>
  <si>
    <t>22</t>
  </si>
  <si>
    <t>focal points and partners for epidemiological survey ; planing of A221</t>
  </si>
  <si>
    <t>Methodology of epidemiological survey and review of MH activities</t>
  </si>
  <si>
    <t>confirmed</t>
  </si>
  <si>
    <t>19-25/05</t>
  </si>
  <si>
    <t>12-18/05</t>
  </si>
  <si>
    <t>20</t>
  </si>
  <si>
    <t>05-11/05</t>
  </si>
  <si>
    <t>19</t>
  </si>
  <si>
    <t>28/04-04/05</t>
  </si>
  <si>
    <t>18</t>
  </si>
  <si>
    <t>21-27/04</t>
  </si>
  <si>
    <t>17</t>
  </si>
  <si>
    <t>1.7</t>
  </si>
  <si>
    <t>CPS</t>
  </si>
  <si>
    <t>1.5</t>
  </si>
  <si>
    <t>M. Villac</t>
  </si>
  <si>
    <t>CDDU</t>
  </si>
  <si>
    <t>Autorisation cumul</t>
  </si>
  <si>
    <t>C.Lambinon</t>
  </si>
  <si>
    <t>14-20/04</t>
  </si>
  <si>
    <t>16</t>
  </si>
  <si>
    <t>Name of activity</t>
  </si>
  <si>
    <t>EXPERTS</t>
  </si>
  <si>
    <t>EXPECTED RESULTS</t>
  </si>
  <si>
    <t>PREALABLES</t>
  </si>
  <si>
    <t>PURPOSE OF MISSION</t>
  </si>
  <si>
    <t>SL</t>
  </si>
  <si>
    <t>COMMENTS</t>
  </si>
  <si>
    <t>NUMBER OF DAYS</t>
  </si>
  <si>
    <t>TYPE OF CONTRACT (statut)</t>
  </si>
  <si>
    <t>EXPERTS </t>
  </si>
  <si>
    <t>NAME OF ACTIVITY</t>
  </si>
  <si>
    <t>DATES </t>
  </si>
  <si>
    <t>WEEKS</t>
  </si>
  <si>
    <t>OK</t>
  </si>
  <si>
    <t>Ok</t>
  </si>
  <si>
    <t>Launch</t>
  </si>
  <si>
    <t>25/07-3/08</t>
  </si>
  <si>
    <t>25-26/07</t>
  </si>
  <si>
    <t>Ok, departure on 29/07</t>
  </si>
  <si>
    <t>18-24/08</t>
  </si>
  <si>
    <t>35</t>
  </si>
  <si>
    <t>24-30/08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</si>
</sst>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C]mmm\-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b/>
      <sz val="14"/>
      <color theme="4" tint="0.7999816888943144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rgb="FFFF0000"/>
      <name val="Calibri"/>
      <family val="2"/>
    </font>
    <font>
      <b/>
      <sz val="14"/>
      <color indexed="8"/>
      <name val="Calibri"/>
      <family val="2"/>
    </font>
    <font>
      <b/>
      <sz val="14"/>
      <name val="Calibri"/>
      <family val="2"/>
    </font>
    <font>
      <sz val="10"/>
      <color rgb="FFFF0000"/>
      <name val="Calibri"/>
      <family val="2"/>
    </font>
    <font>
      <b/>
      <sz val="8"/>
      <color rgb="FF00B050"/>
      <name val="Calibri"/>
      <family val="2"/>
    </font>
    <font>
      <b/>
      <sz val="14"/>
      <color indexed="9"/>
      <name val="Calibri"/>
      <family val="2"/>
    </font>
    <font>
      <b/>
      <sz val="12"/>
      <color indexed="9"/>
      <name val="Calibri"/>
      <family val="2"/>
    </font>
    <font>
      <b/>
      <sz val="14"/>
      <color theme="0"/>
      <name val="Calibri"/>
      <family val="2"/>
    </font>
    <font>
      <i/>
      <sz val="10"/>
      <color indexed="8"/>
      <name val="Calibri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b/>
      <i/>
      <sz val="10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mediumGray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21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4"/>
        <bgColor indexed="57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auto="1"/>
      </right>
      <top style="thin">
        <color theme="0" tint="-0.249977111117893"/>
      </top>
      <bottom style="medium">
        <color auto="1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theme="0" tint="-0.249977111117893"/>
      </right>
      <top style="thin">
        <color theme="0" tint="-0.249977111117893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1" fillId="0" borderId="0"/>
    <xf numFmtId="0" fontId="24" fillId="0" borderId="0"/>
    <xf numFmtId="0" fontId="1" fillId="0" borderId="0"/>
    <xf numFmtId="0" fontId="1" fillId="0" borderId="0"/>
  </cellStyleXfs>
  <cellXfs count="398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4" fillId="0" borderId="0" xfId="1" applyFont="1" applyAlignment="1">
      <alignment horizontal="center"/>
    </xf>
    <xf numFmtId="0" fontId="7" fillId="0" borderId="0" xfId="1" applyFont="1"/>
    <xf numFmtId="0" fontId="8" fillId="0" borderId="0" xfId="1" applyFont="1" applyAlignment="1">
      <alignment horizontal="center"/>
    </xf>
    <xf numFmtId="0" fontId="8" fillId="0" borderId="0" xfId="1" applyFont="1"/>
    <xf numFmtId="0" fontId="4" fillId="0" borderId="1" xfId="1" applyFont="1" applyBorder="1" applyAlignment="1">
      <alignment horizontal="center"/>
    </xf>
    <xf numFmtId="0" fontId="9" fillId="0" borderId="2" xfId="1" applyFont="1" applyBorder="1" applyAlignment="1">
      <alignment wrapText="1"/>
    </xf>
    <xf numFmtId="0" fontId="10" fillId="0" borderId="3" xfId="1" applyFont="1" applyBorder="1" applyAlignment="1">
      <alignment horizontal="center"/>
    </xf>
    <xf numFmtId="0" fontId="1" fillId="2" borderId="4" xfId="1" applyFill="1" applyBorder="1"/>
    <xf numFmtId="0" fontId="1" fillId="2" borderId="5" xfId="1" applyFill="1" applyBorder="1"/>
    <xf numFmtId="0" fontId="1" fillId="2" borderId="3" xfId="1" applyFill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4" fillId="0" borderId="11" xfId="1" applyFont="1" applyBorder="1" applyAlignment="1">
      <alignment horizontal="center"/>
    </xf>
    <xf numFmtId="0" fontId="11" fillId="0" borderId="0" xfId="2"/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wrapText="1"/>
    </xf>
    <xf numFmtId="0" fontId="13" fillId="0" borderId="15" xfId="1" applyFont="1" applyBorder="1" applyAlignment="1">
      <alignment horizontal="center"/>
    </xf>
    <xf numFmtId="0" fontId="1" fillId="2" borderId="16" xfId="1" applyFill="1" applyBorder="1"/>
    <xf numFmtId="0" fontId="1" fillId="0" borderId="17" xfId="1" applyBorder="1"/>
    <xf numFmtId="0" fontId="1" fillId="0" borderId="18" xfId="1" applyBorder="1"/>
    <xf numFmtId="0" fontId="1" fillId="0" borderId="19" xfId="1" applyBorder="1"/>
    <xf numFmtId="0" fontId="1" fillId="0" borderId="20" xfId="1" applyBorder="1"/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4" fillId="3" borderId="11" xfId="1" applyFont="1" applyFill="1" applyBorder="1" applyAlignment="1">
      <alignment horizontal="center"/>
    </xf>
    <xf numFmtId="0" fontId="9" fillId="0" borderId="23" xfId="1" applyFont="1" applyBorder="1" applyAlignment="1">
      <alignment wrapText="1"/>
    </xf>
    <xf numFmtId="0" fontId="10" fillId="0" borderId="16" xfId="1" applyFont="1" applyBorder="1" applyAlignment="1">
      <alignment horizontal="center"/>
    </xf>
    <xf numFmtId="0" fontId="4" fillId="0" borderId="18" xfId="1" applyFont="1" applyBorder="1"/>
    <xf numFmtId="0" fontId="4" fillId="0" borderId="20" xfId="1" applyFont="1" applyBorder="1"/>
    <xf numFmtId="0" fontId="2" fillId="4" borderId="17" xfId="1" applyFont="1" applyFill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2" fillId="4" borderId="21" xfId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2" fillId="4" borderId="19" xfId="1" applyFont="1" applyFill="1" applyBorder="1" applyAlignment="1">
      <alignment horizontal="center" vertical="center"/>
    </xf>
    <xf numFmtId="0" fontId="2" fillId="4" borderId="18" xfId="1" applyFont="1" applyFill="1" applyBorder="1" applyAlignment="1">
      <alignment horizontal="center" vertical="center"/>
    </xf>
    <xf numFmtId="0" fontId="1" fillId="2" borderId="26" xfId="1" applyFill="1" applyBorder="1"/>
    <xf numFmtId="0" fontId="1" fillId="2" borderId="27" xfId="1" applyFill="1" applyBorder="1"/>
    <xf numFmtId="0" fontId="14" fillId="4" borderId="11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15" fillId="4" borderId="28" xfId="1" applyFont="1" applyFill="1" applyBorder="1" applyAlignment="1">
      <alignment horizontal="left" vertical="center" wrapText="1"/>
    </xf>
    <xf numFmtId="0" fontId="14" fillId="4" borderId="28" xfId="1" applyFont="1" applyFill="1" applyBorder="1" applyAlignment="1">
      <alignment horizontal="left" vertical="center" wrapText="1"/>
    </xf>
    <xf numFmtId="0" fontId="3" fillId="0" borderId="29" xfId="1" applyFont="1" applyBorder="1" applyAlignment="1">
      <alignment wrapText="1"/>
    </xf>
    <xf numFmtId="0" fontId="13" fillId="0" borderId="28" xfId="1" applyFont="1" applyBorder="1" applyAlignment="1">
      <alignment horizontal="center"/>
    </xf>
    <xf numFmtId="0" fontId="16" fillId="0" borderId="11" xfId="1" applyFont="1" applyBorder="1" applyAlignment="1">
      <alignment horizontal="center"/>
    </xf>
    <xf numFmtId="0" fontId="16" fillId="6" borderId="17" xfId="1" applyFont="1" applyFill="1" applyBorder="1" applyAlignment="1">
      <alignment horizontal="center" vertical="center"/>
    </xf>
    <xf numFmtId="0" fontId="16" fillId="6" borderId="18" xfId="1" applyFont="1" applyFill="1" applyBorder="1" applyAlignment="1">
      <alignment horizontal="center" vertical="center"/>
    </xf>
    <xf numFmtId="0" fontId="4" fillId="0" borderId="30" xfId="1" applyFont="1" applyBorder="1" applyAlignment="1">
      <alignment horizontal="center"/>
    </xf>
    <xf numFmtId="0" fontId="16" fillId="0" borderId="31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17" fillId="0" borderId="11" xfId="1" applyFont="1" applyBorder="1" applyAlignment="1">
      <alignment horizontal="center"/>
    </xf>
    <xf numFmtId="0" fontId="17" fillId="6" borderId="17" xfId="1" applyFont="1" applyFill="1" applyBorder="1" applyAlignment="1">
      <alignment horizontal="center" vertical="center"/>
    </xf>
    <xf numFmtId="0" fontId="17" fillId="6" borderId="18" xfId="1" applyFont="1" applyFill="1" applyBorder="1" applyAlignment="1">
      <alignment horizontal="center" vertical="center"/>
    </xf>
    <xf numFmtId="0" fontId="4" fillId="0" borderId="32" xfId="1" applyFont="1" applyBorder="1" applyAlignment="1">
      <alignment horizontal="center"/>
    </xf>
    <xf numFmtId="0" fontId="17" fillId="0" borderId="14" xfId="1" applyFont="1" applyBorder="1" applyAlignment="1">
      <alignment horizontal="center"/>
    </xf>
    <xf numFmtId="0" fontId="17" fillId="6" borderId="21" xfId="1" applyFont="1" applyFill="1" applyBorder="1" applyAlignment="1">
      <alignment horizontal="center" vertical="center"/>
    </xf>
    <xf numFmtId="0" fontId="9" fillId="0" borderId="14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/>
    </xf>
    <xf numFmtId="0" fontId="4" fillId="0" borderId="31" xfId="1" applyFont="1" applyBorder="1" applyAlignment="1">
      <alignment horizontal="center"/>
    </xf>
    <xf numFmtId="0" fontId="4" fillId="0" borderId="0" xfId="1" applyFont="1"/>
    <xf numFmtId="0" fontId="2" fillId="0" borderId="35" xfId="1" applyFont="1" applyBorder="1" applyAlignment="1">
      <alignment horizontal="center" vertical="center"/>
    </xf>
    <xf numFmtId="0" fontId="10" fillId="6" borderId="36" xfId="1" applyFont="1" applyFill="1" applyBorder="1" applyAlignment="1">
      <alignment horizontal="center"/>
    </xf>
    <xf numFmtId="0" fontId="17" fillId="0" borderId="18" xfId="1" applyFont="1" applyBorder="1" applyAlignment="1">
      <alignment horizontal="center" vertical="center"/>
    </xf>
    <xf numFmtId="0" fontId="4" fillId="7" borderId="11" xfId="1" applyFont="1" applyFill="1" applyBorder="1" applyAlignment="1">
      <alignment horizontal="center"/>
    </xf>
    <xf numFmtId="0" fontId="9" fillId="6" borderId="23" xfId="1" applyFont="1" applyFill="1" applyBorder="1" applyAlignment="1">
      <alignment wrapText="1"/>
    </xf>
    <xf numFmtId="0" fontId="9" fillId="6" borderId="36" xfId="1" applyFont="1" applyFill="1" applyBorder="1" applyAlignment="1">
      <alignment wrapText="1"/>
    </xf>
    <xf numFmtId="0" fontId="4" fillId="0" borderId="37" xfId="1" applyFont="1" applyBorder="1" applyAlignment="1">
      <alignment horizontal="center" vertical="center"/>
    </xf>
    <xf numFmtId="0" fontId="3" fillId="0" borderId="23" xfId="1" applyFont="1" applyBorder="1" applyAlignment="1">
      <alignment wrapText="1"/>
    </xf>
    <xf numFmtId="0" fontId="4" fillId="0" borderId="11" xfId="1" applyFont="1" applyFill="1" applyBorder="1" applyAlignment="1">
      <alignment horizontal="center"/>
    </xf>
    <xf numFmtId="0" fontId="4" fillId="0" borderId="38" xfId="1" applyFont="1" applyBorder="1" applyAlignment="1">
      <alignment horizontal="center" vertical="center"/>
    </xf>
    <xf numFmtId="0" fontId="4" fillId="6" borderId="17" xfId="1" applyFont="1" applyFill="1" applyBorder="1" applyAlignment="1">
      <alignment horizontal="center" vertical="center"/>
    </xf>
    <xf numFmtId="0" fontId="4" fillId="6" borderId="22" xfId="1" applyFont="1" applyFill="1" applyBorder="1" applyAlignment="1">
      <alignment horizontal="center" vertical="center"/>
    </xf>
    <xf numFmtId="0" fontId="9" fillId="0" borderId="23" xfId="1" applyFont="1" applyBorder="1" applyAlignment="1">
      <alignment vertical="center" wrapText="1"/>
    </xf>
    <xf numFmtId="0" fontId="4" fillId="0" borderId="18" xfId="1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/>
    </xf>
    <xf numFmtId="0" fontId="16" fillId="6" borderId="19" xfId="1" applyFont="1" applyFill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4" fillId="0" borderId="0" xfId="1" applyFont="1" applyBorder="1"/>
    <xf numFmtId="0" fontId="4" fillId="6" borderId="18" xfId="1" applyFont="1" applyFill="1" applyBorder="1" applyAlignment="1">
      <alignment horizontal="center" vertical="center"/>
    </xf>
    <xf numFmtId="0" fontId="10" fillId="6" borderId="11" xfId="1" applyFont="1" applyFill="1" applyBorder="1" applyAlignment="1">
      <alignment horizontal="center"/>
    </xf>
    <xf numFmtId="0" fontId="1" fillId="2" borderId="39" xfId="1" applyFill="1" applyBorder="1"/>
    <xf numFmtId="0" fontId="1" fillId="2" borderId="40" xfId="1" applyFill="1" applyBorder="1"/>
    <xf numFmtId="0" fontId="2" fillId="0" borderId="0" xfId="1" applyFont="1"/>
    <xf numFmtId="0" fontId="7" fillId="5" borderId="11" xfId="1" applyFont="1" applyFill="1" applyBorder="1" applyAlignment="1">
      <alignment horizontal="center"/>
    </xf>
    <xf numFmtId="0" fontId="18" fillId="5" borderId="23" xfId="1" applyFont="1" applyFill="1" applyBorder="1" applyAlignment="1">
      <alignment vertical="center" wrapText="1"/>
    </xf>
    <xf numFmtId="0" fontId="19" fillId="5" borderId="36" xfId="1" applyFont="1" applyFill="1" applyBorder="1" applyAlignment="1">
      <alignment wrapText="1"/>
    </xf>
    <xf numFmtId="0" fontId="1" fillId="0" borderId="30" xfId="1" applyBorder="1"/>
    <xf numFmtId="0" fontId="1" fillId="0" borderId="22" xfId="1" applyBorder="1" applyAlignment="1">
      <alignment horizontal="center"/>
    </xf>
    <xf numFmtId="0" fontId="4" fillId="8" borderId="18" xfId="1" applyFont="1" applyFill="1" applyBorder="1" applyAlignment="1">
      <alignment horizontal="center" vertical="center"/>
    </xf>
    <xf numFmtId="0" fontId="9" fillId="0" borderId="24" xfId="1" applyFont="1" applyBorder="1" applyAlignment="1">
      <alignment wrapText="1"/>
    </xf>
    <xf numFmtId="0" fontId="4" fillId="8" borderId="21" xfId="1" applyFont="1" applyFill="1" applyBorder="1" applyAlignment="1">
      <alignment horizontal="center" vertical="center"/>
    </xf>
    <xf numFmtId="0" fontId="4" fillId="8" borderId="17" xfId="1" applyFont="1" applyFill="1" applyBorder="1" applyAlignment="1">
      <alignment horizontal="center" vertical="center"/>
    </xf>
    <xf numFmtId="0" fontId="4" fillId="8" borderId="19" xfId="1" applyFont="1" applyFill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20" fillId="8" borderId="18" xfId="1" applyFont="1" applyFill="1" applyBorder="1" applyAlignment="1">
      <alignment horizontal="center" vertical="center"/>
    </xf>
    <xf numFmtId="0" fontId="20" fillId="8" borderId="20" xfId="1" applyFont="1" applyFill="1" applyBorder="1" applyAlignment="1">
      <alignment horizontal="center" vertical="center"/>
    </xf>
    <xf numFmtId="0" fontId="20" fillId="8" borderId="17" xfId="1" applyFont="1" applyFill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8" borderId="18" xfId="1" applyFont="1" applyFill="1" applyBorder="1"/>
    <xf numFmtId="0" fontId="4" fillId="8" borderId="20" xfId="1" applyFont="1" applyFill="1" applyBorder="1"/>
    <xf numFmtId="0" fontId="4" fillId="8" borderId="22" xfId="1" applyFont="1" applyFill="1" applyBorder="1" applyAlignment="1">
      <alignment horizontal="center" vertical="center"/>
    </xf>
    <xf numFmtId="0" fontId="10" fillId="8" borderId="11" xfId="1" applyFont="1" applyFill="1" applyBorder="1" applyAlignment="1">
      <alignment horizontal="center"/>
    </xf>
    <xf numFmtId="0" fontId="9" fillId="8" borderId="23" xfId="1" applyFont="1" applyFill="1" applyBorder="1" applyAlignment="1">
      <alignment wrapText="1"/>
    </xf>
    <xf numFmtId="0" fontId="10" fillId="8" borderId="16" xfId="1" applyFont="1" applyFill="1" applyBorder="1" applyAlignment="1">
      <alignment horizontal="center"/>
    </xf>
    <xf numFmtId="0" fontId="4" fillId="9" borderId="11" xfId="1" applyFont="1" applyFill="1" applyBorder="1" applyAlignment="1">
      <alignment horizontal="center"/>
    </xf>
    <xf numFmtId="0" fontId="18" fillId="9" borderId="23" xfId="1" applyFont="1" applyFill="1" applyBorder="1" applyAlignment="1">
      <alignment vertical="center" wrapText="1"/>
    </xf>
    <xf numFmtId="0" fontId="4" fillId="9" borderId="16" xfId="1" applyFont="1" applyFill="1" applyBorder="1" applyAlignment="1">
      <alignment horizontal="center"/>
    </xf>
    <xf numFmtId="0" fontId="1" fillId="2" borderId="42" xfId="1" applyFill="1" applyBorder="1"/>
    <xf numFmtId="0" fontId="1" fillId="2" borderId="15" xfId="1" applyFill="1" applyBorder="1"/>
    <xf numFmtId="0" fontId="1" fillId="0" borderId="43" xfId="1" applyBorder="1" applyAlignment="1">
      <alignment wrapText="1"/>
    </xf>
    <xf numFmtId="0" fontId="4" fillId="0" borderId="44" xfId="1" applyFont="1" applyBorder="1" applyAlignment="1">
      <alignment horizontal="center"/>
    </xf>
    <xf numFmtId="0" fontId="1" fillId="0" borderId="23" xfId="1" applyBorder="1" applyAlignment="1">
      <alignment wrapText="1"/>
    </xf>
    <xf numFmtId="0" fontId="4" fillId="0" borderId="16" xfId="1" applyFont="1" applyBorder="1" applyAlignment="1">
      <alignment horizontal="center"/>
    </xf>
    <xf numFmtId="0" fontId="4" fillId="10" borderId="22" xfId="1" applyFont="1" applyFill="1" applyBorder="1" applyAlignment="1">
      <alignment horizontal="center" vertical="center"/>
    </xf>
    <xf numFmtId="0" fontId="1" fillId="0" borderId="45" xfId="1" applyBorder="1"/>
    <xf numFmtId="0" fontId="1" fillId="0" borderId="46" xfId="1" applyBorder="1"/>
    <xf numFmtId="0" fontId="1" fillId="0" borderId="47" xfId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4" fillId="2" borderId="24" xfId="1" applyFont="1" applyFill="1" applyBorder="1" applyAlignment="1">
      <alignment horizontal="left"/>
    </xf>
    <xf numFmtId="0" fontId="4" fillId="2" borderId="25" xfId="1" applyFont="1" applyFill="1" applyBorder="1" applyAlignment="1">
      <alignment horizontal="left"/>
    </xf>
    <xf numFmtId="0" fontId="1" fillId="0" borderId="38" xfId="1" applyBorder="1"/>
    <xf numFmtId="0" fontId="1" fillId="0" borderId="49" xfId="1" applyBorder="1"/>
    <xf numFmtId="0" fontId="1" fillId="0" borderId="50" xfId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9" fillId="0" borderId="51" xfId="1" applyFont="1" applyBorder="1"/>
    <xf numFmtId="0" fontId="4" fillId="0" borderId="25" xfId="1" applyFont="1" applyBorder="1" applyAlignment="1">
      <alignment horizontal="center"/>
    </xf>
    <xf numFmtId="0" fontId="9" fillId="0" borderId="29" xfId="1" applyFont="1" applyBorder="1"/>
    <xf numFmtId="0" fontId="1" fillId="0" borderId="35" xfId="1" applyBorder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17" fontId="1" fillId="0" borderId="52" xfId="1" applyNumberFormat="1" applyBorder="1"/>
    <xf numFmtId="17" fontId="1" fillId="0" borderId="37" xfId="1" applyNumberFormat="1" applyBorder="1"/>
    <xf numFmtId="17" fontId="1" fillId="0" borderId="53" xfId="1" applyNumberFormat="1" applyBorder="1"/>
    <xf numFmtId="17" fontId="1" fillId="0" borderId="54" xfId="1" applyNumberFormat="1" applyBorder="1"/>
    <xf numFmtId="0" fontId="4" fillId="7" borderId="55" xfId="1" applyFont="1" applyFill="1" applyBorder="1" applyAlignment="1">
      <alignment horizontal="center"/>
    </xf>
    <xf numFmtId="17" fontId="1" fillId="0" borderId="52" xfId="1" applyNumberFormat="1" applyBorder="1" applyAlignment="1">
      <alignment horizontal="center" vertical="center"/>
    </xf>
    <xf numFmtId="17" fontId="1" fillId="0" borderId="37" xfId="1" applyNumberFormat="1" applyBorder="1" applyAlignment="1">
      <alignment horizontal="center" vertical="center"/>
    </xf>
    <xf numFmtId="17" fontId="1" fillId="0" borderId="56" xfId="1" applyNumberFormat="1" applyBorder="1" applyAlignment="1">
      <alignment horizontal="center" vertical="center"/>
    </xf>
    <xf numFmtId="17" fontId="1" fillId="0" borderId="53" xfId="1" applyNumberFormat="1" applyBorder="1" applyAlignment="1">
      <alignment horizontal="center" vertical="center"/>
    </xf>
    <xf numFmtId="17" fontId="1" fillId="0" borderId="22" xfId="1" applyNumberFormat="1" applyBorder="1" applyAlignment="1">
      <alignment horizontal="center" vertical="center"/>
    </xf>
    <xf numFmtId="0" fontId="1" fillId="0" borderId="22" xfId="1" applyBorder="1"/>
    <xf numFmtId="0" fontId="4" fillId="0" borderId="57" xfId="1" applyFont="1" applyBorder="1" applyAlignment="1">
      <alignment horizontal="center"/>
    </xf>
    <xf numFmtId="0" fontId="4" fillId="0" borderId="58" xfId="1" applyFont="1" applyBorder="1" applyAlignment="1">
      <alignment horizontal="center"/>
    </xf>
    <xf numFmtId="0" fontId="4" fillId="0" borderId="59" xfId="1" applyFont="1" applyBorder="1" applyAlignment="1">
      <alignment horizontal="center"/>
    </xf>
    <xf numFmtId="0" fontId="4" fillId="11" borderId="58" xfId="1" applyFont="1" applyFill="1" applyBorder="1" applyAlignment="1">
      <alignment horizontal="center"/>
    </xf>
    <xf numFmtId="0" fontId="4" fillId="0" borderId="60" xfId="1" applyFont="1" applyBorder="1" applyAlignment="1">
      <alignment horizontal="center"/>
    </xf>
    <xf numFmtId="0" fontId="4" fillId="0" borderId="61" xfId="1" applyFont="1" applyBorder="1" applyAlignment="1">
      <alignment horizontal="center"/>
    </xf>
    <xf numFmtId="0" fontId="4" fillId="0" borderId="62" xfId="1" applyFont="1" applyBorder="1" applyAlignment="1">
      <alignment horizontal="center"/>
    </xf>
    <xf numFmtId="0" fontId="4" fillId="0" borderId="63" xfId="1" applyFont="1" applyBorder="1" applyAlignment="1">
      <alignment horizontal="center"/>
    </xf>
    <xf numFmtId="0" fontId="4" fillId="0" borderId="64" xfId="1" applyFont="1" applyBorder="1" applyAlignment="1">
      <alignment horizontal="center"/>
    </xf>
    <xf numFmtId="0" fontId="4" fillId="0" borderId="65" xfId="1" applyFont="1" applyBorder="1" applyAlignment="1">
      <alignment horizontal="center"/>
    </xf>
    <xf numFmtId="0" fontId="1" fillId="12" borderId="67" xfId="1" applyFill="1" applyBorder="1" applyAlignment="1">
      <alignment horizontal="center"/>
    </xf>
    <xf numFmtId="0" fontId="1" fillId="12" borderId="26" xfId="1" applyFill="1" applyBorder="1" applyAlignment="1">
      <alignment horizontal="center"/>
    </xf>
    <xf numFmtId="0" fontId="1" fillId="12" borderId="27" xfId="1" applyFill="1" applyBorder="1" applyAlignment="1">
      <alignment horizontal="center"/>
    </xf>
    <xf numFmtId="49" fontId="1" fillId="0" borderId="0" xfId="1" applyNumberFormat="1" applyAlignment="1">
      <alignment vertical="center"/>
    </xf>
    <xf numFmtId="49" fontId="1" fillId="0" borderId="68" xfId="1" applyNumberFormat="1" applyBorder="1" applyAlignment="1">
      <alignment vertical="center"/>
    </xf>
    <xf numFmtId="49" fontId="1" fillId="0" borderId="69" xfId="1" applyNumberFormat="1" applyBorder="1" applyAlignment="1">
      <alignment vertical="center"/>
    </xf>
    <xf numFmtId="49" fontId="1" fillId="0" borderId="70" xfId="1" applyNumberFormat="1" applyBorder="1" applyAlignment="1">
      <alignment vertical="center"/>
    </xf>
    <xf numFmtId="49" fontId="1" fillId="0" borderId="71" xfId="1" applyNumberFormat="1" applyBorder="1" applyAlignment="1">
      <alignment vertical="center"/>
    </xf>
    <xf numFmtId="49" fontId="1" fillId="0" borderId="72" xfId="1" applyNumberFormat="1" applyBorder="1" applyAlignment="1">
      <alignment vertical="center"/>
    </xf>
    <xf numFmtId="49" fontId="1" fillId="0" borderId="5" xfId="1" applyNumberFormat="1" applyBorder="1" applyAlignment="1">
      <alignment vertical="center"/>
    </xf>
    <xf numFmtId="0" fontId="1" fillId="0" borderId="0" xfId="1" applyFont="1"/>
    <xf numFmtId="0" fontId="23" fillId="0" borderId="0" xfId="1" applyFont="1" applyAlignment="1">
      <alignment horizontal="center"/>
    </xf>
    <xf numFmtId="49" fontId="23" fillId="2" borderId="77" xfId="1" applyNumberFormat="1" applyFont="1" applyFill="1" applyBorder="1" applyAlignment="1">
      <alignment horizontal="center"/>
    </xf>
    <xf numFmtId="49" fontId="23" fillId="2" borderId="75" xfId="1" applyNumberFormat="1" applyFont="1" applyFill="1" applyBorder="1" applyAlignment="1">
      <alignment horizontal="center"/>
    </xf>
    <xf numFmtId="49" fontId="23" fillId="2" borderId="78" xfId="1" applyNumberFormat="1" applyFont="1" applyFill="1" applyBorder="1" applyAlignment="1">
      <alignment horizontal="center"/>
    </xf>
    <xf numFmtId="49" fontId="23" fillId="2" borderId="79" xfId="1" applyNumberFormat="1" applyFont="1" applyFill="1" applyBorder="1" applyAlignment="1">
      <alignment horizontal="center"/>
    </xf>
    <xf numFmtId="49" fontId="23" fillId="2" borderId="80" xfId="1" applyNumberFormat="1" applyFont="1" applyFill="1" applyBorder="1" applyAlignment="1">
      <alignment horizontal="center"/>
    </xf>
    <xf numFmtId="49" fontId="25" fillId="0" borderId="0" xfId="3" applyNumberFormat="1" applyFont="1" applyAlignment="1">
      <alignment wrapText="1"/>
    </xf>
    <xf numFmtId="49" fontId="25" fillId="0" borderId="0" xfId="3" applyNumberFormat="1" applyFont="1" applyAlignment="1">
      <alignment horizontal="left" vertical="center" wrapText="1"/>
    </xf>
    <xf numFmtId="49" fontId="25" fillId="0" borderId="0" xfId="3" applyNumberFormat="1" applyFont="1" applyAlignment="1">
      <alignment horizontal="center" wrapText="1"/>
    </xf>
    <xf numFmtId="49" fontId="26" fillId="0" borderId="0" xfId="3" applyNumberFormat="1" applyFont="1" applyAlignment="1">
      <alignment horizontal="center" wrapText="1"/>
    </xf>
    <xf numFmtId="164" fontId="25" fillId="0" borderId="0" xfId="3" applyNumberFormat="1" applyFont="1" applyAlignment="1">
      <alignment wrapText="1"/>
    </xf>
    <xf numFmtId="49" fontId="27" fillId="0" borderId="0" xfId="3" applyNumberFormat="1" applyFont="1" applyAlignment="1">
      <alignment wrapText="1"/>
    </xf>
    <xf numFmtId="49" fontId="28" fillId="0" borderId="0" xfId="3" applyNumberFormat="1" applyFont="1" applyAlignment="1">
      <alignment horizontal="center" vertical="center" wrapText="1"/>
    </xf>
    <xf numFmtId="49" fontId="29" fillId="0" borderId="0" xfId="3" applyNumberFormat="1" applyFont="1" applyAlignment="1">
      <alignment horizontal="center" wrapText="1"/>
    </xf>
    <xf numFmtId="49" fontId="27" fillId="0" borderId="2" xfId="3" applyNumberFormat="1" applyFont="1" applyBorder="1" applyAlignment="1">
      <alignment horizontal="center" vertical="center" wrapText="1"/>
    </xf>
    <xf numFmtId="49" fontId="27" fillId="0" borderId="5" xfId="3" applyNumberFormat="1" applyFont="1" applyBorder="1" applyAlignment="1">
      <alignment horizontal="center" vertical="center" wrapText="1"/>
    </xf>
    <xf numFmtId="164" fontId="27" fillId="0" borderId="5" xfId="3" applyNumberFormat="1" applyFont="1" applyBorder="1" applyAlignment="1">
      <alignment horizontal="center" vertical="center" wrapText="1"/>
    </xf>
    <xf numFmtId="49" fontId="27" fillId="0" borderId="70" xfId="3" applyNumberFormat="1" applyFont="1" applyBorder="1" applyAlignment="1">
      <alignment horizontal="center" vertical="center" wrapText="1"/>
    </xf>
    <xf numFmtId="49" fontId="25" fillId="0" borderId="5" xfId="3" applyNumberFormat="1" applyFont="1" applyBorder="1" applyAlignment="1">
      <alignment wrapText="1"/>
    </xf>
    <xf numFmtId="49" fontId="28" fillId="0" borderId="5" xfId="3" applyNumberFormat="1" applyFont="1" applyBorder="1" applyAlignment="1">
      <alignment horizontal="center" vertical="center" wrapText="1"/>
    </xf>
    <xf numFmtId="49" fontId="29" fillId="0" borderId="3" xfId="3" applyNumberFormat="1" applyFont="1" applyBorder="1" applyAlignment="1">
      <alignment horizontal="center" wrapText="1"/>
    </xf>
    <xf numFmtId="49" fontId="27" fillId="0" borderId="14" xfId="3" applyNumberFormat="1" applyFont="1" applyBorder="1" applyAlignment="1">
      <alignment horizontal="center" vertical="center" wrapText="1"/>
    </xf>
    <xf numFmtId="49" fontId="27" fillId="0" borderId="42" xfId="3" applyNumberFormat="1" applyFont="1" applyBorder="1" applyAlignment="1">
      <alignment horizontal="center" vertical="center" wrapText="1"/>
    </xf>
    <xf numFmtId="49" fontId="30" fillId="0" borderId="42" xfId="3" applyNumberFormat="1" applyFont="1" applyBorder="1" applyAlignment="1">
      <alignment horizontal="center" vertical="center" wrapText="1"/>
    </xf>
    <xf numFmtId="164" fontId="25" fillId="0" borderId="42" xfId="3" applyNumberFormat="1" applyFont="1" applyBorder="1" applyAlignment="1">
      <alignment horizontal="center" vertical="center" wrapText="1"/>
    </xf>
    <xf numFmtId="49" fontId="30" fillId="15" borderId="42" xfId="3" applyNumberFormat="1" applyFont="1" applyFill="1" applyBorder="1" applyAlignment="1">
      <alignment horizontal="center" vertical="center" wrapText="1"/>
    </xf>
    <xf numFmtId="49" fontId="27" fillId="0" borderId="82" xfId="3" applyNumberFormat="1" applyFont="1" applyBorder="1" applyAlignment="1">
      <alignment horizontal="center" vertical="center" wrapText="1"/>
    </xf>
    <xf numFmtId="49" fontId="28" fillId="0" borderId="42" xfId="3" applyNumberFormat="1" applyFont="1" applyBorder="1" applyAlignment="1">
      <alignment horizontal="center" vertical="center" wrapText="1"/>
    </xf>
    <xf numFmtId="49" fontId="29" fillId="0" borderId="15" xfId="3" applyNumberFormat="1" applyFont="1" applyBorder="1" applyAlignment="1">
      <alignment horizontal="center" wrapText="1"/>
    </xf>
    <xf numFmtId="49" fontId="30" fillId="0" borderId="42" xfId="3" applyNumberFormat="1" applyFont="1" applyFill="1" applyBorder="1" applyAlignment="1">
      <alignment horizontal="center" vertical="center" wrapText="1"/>
    </xf>
    <xf numFmtId="49" fontId="27" fillId="0" borderId="79" xfId="3" applyNumberFormat="1" applyFont="1" applyFill="1" applyBorder="1" applyAlignment="1">
      <alignment horizontal="left" vertical="center" wrapText="1"/>
    </xf>
    <xf numFmtId="49" fontId="28" fillId="0" borderId="42" xfId="3" applyNumberFormat="1" applyFont="1" applyBorder="1" applyAlignment="1">
      <alignment horizontal="center" vertical="center" wrapText="1"/>
    </xf>
    <xf numFmtId="49" fontId="27" fillId="0" borderId="42" xfId="3" applyNumberFormat="1" applyFont="1" applyBorder="1" applyAlignment="1">
      <alignment horizontal="center" vertical="center" wrapText="1"/>
    </xf>
    <xf numFmtId="49" fontId="25" fillId="0" borderId="4" xfId="3" applyNumberFormat="1" applyFont="1" applyBorder="1" applyAlignment="1">
      <alignment horizontal="center" vertical="center" wrapText="1"/>
    </xf>
    <xf numFmtId="49" fontId="27" fillId="0" borderId="42" xfId="3" applyNumberFormat="1" applyFont="1" applyFill="1" applyBorder="1" applyAlignment="1">
      <alignment horizontal="center" vertical="center" wrapText="1"/>
    </xf>
    <xf numFmtId="164" fontId="27" fillId="3" borderId="4" xfId="3" applyNumberFormat="1" applyFont="1" applyFill="1" applyBorder="1" applyAlignment="1">
      <alignment horizontal="center" vertical="center" wrapText="1"/>
    </xf>
    <xf numFmtId="49" fontId="27" fillId="3" borderId="4" xfId="3" applyNumberFormat="1" applyFont="1" applyFill="1" applyBorder="1" applyAlignment="1">
      <alignment horizontal="center" vertical="center" wrapText="1"/>
    </xf>
    <xf numFmtId="49" fontId="27" fillId="3" borderId="81" xfId="3" applyNumberFormat="1" applyFont="1" applyFill="1" applyBorder="1" applyAlignment="1">
      <alignment horizontal="center" vertical="center" wrapText="1"/>
    </xf>
    <xf numFmtId="49" fontId="25" fillId="3" borderId="4" xfId="3" applyNumberFormat="1" applyFont="1" applyFill="1" applyBorder="1" applyAlignment="1">
      <alignment horizontal="center" vertical="center" wrapText="1"/>
    </xf>
    <xf numFmtId="49" fontId="29" fillId="0" borderId="15" xfId="3" applyNumberFormat="1" applyFont="1" applyBorder="1" applyAlignment="1">
      <alignment horizontal="center" vertical="center" wrapText="1"/>
    </xf>
    <xf numFmtId="49" fontId="31" fillId="16" borderId="29" xfId="3" applyNumberFormat="1" applyFont="1" applyFill="1" applyBorder="1" applyAlignment="1">
      <alignment horizontal="left" vertical="center" wrapText="1"/>
    </xf>
    <xf numFmtId="49" fontId="31" fillId="16" borderId="79" xfId="3" applyNumberFormat="1" applyFont="1" applyFill="1" applyBorder="1" applyAlignment="1">
      <alignment horizontal="left" vertical="center" wrapText="1"/>
    </xf>
    <xf numFmtId="49" fontId="31" fillId="16" borderId="79" xfId="3" applyNumberFormat="1" applyFont="1" applyFill="1" applyBorder="1" applyAlignment="1">
      <alignment horizontal="center" vertical="center" wrapText="1"/>
    </xf>
    <xf numFmtId="165" fontId="31" fillId="16" borderId="79" xfId="3" applyNumberFormat="1" applyFont="1" applyFill="1" applyBorder="1" applyAlignment="1">
      <alignment horizontal="center" vertical="center" wrapText="1"/>
    </xf>
    <xf numFmtId="164" fontId="31" fillId="16" borderId="79" xfId="3" applyNumberFormat="1" applyFont="1" applyFill="1" applyBorder="1" applyAlignment="1">
      <alignment horizontal="center" vertical="center" wrapText="1"/>
    </xf>
    <xf numFmtId="49" fontId="32" fillId="16" borderId="79" xfId="3" applyNumberFormat="1" applyFont="1" applyFill="1" applyBorder="1" applyAlignment="1">
      <alignment horizontal="left" vertical="center" wrapText="1"/>
    </xf>
    <xf numFmtId="49" fontId="31" fillId="16" borderId="28" xfId="3" applyNumberFormat="1" applyFont="1" applyFill="1" applyBorder="1" applyAlignment="1">
      <alignment horizontal="center" vertical="center" wrapText="1"/>
    </xf>
    <xf numFmtId="49" fontId="27" fillId="0" borderId="67" xfId="3" applyNumberFormat="1" applyFont="1" applyBorder="1" applyAlignment="1">
      <alignment horizontal="center" vertical="center" wrapText="1"/>
    </xf>
    <xf numFmtId="49" fontId="27" fillId="0" borderId="4" xfId="3" applyNumberFormat="1" applyFont="1" applyBorder="1" applyAlignment="1">
      <alignment horizontal="center" vertical="center" wrapText="1"/>
    </xf>
    <xf numFmtId="49" fontId="27" fillId="0" borderId="43" xfId="3" applyNumberFormat="1" applyFont="1" applyBorder="1" applyAlignment="1">
      <alignment horizontal="center" vertical="center" wrapText="1"/>
    </xf>
    <xf numFmtId="49" fontId="27" fillId="0" borderId="84" xfId="3" applyNumberFormat="1" applyFont="1" applyBorder="1" applyAlignment="1">
      <alignment horizontal="center" vertical="center" wrapText="1"/>
    </xf>
    <xf numFmtId="164" fontId="27" fillId="0" borderId="4" xfId="3" applyNumberFormat="1" applyFont="1" applyFill="1" applyBorder="1" applyAlignment="1">
      <alignment horizontal="center" vertical="center" wrapText="1"/>
    </xf>
    <xf numFmtId="49" fontId="27" fillId="0" borderId="4" xfId="3" applyNumberFormat="1" applyFont="1" applyFill="1" applyBorder="1" applyAlignment="1">
      <alignment horizontal="center" vertical="center" wrapText="1"/>
    </xf>
    <xf numFmtId="49" fontId="27" fillId="0" borderId="81" xfId="3" applyNumberFormat="1" applyFont="1" applyFill="1" applyBorder="1" applyAlignment="1">
      <alignment horizontal="center" vertical="center" wrapText="1"/>
    </xf>
    <xf numFmtId="164" fontId="25" fillId="0" borderId="42" xfId="3" applyNumberFormat="1" applyFont="1" applyFill="1" applyBorder="1" applyAlignment="1">
      <alignment horizontal="center" vertical="center" wrapText="1"/>
    </xf>
    <xf numFmtId="0" fontId="9" fillId="0" borderId="81" xfId="4" applyFont="1" applyFill="1" applyBorder="1" applyAlignment="1">
      <alignment wrapText="1"/>
    </xf>
    <xf numFmtId="49" fontId="30" fillId="0" borderId="4" xfId="3" applyNumberFormat="1" applyFont="1" applyBorder="1" applyAlignment="1">
      <alignment horizontal="center" vertical="center" wrapText="1"/>
    </xf>
    <xf numFmtId="49" fontId="25" fillId="0" borderId="0" xfId="3" applyNumberFormat="1" applyFont="1" applyFill="1" applyAlignment="1">
      <alignment wrapText="1"/>
    </xf>
    <xf numFmtId="49" fontId="25" fillId="0" borderId="0" xfId="3" applyNumberFormat="1" applyFont="1" applyFill="1" applyAlignment="1"/>
    <xf numFmtId="49" fontId="25" fillId="0" borderId="29" xfId="3" applyNumberFormat="1" applyFont="1" applyFill="1" applyBorder="1" applyAlignment="1">
      <alignment horizontal="left" vertical="center" wrapText="1"/>
    </xf>
    <xf numFmtId="49" fontId="26" fillId="0" borderId="79" xfId="3" applyNumberFormat="1" applyFont="1" applyFill="1" applyBorder="1" applyAlignment="1">
      <alignment horizontal="left" vertical="center" wrapText="1"/>
    </xf>
    <xf numFmtId="49" fontId="27" fillId="0" borderId="79" xfId="3" applyNumberFormat="1" applyFont="1" applyFill="1" applyBorder="1" applyAlignment="1">
      <alignment horizontal="center" vertical="center" wrapText="1"/>
    </xf>
    <xf numFmtId="49" fontId="25" fillId="0" borderId="79" xfId="3" applyNumberFormat="1" applyFont="1" applyFill="1" applyBorder="1" applyAlignment="1">
      <alignment horizontal="center" vertical="center" wrapText="1"/>
    </xf>
    <xf numFmtId="49" fontId="26" fillId="0" borderId="79" xfId="3" applyNumberFormat="1" applyFont="1" applyFill="1" applyBorder="1" applyAlignment="1">
      <alignment horizontal="center" wrapText="1"/>
    </xf>
    <xf numFmtId="164" fontId="27" fillId="0" borderId="79" xfId="3" applyNumberFormat="1" applyFont="1" applyFill="1" applyBorder="1" applyAlignment="1">
      <alignment horizontal="center" vertical="center" wrapText="1"/>
    </xf>
    <xf numFmtId="49" fontId="28" fillId="0" borderId="79" xfId="2" applyNumberFormat="1" applyFont="1" applyFill="1" applyBorder="1" applyAlignment="1">
      <alignment horizontal="center" vertical="center" wrapText="1"/>
    </xf>
    <xf numFmtId="49" fontId="28" fillId="0" borderId="28" xfId="3" applyNumberFormat="1" applyFont="1" applyFill="1" applyBorder="1" applyAlignment="1">
      <alignment horizontal="center" vertical="center" wrapText="1"/>
    </xf>
    <xf numFmtId="49" fontId="25" fillId="17" borderId="29" xfId="3" applyNumberFormat="1" applyFont="1" applyFill="1" applyBorder="1" applyAlignment="1">
      <alignment horizontal="left" vertical="center" wrapText="1"/>
    </xf>
    <xf numFmtId="49" fontId="26" fillId="17" borderId="79" xfId="3" applyNumberFormat="1" applyFont="1" applyFill="1" applyBorder="1" applyAlignment="1">
      <alignment horizontal="left" vertical="center" wrapText="1"/>
    </xf>
    <xf numFmtId="49" fontId="27" fillId="17" borderId="79" xfId="3" applyNumberFormat="1" applyFont="1" applyFill="1" applyBorder="1" applyAlignment="1">
      <alignment horizontal="center" vertical="center" wrapText="1"/>
    </xf>
    <xf numFmtId="49" fontId="25" fillId="17" borderId="79" xfId="3" applyNumberFormat="1" applyFont="1" applyFill="1" applyBorder="1" applyAlignment="1">
      <alignment horizontal="center" vertical="center" wrapText="1"/>
    </xf>
    <xf numFmtId="49" fontId="34" fillId="17" borderId="79" xfId="3" applyNumberFormat="1" applyFont="1" applyFill="1" applyBorder="1" applyAlignment="1">
      <alignment horizontal="center" vertical="center" wrapText="1"/>
    </xf>
    <xf numFmtId="164" fontId="27" fillId="17" borderId="79" xfId="3" applyNumberFormat="1" applyFont="1" applyFill="1" applyBorder="1" applyAlignment="1">
      <alignment horizontal="center" vertical="center" wrapText="1"/>
    </xf>
    <xf numFmtId="49" fontId="27" fillId="17" borderId="4" xfId="3" applyNumberFormat="1" applyFont="1" applyFill="1" applyBorder="1" applyAlignment="1">
      <alignment horizontal="center" vertical="center" wrapText="1"/>
    </xf>
    <xf numFmtId="49" fontId="27" fillId="17" borderId="4" xfId="3" applyNumberFormat="1" applyFont="1" applyFill="1" applyBorder="1" applyAlignment="1">
      <alignment horizontal="left" vertical="center" wrapText="1"/>
    </xf>
    <xf numFmtId="49" fontId="25" fillId="17" borderId="4" xfId="3" applyNumberFormat="1" applyFont="1" applyFill="1" applyBorder="1" applyAlignment="1">
      <alignment horizontal="center" vertical="center" wrapText="1"/>
    </xf>
    <xf numFmtId="49" fontId="28" fillId="17" borderId="4" xfId="2" applyNumberFormat="1" applyFont="1" applyFill="1" applyBorder="1" applyAlignment="1">
      <alignment horizontal="center" vertical="center" wrapText="1"/>
    </xf>
    <xf numFmtId="49" fontId="25" fillId="0" borderId="4" xfId="3" applyNumberFormat="1" applyFont="1" applyFill="1" applyBorder="1" applyAlignment="1">
      <alignment horizontal="center" vertical="center" wrapText="1"/>
    </xf>
    <xf numFmtId="49" fontId="25" fillId="17" borderId="23" xfId="3" applyNumberFormat="1" applyFont="1" applyFill="1" applyBorder="1" applyAlignment="1">
      <alignment horizontal="left" vertical="center" wrapText="1"/>
    </xf>
    <xf numFmtId="49" fontId="25" fillId="17" borderId="4" xfId="3" applyNumberFormat="1" applyFont="1" applyFill="1" applyBorder="1" applyAlignment="1">
      <alignment horizontal="left" vertical="center" wrapText="1"/>
    </xf>
    <xf numFmtId="49" fontId="26" fillId="17" borderId="4" xfId="3" applyNumberFormat="1" applyFont="1" applyFill="1" applyBorder="1" applyAlignment="1">
      <alignment horizontal="center" wrapText="1"/>
    </xf>
    <xf numFmtId="164" fontId="27" fillId="17" borderId="4" xfId="3" applyNumberFormat="1" applyFont="1" applyFill="1" applyBorder="1" applyAlignment="1">
      <alignment horizontal="center" vertical="center" wrapText="1"/>
    </xf>
    <xf numFmtId="49" fontId="28" fillId="17" borderId="44" xfId="3" applyNumberFormat="1" applyFont="1" applyFill="1" applyBorder="1" applyAlignment="1">
      <alignment horizontal="center" vertical="center" wrapText="1"/>
    </xf>
    <xf numFmtId="49" fontId="28" fillId="17" borderId="16" xfId="3" applyNumberFormat="1" applyFont="1" applyFill="1" applyBorder="1" applyAlignment="1">
      <alignment horizontal="center" vertical="center" wrapText="1"/>
    </xf>
    <xf numFmtId="49" fontId="25" fillId="0" borderId="0" xfId="3" applyNumberFormat="1" applyFont="1" applyAlignment="1"/>
    <xf numFmtId="49" fontId="5" fillId="17" borderId="83" xfId="4" applyNumberFormat="1" applyFont="1" applyFill="1" applyBorder="1" applyAlignment="1">
      <alignment horizontal="center" vertical="center" wrapText="1"/>
    </xf>
    <xf numFmtId="164" fontId="25" fillId="17" borderId="4" xfId="3" applyNumberFormat="1" applyFont="1" applyFill="1" applyBorder="1" applyAlignment="1">
      <alignment horizontal="center" vertical="center" wrapText="1"/>
    </xf>
    <xf numFmtId="49" fontId="1" fillId="17" borderId="25" xfId="4" applyNumberFormat="1" applyFont="1" applyFill="1" applyBorder="1" applyAlignment="1">
      <alignment horizontal="center" vertical="center" wrapText="1"/>
    </xf>
    <xf numFmtId="49" fontId="27" fillId="0" borderId="79" xfId="3" applyNumberFormat="1" applyFont="1" applyFill="1" applyBorder="1" applyAlignment="1">
      <alignment horizontal="left" vertical="center"/>
    </xf>
    <xf numFmtId="49" fontId="32" fillId="16" borderId="79" xfId="3" applyNumberFormat="1" applyFont="1" applyFill="1" applyBorder="1" applyAlignment="1">
      <alignment horizontal="center" vertical="center" wrapText="1"/>
    </xf>
    <xf numFmtId="0" fontId="8" fillId="0" borderId="0" xfId="5" applyFont="1" applyAlignment="1">
      <alignment vertical="top" wrapText="1"/>
    </xf>
    <xf numFmtId="49" fontId="25" fillId="17" borderId="0" xfId="3" applyNumberFormat="1" applyFont="1" applyFill="1" applyAlignment="1">
      <alignment wrapText="1"/>
    </xf>
    <xf numFmtId="49" fontId="27" fillId="17" borderId="4" xfId="3" applyNumberFormat="1" applyFont="1" applyFill="1" applyBorder="1" applyAlignment="1">
      <alignment horizontal="left" vertical="top" wrapText="1"/>
    </xf>
    <xf numFmtId="49" fontId="25" fillId="17" borderId="24" xfId="3" applyNumberFormat="1" applyFont="1" applyFill="1" applyBorder="1" applyAlignment="1">
      <alignment horizontal="left" vertical="center" wrapText="1"/>
    </xf>
    <xf numFmtId="49" fontId="25" fillId="17" borderId="83" xfId="3" applyNumberFormat="1" applyFont="1" applyFill="1" applyBorder="1" applyAlignment="1">
      <alignment horizontal="left" vertical="center" wrapText="1"/>
    </xf>
    <xf numFmtId="49" fontId="25" fillId="17" borderId="83" xfId="3" applyNumberFormat="1" applyFont="1" applyFill="1" applyBorder="1" applyAlignment="1">
      <alignment horizontal="center" vertical="center" wrapText="1"/>
    </xf>
    <xf numFmtId="49" fontId="26" fillId="17" borderId="83" xfId="3" applyNumberFormat="1" applyFont="1" applyFill="1" applyBorder="1" applyAlignment="1">
      <alignment horizontal="center" wrapText="1"/>
    </xf>
    <xf numFmtId="164" fontId="25" fillId="17" borderId="83" xfId="3" applyNumberFormat="1" applyFont="1" applyFill="1" applyBorder="1" applyAlignment="1">
      <alignment horizontal="center" vertical="center" wrapText="1"/>
    </xf>
    <xf numFmtId="49" fontId="27" fillId="17" borderId="83" xfId="3" applyNumberFormat="1" applyFont="1" applyFill="1" applyBorder="1" applyAlignment="1">
      <alignment horizontal="left" vertical="center" wrapText="1"/>
    </xf>
    <xf numFmtId="49" fontId="28" fillId="17" borderId="83" xfId="2" applyNumberFormat="1" applyFont="1" applyFill="1" applyBorder="1" applyAlignment="1">
      <alignment horizontal="center" vertical="center" wrapText="1"/>
    </xf>
    <xf numFmtId="49" fontId="29" fillId="17" borderId="25" xfId="3" applyNumberFormat="1" applyFont="1" applyFill="1" applyBorder="1" applyAlignment="1">
      <alignment horizontal="center" vertical="center" wrapText="1"/>
    </xf>
    <xf numFmtId="49" fontId="35" fillId="18" borderId="88" xfId="3" applyNumberFormat="1" applyFont="1" applyFill="1" applyBorder="1" applyAlignment="1">
      <alignment horizontal="center" vertical="center" wrapText="1"/>
    </xf>
    <xf numFmtId="49" fontId="35" fillId="18" borderId="39" xfId="3" applyNumberFormat="1" applyFont="1" applyFill="1" applyBorder="1" applyAlignment="1">
      <alignment horizontal="center" vertical="center" wrapText="1"/>
    </xf>
    <xf numFmtId="164" fontId="36" fillId="18" borderId="39" xfId="3" applyNumberFormat="1" applyFont="1" applyFill="1" applyBorder="1" applyAlignment="1">
      <alignment horizontal="center" vertical="center" wrapText="1"/>
    </xf>
    <xf numFmtId="49" fontId="37" fillId="18" borderId="39" xfId="3" applyNumberFormat="1" applyFont="1" applyFill="1" applyBorder="1" applyAlignment="1">
      <alignment horizontal="center" vertical="center" wrapText="1"/>
    </xf>
    <xf numFmtId="49" fontId="35" fillId="18" borderId="40" xfId="3" applyNumberFormat="1" applyFont="1" applyFill="1" applyBorder="1" applyAlignment="1">
      <alignment horizontal="center" vertical="center" wrapText="1"/>
    </xf>
    <xf numFmtId="49" fontId="25" fillId="0" borderId="30" xfId="3" applyNumberFormat="1" applyFont="1" applyBorder="1" applyAlignment="1">
      <alignment horizontal="left" vertical="center" wrapText="1"/>
    </xf>
    <xf numFmtId="49" fontId="38" fillId="0" borderId="0" xfId="3" applyNumberFormat="1" applyFont="1" applyAlignment="1">
      <alignment horizontal="center" wrapText="1"/>
    </xf>
    <xf numFmtId="164" fontId="38" fillId="0" borderId="0" xfId="3" applyNumberFormat="1" applyFont="1" applyAlignment="1">
      <alignment horizontal="center" wrapText="1"/>
    </xf>
    <xf numFmtId="49" fontId="39" fillId="0" borderId="0" xfId="3" applyNumberFormat="1" applyFont="1" applyAlignment="1">
      <alignment horizontal="center" wrapText="1"/>
    </xf>
    <xf numFmtId="49" fontId="40" fillId="0" borderId="0" xfId="3" applyNumberFormat="1" applyFont="1" applyAlignment="1">
      <alignment horizontal="center" vertical="center" wrapText="1"/>
    </xf>
    <xf numFmtId="49" fontId="41" fillId="0" borderId="22" xfId="3" applyNumberFormat="1" applyFont="1" applyBorder="1" applyAlignment="1">
      <alignment horizontal="center" wrapText="1"/>
    </xf>
    <xf numFmtId="49" fontId="28" fillId="0" borderId="42" xfId="3" applyNumberFormat="1" applyFont="1" applyBorder="1" applyAlignment="1">
      <alignment horizontal="center" vertical="center" wrapText="1"/>
    </xf>
    <xf numFmtId="49" fontId="29" fillId="0" borderId="15" xfId="3" applyNumberFormat="1" applyFont="1" applyBorder="1" applyAlignment="1">
      <alignment horizontal="center" wrapText="1"/>
    </xf>
    <xf numFmtId="49" fontId="27" fillId="0" borderId="42" xfId="3" applyNumberFormat="1" applyFont="1" applyBorder="1" applyAlignment="1">
      <alignment horizontal="center" vertical="center" wrapText="1"/>
    </xf>
    <xf numFmtId="49" fontId="27" fillId="0" borderId="42" xfId="3" applyNumberFormat="1" applyFont="1" applyFill="1" applyBorder="1" applyAlignment="1">
      <alignment horizontal="center" vertical="center" wrapText="1"/>
    </xf>
    <xf numFmtId="49" fontId="27" fillId="0" borderId="4" xfId="3" applyNumberFormat="1" applyFont="1" applyFill="1" applyBorder="1" applyAlignment="1">
      <alignment horizontal="left" vertical="center" wrapText="1"/>
    </xf>
    <xf numFmtId="49" fontId="27" fillId="0" borderId="42" xfId="3" applyNumberFormat="1" applyFont="1" applyBorder="1" applyAlignment="1">
      <alignment horizontal="center" vertical="center" wrapText="1"/>
    </xf>
    <xf numFmtId="49" fontId="29" fillId="0" borderId="15" xfId="3" applyNumberFormat="1" applyFont="1" applyBorder="1" applyAlignment="1">
      <alignment horizontal="center" wrapText="1"/>
    </xf>
    <xf numFmtId="49" fontId="27" fillId="0" borderId="42" xfId="3" applyNumberFormat="1" applyFont="1" applyFill="1" applyBorder="1" applyAlignment="1">
      <alignment horizontal="center" vertical="center" wrapText="1"/>
    </xf>
    <xf numFmtId="49" fontId="29" fillId="0" borderId="82" xfId="3" applyNumberFormat="1" applyFont="1" applyBorder="1" applyAlignment="1">
      <alignment horizontal="center" vertical="center" wrapText="1"/>
    </xf>
    <xf numFmtId="0" fontId="4" fillId="0" borderId="42" xfId="4" applyFont="1" applyBorder="1" applyAlignment="1">
      <alignment horizontal="center" vertical="center" wrapText="1"/>
    </xf>
    <xf numFmtId="49" fontId="31" fillId="16" borderId="86" xfId="3" applyNumberFormat="1" applyFont="1" applyFill="1" applyBorder="1" applyAlignment="1">
      <alignment horizontal="center" vertical="center" wrapText="1"/>
    </xf>
    <xf numFmtId="49" fontId="31" fillId="16" borderId="89" xfId="3" applyNumberFormat="1" applyFont="1" applyFill="1" applyBorder="1" applyAlignment="1">
      <alignment horizontal="center" vertical="center" wrapText="1"/>
    </xf>
    <xf numFmtId="49" fontId="32" fillId="16" borderId="89" xfId="3" applyNumberFormat="1" applyFont="1" applyFill="1" applyBorder="1" applyAlignment="1">
      <alignment horizontal="center" vertical="center" wrapText="1"/>
    </xf>
    <xf numFmtId="164" fontId="31" fillId="16" borderId="89" xfId="3" applyNumberFormat="1" applyFont="1" applyFill="1" applyBorder="1" applyAlignment="1">
      <alignment horizontal="center" vertical="center" wrapText="1"/>
    </xf>
    <xf numFmtId="165" fontId="31" fillId="16" borderId="89" xfId="3" applyNumberFormat="1" applyFont="1" applyFill="1" applyBorder="1" applyAlignment="1">
      <alignment horizontal="center" vertical="center" wrapText="1"/>
    </xf>
    <xf numFmtId="49" fontId="31" fillId="16" borderId="89" xfId="3" applyNumberFormat="1" applyFont="1" applyFill="1" applyBorder="1" applyAlignment="1">
      <alignment horizontal="left" vertical="center" wrapText="1"/>
    </xf>
    <xf numFmtId="49" fontId="31" fillId="16" borderId="51" xfId="3" applyNumberFormat="1" applyFont="1" applyFill="1" applyBorder="1" applyAlignment="1">
      <alignment horizontal="left" vertical="center" wrapText="1"/>
    </xf>
    <xf numFmtId="49" fontId="27" fillId="0" borderId="81" xfId="3" applyNumberFormat="1" applyFont="1" applyFill="1" applyBorder="1" applyAlignment="1">
      <alignment horizontal="left" vertical="center" wrapText="1"/>
    </xf>
    <xf numFmtId="0" fontId="10" fillId="0" borderId="15" xfId="1" applyFont="1" applyBorder="1" applyAlignment="1">
      <alignment horizontal="center"/>
    </xf>
    <xf numFmtId="0" fontId="1" fillId="0" borderId="25" xfId="1" applyBorder="1" applyAlignment="1">
      <alignment horizontal="center"/>
    </xf>
    <xf numFmtId="0" fontId="9" fillId="0" borderId="14" xfId="1" applyFont="1" applyBorder="1" applyAlignment="1">
      <alignment horizontal="left" wrapText="1"/>
    </xf>
    <xf numFmtId="0" fontId="1" fillId="0" borderId="24" xfId="1" applyBorder="1" applyAlignment="1">
      <alignment horizontal="left" wrapText="1"/>
    </xf>
    <xf numFmtId="49" fontId="23" fillId="14" borderId="80" xfId="1" applyNumberFormat="1" applyFont="1" applyFill="1" applyBorder="1" applyAlignment="1">
      <alignment horizontal="center"/>
    </xf>
    <xf numFmtId="49" fontId="23" fillId="14" borderId="79" xfId="1" applyNumberFormat="1" applyFont="1" applyFill="1" applyBorder="1" applyAlignment="1">
      <alignment horizontal="center"/>
    </xf>
    <xf numFmtId="49" fontId="23" fillId="14" borderId="81" xfId="1" applyNumberFormat="1" applyFont="1" applyFill="1" applyBorder="1" applyAlignment="1">
      <alignment horizontal="center"/>
    </xf>
    <xf numFmtId="0" fontId="23" fillId="13" borderId="76" xfId="1" applyFont="1" applyFill="1" applyBorder="1" applyAlignment="1">
      <alignment horizontal="center"/>
    </xf>
    <xf numFmtId="0" fontId="23" fillId="13" borderId="75" xfId="1" applyFont="1" applyFill="1" applyBorder="1" applyAlignment="1">
      <alignment horizontal="center"/>
    </xf>
    <xf numFmtId="0" fontId="23" fillId="13" borderId="74" xfId="1" applyFont="1" applyFill="1" applyBorder="1" applyAlignment="1">
      <alignment horizontal="center"/>
    </xf>
    <xf numFmtId="0" fontId="1" fillId="0" borderId="73" xfId="1" applyBorder="1" applyAlignment="1">
      <alignment horizontal="center" vertical="center"/>
    </xf>
    <xf numFmtId="0" fontId="1" fillId="0" borderId="73" xfId="1" applyFont="1" applyBorder="1" applyAlignment="1">
      <alignment horizontal="center" vertical="center"/>
    </xf>
    <xf numFmtId="0" fontId="22" fillId="0" borderId="65" xfId="1" applyFont="1" applyBorder="1" applyAlignment="1">
      <alignment horizontal="center"/>
    </xf>
    <xf numFmtId="0" fontId="21" fillId="0" borderId="66" xfId="1" applyFont="1" applyBorder="1" applyAlignment="1">
      <alignment horizontal="center"/>
    </xf>
    <xf numFmtId="0" fontId="10" fillId="0" borderId="34" xfId="1" applyFont="1" applyBorder="1" applyAlignment="1">
      <alignment horizontal="center"/>
    </xf>
    <xf numFmtId="0" fontId="10" fillId="0" borderId="25" xfId="1" applyFont="1" applyBorder="1" applyAlignment="1">
      <alignment horizontal="center"/>
    </xf>
    <xf numFmtId="0" fontId="9" fillId="0" borderId="14" xfId="1" applyFont="1" applyBorder="1" applyAlignment="1">
      <alignment horizontal="left" vertical="center" wrapText="1"/>
    </xf>
    <xf numFmtId="0" fontId="9" fillId="0" borderId="33" xfId="1" applyFont="1" applyBorder="1" applyAlignment="1">
      <alignment horizontal="left" vertical="center" wrapText="1"/>
    </xf>
    <xf numFmtId="0" fontId="9" fillId="0" borderId="24" xfId="1" applyFont="1" applyBorder="1" applyAlignment="1">
      <alignment horizontal="left" vertical="center" wrapText="1"/>
    </xf>
    <xf numFmtId="0" fontId="9" fillId="0" borderId="14" xfId="1" applyFont="1" applyBorder="1" applyAlignment="1">
      <alignment wrapText="1"/>
    </xf>
    <xf numFmtId="0" fontId="1" fillId="0" borderId="24" xfId="1" applyBorder="1" applyAlignment="1">
      <alignment wrapText="1"/>
    </xf>
    <xf numFmtId="0" fontId="10" fillId="0" borderId="15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49" fontId="29" fillId="17" borderId="15" xfId="3" applyNumberFormat="1" applyFont="1" applyFill="1" applyBorder="1" applyAlignment="1">
      <alignment horizontal="center" vertical="center" wrapText="1"/>
    </xf>
    <xf numFmtId="49" fontId="29" fillId="17" borderId="34" xfId="3" applyNumberFormat="1" applyFont="1" applyFill="1" applyBorder="1" applyAlignment="1">
      <alignment horizontal="center" vertical="center" wrapText="1"/>
    </xf>
    <xf numFmtId="49" fontId="1" fillId="17" borderId="25" xfId="4" applyNumberFormat="1" applyFont="1" applyFill="1" applyBorder="1" applyAlignment="1">
      <alignment horizontal="center" vertical="center" wrapText="1"/>
    </xf>
    <xf numFmtId="49" fontId="29" fillId="17" borderId="42" xfId="3" applyNumberFormat="1" applyFont="1" applyFill="1" applyBorder="1" applyAlignment="1">
      <alignment horizontal="center" vertical="center" wrapText="1"/>
    </xf>
    <xf numFmtId="49" fontId="29" fillId="17" borderId="67" xfId="3" applyNumberFormat="1" applyFont="1" applyFill="1" applyBorder="1" applyAlignment="1">
      <alignment horizontal="center" vertical="center" wrapText="1"/>
    </xf>
    <xf numFmtId="49" fontId="1" fillId="17" borderId="83" xfId="4" applyNumberFormat="1" applyFont="1" applyFill="1" applyBorder="1" applyAlignment="1">
      <alignment horizontal="center" vertical="center" wrapText="1"/>
    </xf>
    <xf numFmtId="49" fontId="25" fillId="17" borderId="42" xfId="3" applyNumberFormat="1" applyFont="1" applyFill="1" applyBorder="1" applyAlignment="1">
      <alignment horizontal="center" vertical="center" wrapText="1"/>
    </xf>
    <xf numFmtId="49" fontId="5" fillId="17" borderId="67" xfId="4" applyNumberFormat="1" applyFont="1" applyFill="1" applyBorder="1" applyAlignment="1">
      <alignment horizontal="center" vertical="center" wrapText="1"/>
    </xf>
    <xf numFmtId="49" fontId="5" fillId="17" borderId="83" xfId="4" applyNumberFormat="1" applyFont="1" applyFill="1" applyBorder="1" applyAlignment="1">
      <alignment horizontal="center" vertical="center" wrapText="1"/>
    </xf>
    <xf numFmtId="49" fontId="28" fillId="17" borderId="22" xfId="3" applyNumberFormat="1" applyFont="1" applyFill="1" applyBorder="1" applyAlignment="1">
      <alignment horizontal="center" vertical="center" wrapText="1"/>
    </xf>
    <xf numFmtId="49" fontId="28" fillId="17" borderId="86" xfId="3" applyNumberFormat="1" applyFont="1" applyFill="1" applyBorder="1" applyAlignment="1">
      <alignment horizontal="center" vertical="center" wrapText="1"/>
    </xf>
    <xf numFmtId="49" fontId="28" fillId="0" borderId="42" xfId="3" applyNumberFormat="1" applyFont="1" applyBorder="1" applyAlignment="1">
      <alignment horizontal="center" vertical="center" wrapText="1"/>
    </xf>
    <xf numFmtId="0" fontId="1" fillId="0" borderId="83" xfId="4" applyBorder="1" applyAlignment="1">
      <alignment horizontal="center" vertical="center" wrapText="1"/>
    </xf>
    <xf numFmtId="49" fontId="27" fillId="0" borderId="42" xfId="3" applyNumberFormat="1" applyFont="1" applyFill="1" applyBorder="1" applyAlignment="1">
      <alignment horizontal="center" vertical="center" wrapText="1"/>
    </xf>
    <xf numFmtId="49" fontId="27" fillId="0" borderId="67" xfId="3" applyNumberFormat="1" applyFont="1" applyFill="1" applyBorder="1" applyAlignment="1">
      <alignment horizontal="center" vertical="center" wrapText="1"/>
    </xf>
    <xf numFmtId="0" fontId="4" fillId="0" borderId="42" xfId="4" applyFont="1" applyBorder="1" applyAlignment="1">
      <alignment horizontal="center" vertical="center" wrapText="1"/>
    </xf>
    <xf numFmtId="49" fontId="29" fillId="0" borderId="15" xfId="3" applyNumberFormat="1" applyFont="1" applyBorder="1" applyAlignment="1">
      <alignment horizontal="center" vertical="center" wrapText="1"/>
    </xf>
    <xf numFmtId="49" fontId="29" fillId="0" borderId="34" xfId="3" applyNumberFormat="1" applyFont="1" applyBorder="1" applyAlignment="1">
      <alignment horizontal="center" vertical="center" wrapText="1"/>
    </xf>
    <xf numFmtId="49" fontId="29" fillId="0" borderId="25" xfId="3" applyNumberFormat="1" applyFont="1" applyBorder="1" applyAlignment="1">
      <alignment horizontal="center" vertical="center" wrapText="1"/>
    </xf>
    <xf numFmtId="49" fontId="28" fillId="0" borderId="67" xfId="3" applyNumberFormat="1" applyFont="1" applyBorder="1" applyAlignment="1">
      <alignment horizontal="center" vertical="center" wrapText="1"/>
    </xf>
    <xf numFmtId="49" fontId="28" fillId="0" borderId="83" xfId="3" applyNumberFormat="1" applyFont="1" applyBorder="1" applyAlignment="1">
      <alignment horizontal="center" vertical="center" wrapText="1"/>
    </xf>
    <xf numFmtId="49" fontId="29" fillId="0" borderId="15" xfId="3" applyNumberFormat="1" applyFont="1" applyBorder="1" applyAlignment="1">
      <alignment horizontal="center" wrapText="1"/>
    </xf>
    <xf numFmtId="49" fontId="29" fillId="0" borderId="34" xfId="3" applyNumberFormat="1" applyFont="1" applyBorder="1" applyAlignment="1">
      <alignment horizontal="center" wrapText="1"/>
    </xf>
    <xf numFmtId="0" fontId="1" fillId="0" borderId="25" xfId="4" applyBorder="1" applyAlignment="1">
      <alignment horizontal="center" wrapText="1"/>
    </xf>
    <xf numFmtId="49" fontId="29" fillId="0" borderId="25" xfId="3" applyNumberFormat="1" applyFont="1" applyBorder="1" applyAlignment="1">
      <alignment horizontal="center" wrapText="1"/>
    </xf>
    <xf numFmtId="49" fontId="29" fillId="0" borderId="4" xfId="3" applyNumberFormat="1" applyFont="1" applyBorder="1" applyAlignment="1">
      <alignment horizontal="center" vertical="center" wrapText="1"/>
    </xf>
    <xf numFmtId="49" fontId="28" fillId="0" borderId="82" xfId="3" applyNumberFormat="1" applyFont="1" applyBorder="1" applyAlignment="1">
      <alignment horizontal="center" vertical="center" wrapText="1"/>
    </xf>
    <xf numFmtId="49" fontId="28" fillId="0" borderId="87" xfId="3" applyNumberFormat="1" applyFont="1" applyBorder="1" applyAlignment="1">
      <alignment horizontal="center" vertical="center" wrapText="1"/>
    </xf>
    <xf numFmtId="49" fontId="28" fillId="0" borderId="85" xfId="3" applyNumberFormat="1" applyFont="1" applyBorder="1" applyAlignment="1">
      <alignment horizontal="center" vertical="center" wrapText="1"/>
    </xf>
    <xf numFmtId="49" fontId="27" fillId="0" borderId="42" xfId="3" applyNumberFormat="1" applyFont="1" applyBorder="1" applyAlignment="1">
      <alignment horizontal="center" vertical="center" wrapText="1"/>
    </xf>
    <xf numFmtId="49" fontId="27" fillId="0" borderId="83" xfId="3" applyNumberFormat="1" applyFont="1" applyBorder="1" applyAlignment="1">
      <alignment horizontal="center" vertical="center" wrapText="1"/>
    </xf>
    <xf numFmtId="0" fontId="4" fillId="0" borderId="82" xfId="4" applyFont="1" applyBorder="1" applyAlignment="1">
      <alignment horizontal="center" vertical="center"/>
    </xf>
    <xf numFmtId="0" fontId="4" fillId="0" borderId="87" xfId="4" applyFont="1" applyBorder="1" applyAlignment="1">
      <alignment horizontal="center" vertical="center"/>
    </xf>
    <xf numFmtId="0" fontId="4" fillId="0" borderId="85" xfId="4" applyFont="1" applyBorder="1" applyAlignment="1">
      <alignment horizontal="center" vertical="center"/>
    </xf>
    <xf numFmtId="0" fontId="4" fillId="0" borderId="67" xfId="4" applyFont="1" applyBorder="1" applyAlignment="1">
      <alignment horizontal="center" vertical="center" wrapText="1"/>
    </xf>
    <xf numFmtId="0" fontId="4" fillId="0" borderId="83" xfId="4" applyFont="1" applyBorder="1" applyAlignment="1">
      <alignment horizontal="center" vertical="center" wrapText="1"/>
    </xf>
    <xf numFmtId="49" fontId="28" fillId="0" borderId="4" xfId="3" applyNumberFormat="1" applyFont="1" applyBorder="1" applyAlignment="1">
      <alignment horizontal="center" vertical="center" wrapText="1"/>
    </xf>
    <xf numFmtId="49" fontId="30" fillId="15" borderId="4" xfId="3" applyNumberFormat="1" applyFont="1" applyFill="1" applyBorder="1" applyAlignment="1">
      <alignment horizontal="center" vertical="center" wrapText="1"/>
    </xf>
    <xf numFmtId="164" fontId="25" fillId="0" borderId="4" xfId="3" applyNumberFormat="1" applyFont="1" applyBorder="1" applyAlignment="1">
      <alignment horizontal="center" vertical="center" wrapText="1"/>
    </xf>
    <xf numFmtId="49" fontId="29" fillId="14" borderId="15" xfId="3" applyNumberFormat="1" applyFont="1" applyFill="1" applyBorder="1" applyAlignment="1">
      <alignment horizontal="center" wrapText="1"/>
    </xf>
    <xf numFmtId="49" fontId="28" fillId="14" borderId="42" xfId="3" applyNumberFormat="1" applyFont="1" applyFill="1" applyBorder="1" applyAlignment="1">
      <alignment horizontal="center" vertical="center" wrapText="1"/>
    </xf>
    <xf numFmtId="49" fontId="27" fillId="14" borderId="42" xfId="3" applyNumberFormat="1" applyFont="1" applyFill="1" applyBorder="1" applyAlignment="1">
      <alignment horizontal="center" vertical="center" wrapText="1"/>
    </xf>
    <xf numFmtId="49" fontId="27" fillId="14" borderId="82" xfId="3" applyNumberFormat="1" applyFont="1" applyFill="1" applyBorder="1" applyAlignment="1">
      <alignment horizontal="left" vertical="center" wrapText="1"/>
    </xf>
    <xf numFmtId="49" fontId="33" fillId="14" borderId="42" xfId="3" applyNumberFormat="1" applyFont="1" applyFill="1" applyBorder="1" applyAlignment="1">
      <alignment horizontal="center" vertical="center" wrapText="1"/>
    </xf>
    <xf numFmtId="164" fontId="27" fillId="14" borderId="42" xfId="3" applyNumberFormat="1" applyFont="1" applyFill="1" applyBorder="1" applyAlignment="1">
      <alignment horizontal="center" vertical="center" wrapText="1"/>
    </xf>
    <xf numFmtId="49" fontId="30" fillId="14" borderId="4" xfId="3" applyNumberFormat="1" applyFont="1" applyFill="1" applyBorder="1" applyAlignment="1">
      <alignment horizontal="center" vertical="center" wrapText="1"/>
    </xf>
    <xf numFmtId="49" fontId="27" fillId="14" borderId="14" xfId="3" applyNumberFormat="1" applyFont="1" applyFill="1" applyBorder="1" applyAlignment="1">
      <alignment horizontal="center" vertical="center" wrapText="1"/>
    </xf>
    <xf numFmtId="49" fontId="27" fillId="14" borderId="82" xfId="3" applyNumberFormat="1" applyFont="1" applyFill="1" applyBorder="1" applyAlignment="1">
      <alignment horizontal="center" vertical="center" wrapText="1"/>
    </xf>
    <xf numFmtId="49" fontId="30" fillId="14" borderId="42" xfId="3" applyNumberFormat="1" applyFont="1" applyFill="1" applyBorder="1" applyAlignment="1">
      <alignment horizontal="center" vertical="center" wrapText="1"/>
    </xf>
    <xf numFmtId="164" fontId="25" fillId="14" borderId="42" xfId="3" applyNumberFormat="1" applyFont="1" applyFill="1" applyBorder="1" applyAlignment="1">
      <alignment horizontal="center" vertical="center" wrapText="1"/>
    </xf>
    <xf numFmtId="49" fontId="29" fillId="14" borderId="82" xfId="3" applyNumberFormat="1" applyFont="1" applyFill="1" applyBorder="1" applyAlignment="1">
      <alignment horizontal="center" wrapText="1"/>
    </xf>
    <xf numFmtId="49" fontId="28" fillId="14" borderId="42" xfId="3" applyNumberFormat="1" applyFont="1" applyFill="1" applyBorder="1" applyAlignment="1">
      <alignment horizontal="center" vertical="center" wrapText="1"/>
    </xf>
    <xf numFmtId="49" fontId="27" fillId="14" borderId="4" xfId="3" applyNumberFormat="1" applyFont="1" applyFill="1" applyBorder="1" applyAlignment="1">
      <alignment horizontal="center" vertical="center" wrapText="1"/>
    </xf>
    <xf numFmtId="164" fontId="27" fillId="14" borderId="4" xfId="3" applyNumberFormat="1" applyFont="1" applyFill="1" applyBorder="1" applyAlignment="1">
      <alignment horizontal="center" vertical="center" wrapText="1"/>
    </xf>
    <xf numFmtId="0" fontId="1" fillId="14" borderId="85" xfId="4" applyFill="1" applyBorder="1" applyAlignment="1">
      <alignment horizontal="center" wrapText="1"/>
    </xf>
    <xf numFmtId="0" fontId="1" fillId="14" borderId="83" xfId="4" applyFill="1" applyBorder="1" applyAlignment="1">
      <alignment horizontal="center" vertical="center" wrapText="1"/>
    </xf>
    <xf numFmtId="49" fontId="27" fillId="14" borderId="81" xfId="3" applyNumberFormat="1" applyFont="1" applyFill="1" applyBorder="1" applyAlignment="1">
      <alignment horizontal="center" vertical="center" wrapText="1"/>
    </xf>
  </cellXfs>
  <cellStyles count="6">
    <cellStyle name="Excel Built-in Normal" xfId="3"/>
    <cellStyle name="Normal" xfId="0" builtinId="0"/>
    <cellStyle name="Normal 2 2 2" xfId="5"/>
    <cellStyle name="Normal 2 3" xfId="2"/>
    <cellStyle name="Normal 4" xfId="4"/>
    <cellStyle name="Normal 6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152399</xdr:colOff>
      <xdr:row>15</xdr:row>
      <xdr:rowOff>261257</xdr:rowOff>
    </xdr:from>
    <xdr:to>
      <xdr:col>24</xdr:col>
      <xdr:colOff>329291</xdr:colOff>
      <xdr:row>17</xdr:row>
      <xdr:rowOff>84365</xdr:rowOff>
    </xdr:to>
    <xdr:sp macro="" textlink="">
      <xdr:nvSpPr>
        <xdr:cNvPr id="2" name="Étoile à 5 branches 1"/>
        <xdr:cNvSpPr/>
      </xdr:nvSpPr>
      <xdr:spPr>
        <a:xfrm>
          <a:off x="18440399" y="2594882"/>
          <a:ext cx="176892" cy="24220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31</xdr:col>
      <xdr:colOff>87085</xdr:colOff>
      <xdr:row>15</xdr:row>
      <xdr:rowOff>209549</xdr:rowOff>
    </xdr:from>
    <xdr:to>
      <xdr:col>31</xdr:col>
      <xdr:colOff>263977</xdr:colOff>
      <xdr:row>17</xdr:row>
      <xdr:rowOff>32657</xdr:rowOff>
    </xdr:to>
    <xdr:sp macro="" textlink="">
      <xdr:nvSpPr>
        <xdr:cNvPr id="3" name="Étoile à 5 branches 2"/>
        <xdr:cNvSpPr/>
      </xdr:nvSpPr>
      <xdr:spPr>
        <a:xfrm>
          <a:off x="23709085" y="2590799"/>
          <a:ext cx="176892" cy="194583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001EX08201\Groupes\Documents%20and%20Settings\barbeso\Desktop\Refonte%20Instructions%20ETI%20+%20docs\Budget-type_expertise-technique-L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.tretyak\AppData\Local\Microsoft\Windows\Temporary%20Internet%20Files\Content.Outlook\TN03GVBJ\Planning%20TA%20Social%20Welfare%20Georgia%2004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ûts unitaires"/>
      <sheetName val="Calculs"/>
      <sheetName val="Devis client_AFD"/>
      <sheetName val="Devis client_MAE-MIIIDS"/>
      <sheetName val="Devis client_105"/>
    </sheetNames>
    <sheetDataSet>
      <sheetData sheetId="0">
        <row r="7">
          <cell r="G7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ning experts"/>
      <sheetName val="Expertise days follow up 1st ye"/>
      <sheetName val="ANNUAIRE"/>
      <sheetName val="Logistique mission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60"/>
  <sheetViews>
    <sheetView topLeftCell="B16" zoomScale="70" zoomScaleNormal="70" workbookViewId="0">
      <pane ySplit="390" topLeftCell="A19" activePane="bottomLeft"/>
      <selection activeCell="H105" sqref="H105"/>
      <selection pane="bottomLeft" activeCell="P39" sqref="P39"/>
    </sheetView>
  </sheetViews>
  <sheetFormatPr baseColWidth="10" defaultColWidth="11.42578125" defaultRowHeight="15" x14ac:dyDescent="0.25"/>
  <cols>
    <col min="1" max="1" width="11.42578125" style="1"/>
    <col min="2" max="2" width="62.85546875" style="1" customWidth="1"/>
    <col min="3" max="3" width="14.140625" style="1" hidden="1" customWidth="1"/>
    <col min="4" max="5" width="14.140625" style="1" customWidth="1"/>
    <col min="6" max="6" width="13.42578125" style="2" hidden="1" customWidth="1"/>
    <col min="7" max="7" width="11.42578125" style="3"/>
    <col min="8" max="20" width="8.7109375" style="1" customWidth="1"/>
    <col min="21" max="23" width="14.140625" style="1" customWidth="1"/>
    <col min="24" max="24" width="11.42578125" style="3"/>
    <col min="25" max="25" width="7.5703125" style="1" customWidth="1"/>
    <col min="26" max="26" width="7.7109375" style="1" customWidth="1"/>
    <col min="27" max="27" width="7.140625" style="1" customWidth="1"/>
    <col min="28" max="28" width="7.5703125" style="1" customWidth="1"/>
    <col min="29" max="29" width="6.28515625" style="1" customWidth="1"/>
    <col min="30" max="33" width="5.7109375" style="1" customWidth="1"/>
    <col min="34" max="34" width="6.28515625" style="1" customWidth="1"/>
    <col min="35" max="36" width="5.7109375" style="1" customWidth="1"/>
    <col min="37" max="37" width="11.42578125" style="1"/>
    <col min="38" max="38" width="7.42578125" style="2" customWidth="1"/>
    <col min="39" max="39" width="13.5703125" style="1" customWidth="1"/>
    <col min="40" max="40" width="16.42578125" style="1" customWidth="1"/>
    <col min="41" max="41" width="10.7109375" style="1" customWidth="1"/>
    <col min="42" max="44" width="12.140625" style="1" customWidth="1"/>
    <col min="45" max="48" width="10.7109375" style="1" customWidth="1"/>
    <col min="49" max="49" width="18.42578125" style="1" customWidth="1"/>
    <col min="50" max="16384" width="11.42578125" style="1"/>
  </cols>
  <sheetData>
    <row r="1" spans="1:57" ht="24" thickBot="1" x14ac:dyDescent="0.4">
      <c r="G1" s="3" t="s">
        <v>39</v>
      </c>
      <c r="H1" s="319" t="s">
        <v>106</v>
      </c>
      <c r="I1" s="320"/>
      <c r="J1" s="320"/>
      <c r="K1" s="320"/>
      <c r="L1" s="320"/>
      <c r="M1" s="320"/>
      <c r="N1" s="320"/>
      <c r="O1" s="320"/>
      <c r="P1" s="321"/>
      <c r="Q1" s="190" t="s">
        <v>105</v>
      </c>
      <c r="R1" s="189"/>
      <c r="S1" s="189"/>
      <c r="T1" s="22"/>
      <c r="X1" s="3" t="s">
        <v>39</v>
      </c>
      <c r="Y1" s="188"/>
      <c r="Z1" s="187"/>
      <c r="AA1" s="187"/>
      <c r="AB1" s="187"/>
      <c r="AC1" s="187"/>
      <c r="AD1" s="187"/>
      <c r="AE1" s="187"/>
      <c r="AF1" s="187"/>
      <c r="AG1" s="186"/>
      <c r="AH1" s="322">
        <v>2021</v>
      </c>
      <c r="AI1" s="323"/>
      <c r="AJ1" s="324"/>
      <c r="AK1" s="185"/>
      <c r="AN1" s="1" t="s">
        <v>104</v>
      </c>
      <c r="AO1" s="1" t="s">
        <v>103</v>
      </c>
      <c r="AP1" s="1" t="s">
        <v>103</v>
      </c>
      <c r="AQ1" s="1" t="s">
        <v>103</v>
      </c>
      <c r="AR1" s="1" t="s">
        <v>103</v>
      </c>
      <c r="AS1" s="1" t="s">
        <v>103</v>
      </c>
      <c r="AT1" s="1" t="s">
        <v>103</v>
      </c>
      <c r="AV1" s="1" t="s">
        <v>102</v>
      </c>
      <c r="AW1" s="1" t="s">
        <v>101</v>
      </c>
      <c r="AX1" s="1" t="s">
        <v>101</v>
      </c>
      <c r="AY1" s="1" t="s">
        <v>101</v>
      </c>
      <c r="AZ1" s="1" t="s">
        <v>101</v>
      </c>
      <c r="BA1" s="1" t="s">
        <v>101</v>
      </c>
      <c r="BB1" s="1" t="s">
        <v>101</v>
      </c>
      <c r="BC1" s="184" t="s">
        <v>100</v>
      </c>
      <c r="BD1" s="184" t="s">
        <v>100</v>
      </c>
      <c r="BE1" s="184" t="s">
        <v>100</v>
      </c>
    </row>
    <row r="2" spans="1:57" ht="25.5" customHeight="1" thickBot="1" x14ac:dyDescent="0.3">
      <c r="C2" s="325" t="s">
        <v>99</v>
      </c>
      <c r="D2" s="325"/>
      <c r="E2" s="325"/>
      <c r="H2" s="183" t="s">
        <v>98</v>
      </c>
      <c r="I2" s="181" t="s">
        <v>97</v>
      </c>
      <c r="J2" s="179" t="s">
        <v>96</v>
      </c>
      <c r="K2" s="179" t="s">
        <v>95</v>
      </c>
      <c r="L2" s="179" t="s">
        <v>94</v>
      </c>
      <c r="M2" s="179" t="s">
        <v>93</v>
      </c>
      <c r="N2" s="179" t="s">
        <v>81</v>
      </c>
      <c r="O2" s="179" t="s">
        <v>92</v>
      </c>
      <c r="P2" s="180" t="s">
        <v>91</v>
      </c>
      <c r="Q2" s="181" t="s">
        <v>90</v>
      </c>
      <c r="R2" s="179" t="s">
        <v>89</v>
      </c>
      <c r="S2" s="178" t="s">
        <v>76</v>
      </c>
      <c r="T2" s="22"/>
      <c r="U2" s="326" t="s">
        <v>88</v>
      </c>
      <c r="V2" s="325"/>
      <c r="W2" s="325"/>
      <c r="Y2" s="182" t="s">
        <v>87</v>
      </c>
      <c r="Z2" s="179" t="s">
        <v>86</v>
      </c>
      <c r="AA2" s="179" t="s">
        <v>85</v>
      </c>
      <c r="AB2" s="179" t="s">
        <v>84</v>
      </c>
      <c r="AC2" s="181" t="s">
        <v>83</v>
      </c>
      <c r="AD2" s="179" t="s">
        <v>82</v>
      </c>
      <c r="AE2" s="179" t="s">
        <v>81</v>
      </c>
      <c r="AF2" s="179" t="s">
        <v>80</v>
      </c>
      <c r="AG2" s="180" t="s">
        <v>79</v>
      </c>
      <c r="AH2" s="179" t="s">
        <v>78</v>
      </c>
      <c r="AI2" s="179" t="s">
        <v>77</v>
      </c>
      <c r="AJ2" s="178" t="s">
        <v>76</v>
      </c>
      <c r="AK2" s="177"/>
      <c r="AM2" s="176" t="s">
        <v>75</v>
      </c>
      <c r="AN2" s="175" t="s">
        <v>74</v>
      </c>
      <c r="AO2" s="175" t="s">
        <v>73</v>
      </c>
      <c r="AP2" s="175" t="s">
        <v>72</v>
      </c>
      <c r="AQ2" s="175" t="s">
        <v>71</v>
      </c>
      <c r="AR2" s="175" t="s">
        <v>64</v>
      </c>
      <c r="AS2" s="175" t="s">
        <v>70</v>
      </c>
      <c r="AT2" s="175" t="s">
        <v>69</v>
      </c>
      <c r="AU2" s="175"/>
      <c r="AV2" s="175" t="s">
        <v>68</v>
      </c>
      <c r="AW2" s="174" t="s">
        <v>67</v>
      </c>
      <c r="AX2" s="174" t="s">
        <v>66</v>
      </c>
      <c r="AY2" s="174" t="s">
        <v>64</v>
      </c>
      <c r="AZ2" s="174" t="s">
        <v>65</v>
      </c>
      <c r="BA2" s="174" t="s">
        <v>64</v>
      </c>
      <c r="BB2" s="174" t="s">
        <v>63</v>
      </c>
      <c r="BC2" s="174" t="s">
        <v>64</v>
      </c>
      <c r="BD2" s="174" t="s">
        <v>63</v>
      </c>
      <c r="BE2" s="174" t="s">
        <v>63</v>
      </c>
    </row>
    <row r="3" spans="1:57" ht="19.5" customHeight="1" thickBot="1" x14ac:dyDescent="0.35">
      <c r="A3" s="327" t="s">
        <v>62</v>
      </c>
      <c r="B3" s="328"/>
      <c r="C3" s="170" t="s">
        <v>48</v>
      </c>
      <c r="D3" s="170" t="s">
        <v>60</v>
      </c>
      <c r="E3" s="170" t="s">
        <v>59</v>
      </c>
      <c r="F3" s="170" t="s">
        <v>61</v>
      </c>
      <c r="H3" s="173">
        <v>1</v>
      </c>
      <c r="I3" s="165">
        <v>2</v>
      </c>
      <c r="J3" s="165">
        <v>3</v>
      </c>
      <c r="K3" s="165">
        <v>4</v>
      </c>
      <c r="L3" s="172">
        <v>5</v>
      </c>
      <c r="M3" s="165">
        <v>6</v>
      </c>
      <c r="N3" s="165">
        <v>7</v>
      </c>
      <c r="O3" s="165">
        <v>8</v>
      </c>
      <c r="P3" s="165">
        <v>9</v>
      </c>
      <c r="Q3" s="165">
        <v>10</v>
      </c>
      <c r="R3" s="168">
        <v>11</v>
      </c>
      <c r="S3" s="171">
        <v>12</v>
      </c>
      <c r="T3" s="22"/>
      <c r="U3" s="170" t="s">
        <v>48</v>
      </c>
      <c r="V3" s="170" t="s">
        <v>60</v>
      </c>
      <c r="W3" s="170" t="s">
        <v>59</v>
      </c>
      <c r="Y3" s="169">
        <v>13</v>
      </c>
      <c r="Z3" s="168">
        <v>14</v>
      </c>
      <c r="AA3" s="166">
        <v>15</v>
      </c>
      <c r="AB3" s="167">
        <v>16</v>
      </c>
      <c r="AC3" s="165">
        <v>17</v>
      </c>
      <c r="AD3" s="165">
        <v>18</v>
      </c>
      <c r="AE3" s="165">
        <v>19</v>
      </c>
      <c r="AF3" s="167">
        <v>20</v>
      </c>
      <c r="AG3" s="165">
        <v>21</v>
      </c>
      <c r="AH3" s="166">
        <v>22</v>
      </c>
      <c r="AI3" s="165">
        <v>23</v>
      </c>
      <c r="AJ3" s="164">
        <f>AI3+1</f>
        <v>24</v>
      </c>
      <c r="AK3" s="6"/>
      <c r="AM3" s="163"/>
    </row>
    <row r="4" spans="1:57" ht="15" hidden="1" customHeight="1" x14ac:dyDescent="0.25">
      <c r="A4" s="142" t="s">
        <v>58</v>
      </c>
      <c r="B4" s="141"/>
      <c r="C4" s="157"/>
      <c r="D4" s="157"/>
      <c r="E4" s="157"/>
      <c r="F4" s="157"/>
      <c r="H4" s="162"/>
      <c r="I4" s="159"/>
      <c r="J4" s="159"/>
      <c r="K4" s="159"/>
      <c r="L4" s="159"/>
      <c r="M4" s="159"/>
      <c r="N4" s="159"/>
      <c r="O4" s="159"/>
      <c r="P4" s="161"/>
      <c r="Q4" s="160"/>
      <c r="R4" s="159"/>
      <c r="S4" s="158"/>
      <c r="T4" s="22"/>
      <c r="U4" s="157"/>
      <c r="V4" s="157"/>
      <c r="W4" s="157"/>
      <c r="Y4" s="156"/>
      <c r="Z4" s="154"/>
      <c r="AA4" s="154"/>
      <c r="AB4" s="154"/>
      <c r="AC4" s="154"/>
      <c r="AD4" s="154"/>
      <c r="AE4" s="154"/>
      <c r="AF4" s="154"/>
      <c r="AG4" s="155"/>
      <c r="AH4" s="154"/>
      <c r="AI4" s="154"/>
      <c r="AJ4" s="153"/>
      <c r="AM4" s="31"/>
      <c r="AN4" s="13"/>
      <c r="AO4" s="152"/>
      <c r="AP4" s="152"/>
      <c r="AQ4" s="152"/>
      <c r="AR4" s="152"/>
      <c r="AS4" s="13"/>
      <c r="AT4" s="13"/>
      <c r="AU4" s="13"/>
      <c r="AV4" s="152"/>
    </row>
    <row r="5" spans="1:57" ht="15" hidden="1" customHeight="1" x14ac:dyDescent="0.25">
      <c r="A5" s="135" t="s">
        <v>57</v>
      </c>
      <c r="B5" s="150" t="s">
        <v>56</v>
      </c>
      <c r="C5" s="21"/>
      <c r="D5" s="21"/>
      <c r="E5" s="21"/>
      <c r="F5" s="21"/>
      <c r="H5" s="40"/>
      <c r="I5" s="37"/>
      <c r="J5" s="37"/>
      <c r="K5" s="37"/>
      <c r="L5" s="37"/>
      <c r="M5" s="37"/>
      <c r="N5" s="37"/>
      <c r="O5" s="37"/>
      <c r="P5" s="39"/>
      <c r="Q5" s="38"/>
      <c r="R5" s="37"/>
      <c r="S5" s="36"/>
      <c r="T5" s="22"/>
      <c r="U5" s="21"/>
      <c r="V5" s="21"/>
      <c r="W5" s="21"/>
      <c r="Y5" s="35"/>
      <c r="Z5" s="33"/>
      <c r="AA5" s="33"/>
      <c r="AB5" s="33"/>
      <c r="AC5" s="33"/>
      <c r="AD5" s="33"/>
      <c r="AE5" s="33"/>
      <c r="AF5" s="33"/>
      <c r="AG5" s="34"/>
      <c r="AH5" s="33"/>
      <c r="AI5" s="33"/>
      <c r="AJ5" s="32"/>
      <c r="AM5" s="31"/>
      <c r="AN5" s="13"/>
      <c r="AO5" s="13"/>
      <c r="AP5" s="13"/>
      <c r="AQ5" s="13"/>
      <c r="AR5" s="13"/>
      <c r="AS5" s="13"/>
      <c r="AT5" s="13"/>
      <c r="AU5" s="13"/>
      <c r="AV5" s="13"/>
    </row>
    <row r="6" spans="1:57" ht="15" hidden="1" customHeight="1" x14ac:dyDescent="0.25">
      <c r="A6" s="135" t="s">
        <v>55</v>
      </c>
      <c r="B6" s="150" t="s">
        <v>54</v>
      </c>
      <c r="C6" s="21"/>
      <c r="D6" s="21"/>
      <c r="E6" s="21"/>
      <c r="F6" s="21" t="e">
        <f>SUMIF(#REF!,"C.2",#REF!)</f>
        <v>#REF!</v>
      </c>
      <c r="G6" s="3">
        <f>SUM(I6:AJ6)</f>
        <v>0</v>
      </c>
      <c r="H6" s="40"/>
      <c r="I6" s="37"/>
      <c r="J6" s="151"/>
      <c r="K6" s="37"/>
      <c r="L6" s="37"/>
      <c r="M6" s="37"/>
      <c r="N6" s="37"/>
      <c r="O6" s="37"/>
      <c r="P6" s="39"/>
      <c r="Q6" s="38"/>
      <c r="R6" s="37"/>
      <c r="S6" s="36"/>
      <c r="T6" s="22"/>
      <c r="U6" s="21"/>
      <c r="V6" s="21"/>
      <c r="W6" s="21"/>
      <c r="X6" s="3">
        <f>SUM(Y6:BA6)</f>
        <v>0</v>
      </c>
      <c r="Y6" s="35"/>
      <c r="Z6" s="33"/>
      <c r="AA6" s="33"/>
      <c r="AB6" s="33"/>
      <c r="AC6" s="33"/>
      <c r="AD6" s="33"/>
      <c r="AE6" s="33"/>
      <c r="AF6" s="33"/>
      <c r="AG6" s="34"/>
      <c r="AH6" s="33"/>
      <c r="AI6" s="33"/>
      <c r="AJ6" s="32"/>
      <c r="AM6" s="31"/>
      <c r="AN6" s="13"/>
      <c r="AO6" s="13"/>
      <c r="AP6" s="13"/>
      <c r="AQ6" s="13"/>
      <c r="AR6" s="13"/>
      <c r="AS6" s="13"/>
      <c r="AT6" s="13"/>
      <c r="AU6" s="13"/>
      <c r="AV6" s="13"/>
    </row>
    <row r="7" spans="1:57" ht="15" hidden="1" customHeight="1" x14ac:dyDescent="0.25">
      <c r="A7" s="149" t="s">
        <v>53</v>
      </c>
      <c r="B7" s="150" t="s">
        <v>52</v>
      </c>
      <c r="C7" s="21"/>
      <c r="D7" s="21"/>
      <c r="E7" s="21"/>
      <c r="F7" s="21"/>
      <c r="H7" s="40"/>
      <c r="I7" s="147"/>
      <c r="J7" s="81"/>
      <c r="K7" s="37"/>
      <c r="L7" s="37"/>
      <c r="M7" s="37"/>
      <c r="N7" s="37"/>
      <c r="O7" s="37"/>
      <c r="P7" s="39"/>
      <c r="Q7" s="38"/>
      <c r="R7" s="37"/>
      <c r="S7" s="36"/>
      <c r="T7" s="22"/>
      <c r="U7" s="21"/>
      <c r="V7" s="21"/>
      <c r="W7" s="21"/>
      <c r="Y7" s="35"/>
      <c r="Z7" s="33"/>
      <c r="AA7" s="33"/>
      <c r="AB7" s="33"/>
      <c r="AC7" s="33"/>
      <c r="AD7" s="33"/>
      <c r="AE7" s="33"/>
      <c r="AF7" s="33"/>
      <c r="AG7" s="34"/>
      <c r="AH7" s="33"/>
      <c r="AI7" s="33"/>
      <c r="AJ7" s="32"/>
      <c r="AM7" s="31"/>
      <c r="AN7" s="13"/>
      <c r="AO7" s="13"/>
      <c r="AP7" s="13"/>
      <c r="AQ7" s="13"/>
      <c r="AR7" s="13"/>
      <c r="AS7" s="13"/>
      <c r="AT7" s="13"/>
      <c r="AU7" s="13"/>
      <c r="AV7" s="13"/>
    </row>
    <row r="8" spans="1:57" ht="15" hidden="1" customHeight="1" x14ac:dyDescent="0.25">
      <c r="A8" s="149" t="s">
        <v>51</v>
      </c>
      <c r="B8" s="148" t="s">
        <v>50</v>
      </c>
      <c r="C8" s="21"/>
      <c r="D8" s="21"/>
      <c r="E8" s="21"/>
      <c r="F8" s="21"/>
      <c r="H8" s="40"/>
      <c r="I8" s="147"/>
      <c r="J8" s="81"/>
      <c r="K8" s="37"/>
      <c r="L8" s="37"/>
      <c r="M8" s="37"/>
      <c r="N8" s="37"/>
      <c r="O8" s="37"/>
      <c r="P8" s="39"/>
      <c r="Q8" s="38"/>
      <c r="R8" s="37"/>
      <c r="S8" s="36"/>
      <c r="T8" s="22"/>
      <c r="U8" s="21"/>
      <c r="V8" s="21"/>
      <c r="W8" s="21"/>
      <c r="Y8" s="35"/>
      <c r="Z8" s="33"/>
      <c r="AA8" s="33"/>
      <c r="AB8" s="33"/>
      <c r="AC8" s="33"/>
      <c r="AD8" s="33"/>
      <c r="AE8" s="33"/>
      <c r="AF8" s="33"/>
      <c r="AG8" s="34"/>
      <c r="AH8" s="33"/>
      <c r="AI8" s="33"/>
      <c r="AJ8" s="32"/>
      <c r="AM8" s="31"/>
      <c r="AN8" s="13"/>
      <c r="AO8" s="13"/>
      <c r="AP8" s="13"/>
      <c r="AQ8" s="13"/>
      <c r="AR8" s="13"/>
      <c r="AS8" s="13"/>
      <c r="AT8" s="13"/>
      <c r="AU8" s="13"/>
      <c r="AV8" s="13"/>
    </row>
    <row r="9" spans="1:57" ht="15" hidden="1" customHeight="1" x14ac:dyDescent="0.25">
      <c r="A9" s="149"/>
      <c r="B9" s="148"/>
      <c r="C9" s="21"/>
      <c r="D9" s="21"/>
      <c r="E9" s="21"/>
      <c r="F9" s="21"/>
      <c r="H9" s="40"/>
      <c r="I9" s="147"/>
      <c r="J9" s="81"/>
      <c r="K9" s="37"/>
      <c r="L9" s="37"/>
      <c r="M9" s="37"/>
      <c r="N9" s="37"/>
      <c r="O9" s="37"/>
      <c r="P9" s="39"/>
      <c r="Q9" s="38"/>
      <c r="R9" s="146"/>
      <c r="S9" s="145"/>
      <c r="T9" s="22"/>
      <c r="U9" s="21"/>
      <c r="V9" s="21"/>
      <c r="W9" s="21"/>
      <c r="Y9" s="144"/>
      <c r="Z9" s="143"/>
      <c r="AA9" s="143"/>
      <c r="AB9" s="33"/>
      <c r="AC9" s="33"/>
      <c r="AD9" s="33"/>
      <c r="AE9" s="33"/>
      <c r="AF9" s="33"/>
      <c r="AG9" s="34"/>
      <c r="AH9" s="33"/>
      <c r="AI9" s="33"/>
      <c r="AJ9" s="32"/>
      <c r="AM9" s="31"/>
      <c r="AN9" s="13"/>
      <c r="AO9" s="13"/>
      <c r="AP9" s="13"/>
      <c r="AQ9" s="13"/>
      <c r="AR9" s="13"/>
      <c r="AS9" s="13"/>
      <c r="AT9" s="13"/>
      <c r="AU9" s="13"/>
      <c r="AV9" s="13"/>
    </row>
    <row r="10" spans="1:57" x14ac:dyDescent="0.25">
      <c r="A10" s="142" t="s">
        <v>49</v>
      </c>
      <c r="B10" s="141"/>
      <c r="C10" s="58" t="s">
        <v>48</v>
      </c>
      <c r="D10" s="58" t="s">
        <v>47</v>
      </c>
      <c r="E10" s="58" t="s">
        <v>46</v>
      </c>
      <c r="F10" s="58"/>
      <c r="H10" s="40"/>
      <c r="I10" s="37"/>
      <c r="J10" s="37"/>
      <c r="K10" s="37"/>
      <c r="L10" s="37"/>
      <c r="M10" s="37"/>
      <c r="N10" s="37"/>
      <c r="O10" s="37"/>
      <c r="P10" s="39"/>
      <c r="Q10" s="38"/>
      <c r="R10" s="140"/>
      <c r="S10" s="139"/>
      <c r="T10" s="22"/>
      <c r="U10" s="58" t="s">
        <v>48</v>
      </c>
      <c r="V10" s="58" t="s">
        <v>47</v>
      </c>
      <c r="W10" s="58" t="s">
        <v>46</v>
      </c>
      <c r="Y10" s="138"/>
      <c r="Z10" s="137"/>
      <c r="AA10" s="137"/>
      <c r="AB10" s="33"/>
      <c r="AC10" s="33"/>
      <c r="AD10" s="33"/>
      <c r="AE10" s="33"/>
      <c r="AF10" s="33"/>
      <c r="AG10" s="34"/>
      <c r="AH10" s="33"/>
      <c r="AI10" s="33"/>
      <c r="AJ10" s="32"/>
      <c r="AL10" s="2">
        <f t="shared" ref="AL10:AL28" si="0">SUM(AM10:AV10)</f>
        <v>0</v>
      </c>
      <c r="AM10" s="31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</row>
    <row r="11" spans="1:57" x14ac:dyDescent="0.25">
      <c r="A11" s="135" t="s">
        <v>45</v>
      </c>
      <c r="B11" s="134" t="s">
        <v>44</v>
      </c>
      <c r="C11" s="21">
        <v>10</v>
      </c>
      <c r="D11" s="21">
        <v>25</v>
      </c>
      <c r="E11" s="21"/>
      <c r="F11" s="21" t="e">
        <f>SUMIF(#REF!,"0.1",#REF!)</f>
        <v>#REF!</v>
      </c>
      <c r="G11" s="3">
        <f>SUM(H11:S11)</f>
        <v>25</v>
      </c>
      <c r="H11" s="136">
        <f>10+5</f>
        <v>15</v>
      </c>
      <c r="I11" s="47"/>
      <c r="J11" s="47"/>
      <c r="K11" s="47">
        <v>10</v>
      </c>
      <c r="L11" s="47"/>
      <c r="M11" s="47"/>
      <c r="N11" s="47"/>
      <c r="O11" s="47"/>
      <c r="P11" s="49"/>
      <c r="Q11" s="52"/>
      <c r="R11" s="47"/>
      <c r="S11" s="51"/>
      <c r="T11" s="22"/>
      <c r="U11" s="21"/>
      <c r="V11" s="21"/>
      <c r="W11" s="21"/>
      <c r="Y11" s="45"/>
      <c r="Z11" s="44"/>
      <c r="AA11" s="44"/>
      <c r="AB11" s="44"/>
      <c r="AC11" s="44"/>
      <c r="AD11" s="44"/>
      <c r="AE11" s="44"/>
      <c r="AF11" s="33"/>
      <c r="AG11" s="34"/>
      <c r="AH11" s="33"/>
      <c r="AI11" s="33"/>
      <c r="AJ11" s="32"/>
      <c r="AK11" s="104"/>
      <c r="AL11" s="2">
        <f t="shared" si="0"/>
        <v>25</v>
      </c>
      <c r="AM11" s="31">
        <v>10</v>
      </c>
      <c r="AN11" s="13">
        <v>10</v>
      </c>
      <c r="AO11" s="13"/>
      <c r="AP11" s="13"/>
      <c r="AQ11" s="13">
        <v>5</v>
      </c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</row>
    <row r="12" spans="1:57" x14ac:dyDescent="0.25">
      <c r="A12" s="135" t="s">
        <v>43</v>
      </c>
      <c r="B12" s="134" t="s">
        <v>42</v>
      </c>
      <c r="C12" s="21"/>
      <c r="D12" s="21"/>
      <c r="E12" s="21"/>
      <c r="F12" s="21" t="e">
        <f>SUMIF(#REF!,"0.2",#REF!)</f>
        <v>#REF!</v>
      </c>
      <c r="H12" s="50"/>
      <c r="I12" s="47"/>
      <c r="J12" s="47"/>
      <c r="K12" s="47"/>
      <c r="L12" s="47"/>
      <c r="M12" s="47"/>
      <c r="N12" s="47"/>
      <c r="O12" s="47"/>
      <c r="P12" s="49"/>
      <c r="Q12" s="52"/>
      <c r="R12" s="47"/>
      <c r="S12" s="51"/>
      <c r="T12" s="22"/>
      <c r="U12" s="21"/>
      <c r="V12" s="21"/>
      <c r="W12" s="21"/>
      <c r="Y12" s="45"/>
      <c r="Z12" s="44"/>
      <c r="AA12" s="44"/>
      <c r="AB12" s="44"/>
      <c r="AC12" s="44"/>
      <c r="AD12" s="44"/>
      <c r="AE12" s="44"/>
      <c r="AF12" s="33"/>
      <c r="AG12" s="34"/>
      <c r="AH12" s="33"/>
      <c r="AI12" s="33"/>
      <c r="AJ12" s="32"/>
      <c r="AM12" s="31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</row>
    <row r="13" spans="1:57" ht="15.75" thickBot="1" x14ac:dyDescent="0.3">
      <c r="A13" s="133"/>
      <c r="B13" s="132"/>
      <c r="C13" s="21"/>
      <c r="D13" s="21"/>
      <c r="E13" s="21"/>
      <c r="F13" s="21"/>
      <c r="H13" s="50"/>
      <c r="I13" s="47"/>
      <c r="J13" s="47"/>
      <c r="K13" s="47"/>
      <c r="L13" s="47"/>
      <c r="M13" s="47"/>
      <c r="N13" s="47"/>
      <c r="O13" s="47"/>
      <c r="P13" s="49"/>
      <c r="Q13" s="52"/>
      <c r="R13" s="47"/>
      <c r="S13" s="51"/>
      <c r="T13" s="22"/>
      <c r="U13" s="21"/>
      <c r="V13" s="21"/>
      <c r="W13" s="21"/>
      <c r="Y13" s="45"/>
      <c r="Z13" s="44"/>
      <c r="AA13" s="44"/>
      <c r="AB13" s="44"/>
      <c r="AC13" s="44"/>
      <c r="AD13" s="44"/>
      <c r="AE13" s="44"/>
      <c r="AF13" s="33"/>
      <c r="AG13" s="34"/>
      <c r="AH13" s="33"/>
      <c r="AI13" s="33"/>
      <c r="AJ13" s="32"/>
      <c r="AL13" s="2">
        <f t="shared" si="0"/>
        <v>0</v>
      </c>
      <c r="AM13" s="131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"/>
      <c r="BD13" s="13"/>
      <c r="BE13" s="13"/>
    </row>
    <row r="14" spans="1:57" ht="66" customHeight="1" x14ac:dyDescent="0.25">
      <c r="A14" s="129"/>
      <c r="B14" s="128" t="s">
        <v>41</v>
      </c>
      <c r="C14" s="127"/>
      <c r="D14" s="127"/>
      <c r="E14" s="127"/>
      <c r="F14" s="58"/>
      <c r="H14" s="50"/>
      <c r="I14" s="47"/>
      <c r="J14" s="47"/>
      <c r="K14" s="47"/>
      <c r="L14" s="47"/>
      <c r="M14" s="47"/>
      <c r="N14" s="47"/>
      <c r="O14" s="47"/>
      <c r="P14" s="49"/>
      <c r="Q14" s="52"/>
      <c r="R14" s="47"/>
      <c r="S14" s="51"/>
      <c r="T14" s="22"/>
      <c r="U14" s="127"/>
      <c r="V14" s="127"/>
      <c r="W14" s="127"/>
      <c r="Y14" s="45"/>
      <c r="Z14" s="44"/>
      <c r="AA14" s="44"/>
      <c r="AB14" s="44"/>
      <c r="AC14" s="44"/>
      <c r="AD14" s="44"/>
      <c r="AE14" s="44"/>
      <c r="AF14" s="33"/>
      <c r="AG14" s="34"/>
      <c r="AH14" s="33"/>
      <c r="AI14" s="33"/>
      <c r="AJ14" s="32"/>
      <c r="AL14" s="2">
        <f t="shared" si="0"/>
        <v>0</v>
      </c>
      <c r="AM14" s="56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13"/>
      <c r="AZ14" s="13"/>
      <c r="BA14" s="13"/>
      <c r="BB14" s="13"/>
      <c r="BC14" s="13"/>
      <c r="BD14" s="13"/>
      <c r="BE14" s="13"/>
    </row>
    <row r="15" spans="1:57" ht="63" customHeight="1" x14ac:dyDescent="0.25">
      <c r="A15" s="126"/>
      <c r="B15" s="125" t="s">
        <v>40</v>
      </c>
      <c r="C15" s="124"/>
      <c r="D15" s="124"/>
      <c r="E15" s="124"/>
      <c r="F15" s="84"/>
      <c r="G15" s="3" t="s">
        <v>39</v>
      </c>
      <c r="H15" s="50"/>
      <c r="I15" s="47"/>
      <c r="J15" s="47"/>
      <c r="K15" s="47"/>
      <c r="L15" s="47"/>
      <c r="M15" s="47"/>
      <c r="N15" s="47"/>
      <c r="O15" s="47"/>
      <c r="P15" s="49"/>
      <c r="Q15" s="52"/>
      <c r="R15" s="47"/>
      <c r="S15" s="51"/>
      <c r="T15" s="22"/>
      <c r="U15" s="124"/>
      <c r="V15" s="124"/>
      <c r="W15" s="124"/>
      <c r="Y15" s="45"/>
      <c r="Z15" s="44"/>
      <c r="AA15" s="44"/>
      <c r="AB15" s="44"/>
      <c r="AC15" s="44"/>
      <c r="AD15" s="44"/>
      <c r="AE15" s="44"/>
      <c r="AF15" s="33"/>
      <c r="AG15" s="34"/>
      <c r="AH15" s="33"/>
      <c r="AI15" s="33"/>
      <c r="AJ15" s="32"/>
      <c r="AL15" s="2">
        <f t="shared" si="0"/>
        <v>0</v>
      </c>
      <c r="AM15" s="31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</row>
    <row r="16" spans="1:57" x14ac:dyDescent="0.25">
      <c r="A16" s="315" t="s">
        <v>38</v>
      </c>
      <c r="B16" s="317" t="s">
        <v>37</v>
      </c>
      <c r="C16" s="21"/>
      <c r="D16" s="21">
        <v>27</v>
      </c>
      <c r="E16" s="21"/>
      <c r="F16" s="21" t="e">
        <f>SUMIF(#REF!,"1.1.1",#REF!)</f>
        <v>#REF!</v>
      </c>
      <c r="G16" s="3">
        <f>SUM(H16:S16)</f>
        <v>27</v>
      </c>
      <c r="H16" s="123">
        <f>7+10</f>
        <v>17</v>
      </c>
      <c r="I16" s="110"/>
      <c r="J16" s="110"/>
      <c r="K16" s="110">
        <f>5+5</f>
        <v>10</v>
      </c>
      <c r="L16" s="47"/>
      <c r="M16" s="47"/>
      <c r="N16" s="47"/>
      <c r="O16" s="47"/>
      <c r="P16" s="49"/>
      <c r="Q16" s="52"/>
      <c r="R16" s="47"/>
      <c r="S16" s="51"/>
      <c r="T16" s="22"/>
      <c r="U16" s="21"/>
      <c r="V16" s="21"/>
      <c r="W16" s="21"/>
      <c r="Y16" s="45"/>
      <c r="Z16" s="44"/>
      <c r="AA16" s="44"/>
      <c r="AB16" s="44"/>
      <c r="AC16" s="44"/>
      <c r="AD16" s="44"/>
      <c r="AE16" s="44"/>
      <c r="AF16" s="33"/>
      <c r="AG16" s="34"/>
      <c r="AH16" s="33"/>
      <c r="AI16" s="33"/>
      <c r="AJ16" s="32"/>
      <c r="AL16" s="2">
        <f t="shared" si="0"/>
        <v>27</v>
      </c>
      <c r="AM16" s="31"/>
      <c r="AN16" s="13"/>
      <c r="AO16" s="13">
        <f>10+5</f>
        <v>15</v>
      </c>
      <c r="AP16" s="13">
        <f>7+5</f>
        <v>12</v>
      </c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</row>
    <row r="17" spans="1:57" x14ac:dyDescent="0.25">
      <c r="A17" s="316"/>
      <c r="B17" s="318"/>
      <c r="C17" s="21"/>
      <c r="D17" s="21"/>
      <c r="E17" s="21">
        <v>20</v>
      </c>
      <c r="F17" s="21"/>
      <c r="G17" s="3">
        <f>SUM(H17:S17)</f>
        <v>20</v>
      </c>
      <c r="H17" s="50"/>
      <c r="K17" s="110">
        <v>20</v>
      </c>
      <c r="L17" s="47"/>
      <c r="M17" s="47"/>
      <c r="N17" s="47"/>
      <c r="O17" s="47"/>
      <c r="P17" s="49"/>
      <c r="Q17" s="52"/>
      <c r="R17" s="47"/>
      <c r="S17" s="51"/>
      <c r="T17" s="22"/>
      <c r="U17" s="21"/>
      <c r="V17" s="21"/>
      <c r="W17" s="21"/>
      <c r="Y17" s="45"/>
      <c r="Z17" s="44"/>
      <c r="AA17" s="44"/>
      <c r="AB17" s="44"/>
      <c r="AC17" s="44"/>
      <c r="AD17" s="44"/>
      <c r="AE17" s="44"/>
      <c r="AF17" s="33"/>
      <c r="AG17" s="34"/>
      <c r="AH17" s="33"/>
      <c r="AI17" s="33"/>
      <c r="AJ17" s="32"/>
      <c r="AL17" s="2">
        <f t="shared" si="0"/>
        <v>20</v>
      </c>
      <c r="AM17" s="31"/>
      <c r="AN17" s="13"/>
      <c r="AO17" s="13"/>
      <c r="AP17" s="13"/>
      <c r="AQ17" s="13"/>
      <c r="AR17" s="13"/>
      <c r="AS17" s="13"/>
      <c r="AT17" s="13">
        <f>20</f>
        <v>20</v>
      </c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</row>
    <row r="18" spans="1:57" x14ac:dyDescent="0.25">
      <c r="A18" s="315" t="s">
        <v>36</v>
      </c>
      <c r="B18" s="331" t="s">
        <v>35</v>
      </c>
      <c r="C18" s="21">
        <v>20</v>
      </c>
      <c r="D18" s="21">
        <v>40</v>
      </c>
      <c r="E18" s="21"/>
      <c r="F18" s="21" t="e">
        <f>SUMIF(#REF!,"1.1.2",#REF!)</f>
        <v>#REF!</v>
      </c>
      <c r="G18" s="3">
        <f>SUM(H18:S18)</f>
        <v>40</v>
      </c>
      <c r="H18" s="50"/>
      <c r="I18" s="47"/>
      <c r="J18" s="47"/>
      <c r="K18" s="110">
        <v>5</v>
      </c>
      <c r="L18" s="110"/>
      <c r="M18" s="110">
        <v>10</v>
      </c>
      <c r="N18" s="110"/>
      <c r="O18" s="110">
        <v>5</v>
      </c>
      <c r="P18" s="114"/>
      <c r="Q18" s="112">
        <v>10</v>
      </c>
      <c r="R18" s="110"/>
      <c r="S18" s="113">
        <v>10</v>
      </c>
      <c r="T18" s="22"/>
      <c r="U18" s="21">
        <v>20</v>
      </c>
      <c r="V18" s="21">
        <v>20</v>
      </c>
      <c r="W18" s="21"/>
      <c r="Y18" s="122"/>
      <c r="Z18" s="121"/>
      <c r="AA18" s="121"/>
      <c r="AB18" s="121"/>
      <c r="AC18" s="44"/>
      <c r="AD18" s="44"/>
      <c r="AE18" s="44"/>
      <c r="AF18" s="33"/>
      <c r="AG18" s="34"/>
      <c r="AH18" s="33"/>
      <c r="AI18" s="33"/>
      <c r="AJ18" s="32"/>
      <c r="AL18" s="2">
        <f t="shared" si="0"/>
        <v>40</v>
      </c>
      <c r="AM18" s="31"/>
      <c r="AN18" s="13"/>
      <c r="AO18" s="13">
        <v>10</v>
      </c>
      <c r="AP18" s="13">
        <v>20</v>
      </c>
      <c r="AQ18" s="13">
        <v>10</v>
      </c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</row>
    <row r="19" spans="1:57" x14ac:dyDescent="0.25">
      <c r="A19" s="329"/>
      <c r="B19" s="332"/>
      <c r="C19" s="21"/>
      <c r="D19" s="21"/>
      <c r="E19" s="21">
        <v>60</v>
      </c>
      <c r="F19" s="21"/>
      <c r="G19" s="3">
        <f>SUM(H19:S19)</f>
        <v>60</v>
      </c>
      <c r="H19" s="50"/>
      <c r="I19" s="47"/>
      <c r="J19" s="47"/>
      <c r="K19" s="110">
        <v>20</v>
      </c>
      <c r="L19" s="110">
        <v>20</v>
      </c>
      <c r="M19" s="110">
        <v>20</v>
      </c>
      <c r="N19" s="47"/>
      <c r="O19" s="47"/>
      <c r="P19" s="120"/>
      <c r="Q19" s="47"/>
      <c r="R19" s="47"/>
      <c r="S19" s="51"/>
      <c r="T19" s="22"/>
      <c r="U19" s="21"/>
      <c r="V19" s="21"/>
      <c r="W19" s="21"/>
      <c r="Y19" s="45"/>
      <c r="Z19" s="44"/>
      <c r="AA19" s="44"/>
      <c r="AB19" s="44"/>
      <c r="AC19" s="44"/>
      <c r="AD19" s="44"/>
      <c r="AE19" s="44"/>
      <c r="AF19" s="33"/>
      <c r="AG19" s="34"/>
      <c r="AH19" s="33"/>
      <c r="AI19" s="33"/>
      <c r="AJ19" s="32"/>
      <c r="AL19" s="2">
        <f t="shared" si="0"/>
        <v>60</v>
      </c>
      <c r="AM19" s="31"/>
      <c r="AN19" s="13"/>
      <c r="AO19" s="13"/>
      <c r="AP19" s="13"/>
      <c r="AQ19" s="13"/>
      <c r="AR19" s="13"/>
      <c r="AS19" s="13"/>
      <c r="AT19" s="13">
        <v>60</v>
      </c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</row>
    <row r="20" spans="1:57" x14ac:dyDescent="0.25">
      <c r="A20" s="330"/>
      <c r="B20" s="333"/>
      <c r="C20" s="21"/>
      <c r="D20" s="21"/>
      <c r="E20" s="63" t="s">
        <v>34</v>
      </c>
      <c r="F20" s="21"/>
      <c r="H20" s="50"/>
      <c r="I20" s="47"/>
      <c r="J20" s="47"/>
      <c r="K20" s="117"/>
      <c r="L20" s="117"/>
      <c r="M20" s="117"/>
      <c r="N20" s="117"/>
      <c r="O20" s="117"/>
      <c r="P20" s="117"/>
      <c r="Q20" s="117"/>
      <c r="R20" s="117"/>
      <c r="S20" s="119"/>
      <c r="T20" s="22"/>
      <c r="U20" s="21"/>
      <c r="V20" s="21"/>
      <c r="W20" s="63">
        <f>X20</f>
        <v>96</v>
      </c>
      <c r="X20" s="3">
        <f>SUM(Y20:AJ20)</f>
        <v>96</v>
      </c>
      <c r="Y20" s="118">
        <v>16</v>
      </c>
      <c r="Z20" s="117">
        <v>16</v>
      </c>
      <c r="AA20" s="117">
        <v>16</v>
      </c>
      <c r="AB20" s="117">
        <v>16</v>
      </c>
      <c r="AC20" s="117">
        <v>16</v>
      </c>
      <c r="AD20" s="117">
        <v>16</v>
      </c>
      <c r="AE20" s="44"/>
      <c r="AF20" s="33"/>
      <c r="AG20" s="34"/>
      <c r="AH20" s="33"/>
      <c r="AI20" s="33"/>
      <c r="AJ20" s="32"/>
      <c r="AL20" s="2">
        <f t="shared" si="0"/>
        <v>0</v>
      </c>
      <c r="AM20" s="31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</row>
    <row r="21" spans="1:57" x14ac:dyDescent="0.25">
      <c r="A21" s="315" t="s">
        <v>33</v>
      </c>
      <c r="B21" s="334" t="s">
        <v>32</v>
      </c>
      <c r="C21" s="21">
        <v>5</v>
      </c>
      <c r="D21" s="21">
        <v>5</v>
      </c>
      <c r="E21" s="21"/>
      <c r="F21" s="21"/>
      <c r="G21" s="3">
        <f>SUM(H21:S21)</f>
        <v>5</v>
      </c>
      <c r="H21" s="50"/>
      <c r="I21" s="47"/>
      <c r="J21" s="47"/>
      <c r="K21" s="47"/>
      <c r="L21" s="47"/>
      <c r="M21" s="47"/>
      <c r="N21" s="47"/>
      <c r="O21" s="47"/>
      <c r="P21" s="49"/>
      <c r="Q21" s="110">
        <v>5</v>
      </c>
      <c r="R21" s="47"/>
      <c r="S21" s="51"/>
      <c r="T21" s="22"/>
      <c r="U21" s="21">
        <v>15</v>
      </c>
      <c r="V21" s="21">
        <v>50</v>
      </c>
      <c r="W21" s="21"/>
      <c r="Y21" s="45"/>
      <c r="Z21" s="44"/>
      <c r="AA21" s="44"/>
      <c r="AB21" s="44"/>
      <c r="AC21" s="44"/>
      <c r="AD21" s="44"/>
      <c r="AE21" s="44"/>
      <c r="AF21" s="33"/>
      <c r="AG21" s="34"/>
      <c r="AH21" s="33"/>
      <c r="AI21" s="33"/>
      <c r="AJ21" s="32"/>
      <c r="AL21" s="2">
        <f t="shared" si="0"/>
        <v>5</v>
      </c>
      <c r="AM21" s="31"/>
      <c r="AN21" s="13"/>
      <c r="AO21" s="13"/>
      <c r="AP21" s="13"/>
      <c r="AQ21" s="13"/>
      <c r="AR21" s="13"/>
      <c r="AS21" s="13">
        <v>5</v>
      </c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</row>
    <row r="22" spans="1:57" x14ac:dyDescent="0.25">
      <c r="A22" s="316"/>
      <c r="B22" s="335"/>
      <c r="C22" s="21"/>
      <c r="D22" s="21"/>
      <c r="E22" s="21">
        <v>15</v>
      </c>
      <c r="F22" s="21"/>
      <c r="G22" s="3">
        <f>SUM(H22:S22)</f>
        <v>15</v>
      </c>
      <c r="H22" s="50"/>
      <c r="I22" s="47"/>
      <c r="J22" s="47"/>
      <c r="K22" s="47"/>
      <c r="L22" s="47"/>
      <c r="M22" s="47"/>
      <c r="N22" s="47"/>
      <c r="O22" s="47"/>
      <c r="P22" s="49"/>
      <c r="Q22" s="110">
        <v>15</v>
      </c>
      <c r="R22" s="47"/>
      <c r="S22" s="51"/>
      <c r="T22" s="22"/>
      <c r="U22" s="21"/>
      <c r="V22" s="21"/>
      <c r="W22" s="21"/>
      <c r="Y22" s="45"/>
      <c r="Z22" s="44"/>
      <c r="AA22" s="44"/>
      <c r="AB22" s="44"/>
      <c r="AC22" s="44"/>
      <c r="AD22" s="44"/>
      <c r="AE22" s="44"/>
      <c r="AF22" s="33"/>
      <c r="AG22" s="34"/>
      <c r="AH22" s="33"/>
      <c r="AI22" s="33"/>
      <c r="AJ22" s="32"/>
      <c r="AL22" s="2">
        <f t="shared" si="0"/>
        <v>15</v>
      </c>
      <c r="AM22" s="31"/>
      <c r="AN22" s="13"/>
      <c r="AO22" s="13"/>
      <c r="AP22" s="13"/>
      <c r="AQ22" s="13"/>
      <c r="AR22" s="13"/>
      <c r="AS22" s="13"/>
      <c r="AT22" s="13">
        <v>15</v>
      </c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</row>
    <row r="23" spans="1:57" x14ac:dyDescent="0.25">
      <c r="A23" s="315" t="s">
        <v>31</v>
      </c>
      <c r="B23" s="334" t="s">
        <v>30</v>
      </c>
      <c r="C23" s="21">
        <v>5</v>
      </c>
      <c r="D23" s="21"/>
      <c r="E23" s="21"/>
      <c r="F23" s="21"/>
      <c r="H23" s="50"/>
      <c r="I23" s="47"/>
      <c r="J23" s="47"/>
      <c r="K23" s="47"/>
      <c r="L23" s="47"/>
      <c r="M23" s="47"/>
      <c r="N23" s="47"/>
      <c r="O23" s="47"/>
      <c r="P23" s="49"/>
      <c r="Q23" s="80"/>
      <c r="R23" s="47"/>
      <c r="S23" s="51"/>
      <c r="T23" s="22"/>
      <c r="U23" s="21">
        <v>20</v>
      </c>
      <c r="V23" s="21">
        <v>60</v>
      </c>
      <c r="W23" s="21"/>
      <c r="X23" s="3">
        <f>SUM(Y23:AJ23)</f>
        <v>5</v>
      </c>
      <c r="Y23" s="45"/>
      <c r="Z23" s="112">
        <v>5</v>
      </c>
      <c r="AA23" s="44"/>
      <c r="AB23" s="44"/>
      <c r="AC23" s="99"/>
      <c r="AD23" s="44"/>
      <c r="AE23" s="44"/>
      <c r="AF23" s="33"/>
      <c r="AG23" s="34"/>
      <c r="AH23" s="33"/>
      <c r="AI23" s="33"/>
      <c r="AJ23" s="32"/>
      <c r="AL23" s="2">
        <f t="shared" si="0"/>
        <v>5</v>
      </c>
      <c r="AM23" s="31"/>
      <c r="AN23" s="13"/>
      <c r="AO23" s="13"/>
      <c r="AP23" s="13">
        <v>5</v>
      </c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</row>
    <row r="24" spans="1:57" x14ac:dyDescent="0.25">
      <c r="A24" s="316"/>
      <c r="B24" s="335"/>
      <c r="C24" s="21"/>
      <c r="D24" s="21"/>
      <c r="E24" s="21"/>
      <c r="F24" s="21"/>
      <c r="H24" s="50"/>
      <c r="I24" s="47"/>
      <c r="J24" s="47"/>
      <c r="K24" s="47"/>
      <c r="L24" s="47"/>
      <c r="M24" s="47"/>
      <c r="N24" s="47"/>
      <c r="O24" s="47"/>
      <c r="P24" s="49"/>
      <c r="Q24" s="80"/>
      <c r="R24" s="47"/>
      <c r="S24" s="51"/>
      <c r="T24" s="22"/>
      <c r="U24" s="21"/>
      <c r="V24" s="21"/>
      <c r="W24" s="21">
        <v>100</v>
      </c>
      <c r="X24" s="3">
        <f>SUM(Y24:AJ24)</f>
        <v>10</v>
      </c>
      <c r="Y24" s="45"/>
      <c r="Z24" s="112">
        <v>10</v>
      </c>
      <c r="AA24" s="44"/>
      <c r="AB24" s="44"/>
      <c r="AC24" s="99"/>
      <c r="AD24" s="44"/>
      <c r="AE24" s="44"/>
      <c r="AF24" s="33"/>
      <c r="AG24" s="34"/>
      <c r="AH24" s="33"/>
      <c r="AI24" s="33"/>
      <c r="AJ24" s="32"/>
      <c r="AL24" s="2">
        <f t="shared" si="0"/>
        <v>10</v>
      </c>
      <c r="AM24" s="31"/>
      <c r="AN24" s="13"/>
      <c r="AO24" s="13"/>
      <c r="AP24" s="13"/>
      <c r="AQ24" s="13"/>
      <c r="AR24" s="13"/>
      <c r="AS24" s="13"/>
      <c r="AT24" s="13">
        <v>10</v>
      </c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</row>
    <row r="25" spans="1:57" ht="30" x14ac:dyDescent="0.25">
      <c r="A25" s="43" t="s">
        <v>29</v>
      </c>
      <c r="B25" s="111" t="s">
        <v>28</v>
      </c>
      <c r="C25" s="84"/>
      <c r="D25" s="84"/>
      <c r="E25" s="84"/>
      <c r="F25" s="84"/>
      <c r="H25" s="50"/>
      <c r="I25" s="83"/>
      <c r="J25" s="116"/>
      <c r="K25" s="47"/>
      <c r="L25" s="47"/>
      <c r="M25" s="47"/>
      <c r="N25" s="47"/>
      <c r="O25" s="47"/>
      <c r="P25" s="49"/>
      <c r="Q25" s="52"/>
      <c r="R25" s="47"/>
      <c r="S25" s="51"/>
      <c r="T25" s="22"/>
      <c r="U25" s="84">
        <v>25</v>
      </c>
      <c r="V25" s="84">
        <v>30</v>
      </c>
      <c r="W25" s="84">
        <v>60</v>
      </c>
      <c r="Y25" s="45"/>
      <c r="Z25" s="44"/>
      <c r="AA25" s="44"/>
      <c r="AB25" s="44"/>
      <c r="AC25" s="44"/>
      <c r="AD25" s="44"/>
      <c r="AE25" s="44"/>
      <c r="AF25" s="33"/>
      <c r="AG25" s="34"/>
      <c r="AH25" s="33"/>
      <c r="AI25" s="33"/>
      <c r="AJ25" s="32"/>
      <c r="AL25" s="2">
        <f t="shared" si="0"/>
        <v>0</v>
      </c>
      <c r="AM25" s="31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</row>
    <row r="26" spans="1:57" x14ac:dyDescent="0.25">
      <c r="A26" s="315" t="s">
        <v>27</v>
      </c>
      <c r="B26" s="334" t="s">
        <v>26</v>
      </c>
      <c r="C26" s="21">
        <v>10</v>
      </c>
      <c r="D26" s="21">
        <v>10</v>
      </c>
      <c r="E26" s="21"/>
      <c r="F26" s="21" t="e">
        <f>SUMIF(#REF!,"1.2.1",#REF!)</f>
        <v>#REF!</v>
      </c>
      <c r="G26" s="3">
        <f>SUM(H26:S26)</f>
        <v>10</v>
      </c>
      <c r="H26" s="50"/>
      <c r="I26" s="83"/>
      <c r="J26" s="116"/>
      <c r="K26" s="47"/>
      <c r="L26" s="47"/>
      <c r="M26" s="110">
        <v>10</v>
      </c>
      <c r="N26" s="110"/>
      <c r="O26" s="110"/>
      <c r="P26" s="114"/>
      <c r="Q26" s="80"/>
      <c r="R26" s="110"/>
      <c r="S26" s="113"/>
      <c r="T26" s="22"/>
      <c r="U26" s="21">
        <v>5</v>
      </c>
      <c r="V26" s="21">
        <v>20</v>
      </c>
      <c r="W26" s="21"/>
      <c r="X26" s="3">
        <f>SUM(Y26:AJ26)</f>
        <v>10</v>
      </c>
      <c r="Y26" s="45"/>
      <c r="Z26" s="44"/>
      <c r="AA26" s="44"/>
      <c r="AB26" s="44"/>
      <c r="AC26" s="112">
        <v>10</v>
      </c>
      <c r="AD26" s="44"/>
      <c r="AE26" s="44"/>
      <c r="AF26" s="33"/>
      <c r="AG26" s="34"/>
      <c r="AH26" s="33"/>
      <c r="AI26" s="33"/>
      <c r="AJ26" s="32"/>
      <c r="AL26" s="2">
        <f t="shared" si="0"/>
        <v>20</v>
      </c>
      <c r="AM26" s="31"/>
      <c r="AN26" s="13"/>
      <c r="AO26" s="13"/>
      <c r="AP26" s="13"/>
      <c r="AQ26" s="13"/>
      <c r="AR26" s="13">
        <v>20</v>
      </c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</row>
    <row r="27" spans="1:57" ht="33" customHeight="1" x14ac:dyDescent="0.25">
      <c r="A27" s="316"/>
      <c r="B27" s="335"/>
      <c r="C27" s="21"/>
      <c r="D27" s="21"/>
      <c r="E27" s="21">
        <v>20</v>
      </c>
      <c r="F27" s="21"/>
      <c r="G27" s="3">
        <f>SUM(H27:S27)</f>
        <v>20</v>
      </c>
      <c r="H27" s="50"/>
      <c r="I27" s="83"/>
      <c r="J27" s="115"/>
      <c r="K27" s="47"/>
      <c r="L27" s="47"/>
      <c r="M27" s="110">
        <v>20</v>
      </c>
      <c r="N27" s="110"/>
      <c r="O27" s="110"/>
      <c r="P27" s="114"/>
      <c r="Q27" s="80"/>
      <c r="R27" s="110"/>
      <c r="S27" s="113"/>
      <c r="T27" s="22"/>
      <c r="U27" s="21"/>
      <c r="V27" s="21"/>
      <c r="W27" s="21">
        <v>40</v>
      </c>
      <c r="X27" s="3">
        <f>SUM(Y27:AJ27)</f>
        <v>20</v>
      </c>
      <c r="Y27" s="45"/>
      <c r="Z27" s="44"/>
      <c r="AA27" s="44"/>
      <c r="AB27" s="44"/>
      <c r="AC27" s="112">
        <v>20</v>
      </c>
      <c r="AD27" s="44"/>
      <c r="AE27" s="44"/>
      <c r="AF27" s="33"/>
      <c r="AG27" s="34"/>
      <c r="AH27" s="33"/>
      <c r="AI27" s="33"/>
      <c r="AJ27" s="32"/>
      <c r="AL27" s="2">
        <f t="shared" si="0"/>
        <v>40</v>
      </c>
      <c r="AM27" s="31"/>
      <c r="AN27" s="13"/>
      <c r="AO27" s="13"/>
      <c r="AP27" s="13"/>
      <c r="AQ27" s="13"/>
      <c r="AR27" s="13"/>
      <c r="AS27" s="13"/>
      <c r="AT27" s="13">
        <v>40</v>
      </c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</row>
    <row r="28" spans="1:57" x14ac:dyDescent="0.25">
      <c r="A28" s="43" t="s">
        <v>25</v>
      </c>
      <c r="B28" s="111" t="s">
        <v>24</v>
      </c>
      <c r="C28" s="21">
        <v>10</v>
      </c>
      <c r="D28" s="21">
        <v>10</v>
      </c>
      <c r="E28" s="21"/>
      <c r="F28" s="41" t="e">
        <f>SUMIF(#REF!,"1.2.2",#REF!)</f>
        <v>#REF!</v>
      </c>
      <c r="G28" s="3">
        <f>SUM(H28:S28)</f>
        <v>10</v>
      </c>
      <c r="H28" s="50"/>
      <c r="I28" s="47"/>
      <c r="J28" s="47"/>
      <c r="K28" s="47"/>
      <c r="L28" s="47"/>
      <c r="M28" s="47"/>
      <c r="N28" s="47"/>
      <c r="O28" s="47"/>
      <c r="P28" s="49"/>
      <c r="Q28" s="52"/>
      <c r="R28" s="110">
        <v>10</v>
      </c>
      <c r="S28" s="51"/>
      <c r="T28" s="22"/>
      <c r="U28" s="21"/>
      <c r="V28" s="21"/>
      <c r="W28" s="21"/>
      <c r="Y28" s="45"/>
      <c r="Z28" s="44"/>
      <c r="AA28" s="44"/>
      <c r="AB28" s="44"/>
      <c r="AC28" s="44"/>
      <c r="AD28" s="44"/>
      <c r="AE28" s="44"/>
      <c r="AF28" s="33"/>
      <c r="AG28" s="34"/>
      <c r="AH28" s="33"/>
      <c r="AI28" s="33"/>
      <c r="AJ28" s="32"/>
      <c r="AL28" s="2">
        <f t="shared" si="0"/>
        <v>10</v>
      </c>
      <c r="AM28" s="31"/>
      <c r="AN28" s="13">
        <v>5</v>
      </c>
      <c r="AO28" s="13">
        <v>5</v>
      </c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</row>
    <row r="29" spans="1:57" ht="15.75" thickBot="1" x14ac:dyDescent="0.3">
      <c r="A29" s="109"/>
      <c r="B29" s="108"/>
      <c r="C29" s="21"/>
      <c r="D29" s="21"/>
      <c r="E29" s="21"/>
      <c r="F29" s="21"/>
      <c r="H29" s="50"/>
      <c r="I29" s="47"/>
      <c r="J29" s="47"/>
      <c r="K29" s="47"/>
      <c r="L29" s="47"/>
      <c r="M29" s="47"/>
      <c r="N29" s="47"/>
      <c r="O29" s="47"/>
      <c r="P29" s="49"/>
      <c r="Q29" s="52"/>
      <c r="R29" s="44"/>
      <c r="S29" s="51"/>
      <c r="T29" s="22"/>
      <c r="U29" s="21"/>
      <c r="V29" s="21"/>
      <c r="W29" s="21"/>
      <c r="Y29" s="45"/>
      <c r="Z29" s="44"/>
      <c r="AA29" s="44"/>
      <c r="AB29" s="44"/>
      <c r="AC29" s="44"/>
      <c r="AD29" s="44"/>
      <c r="AE29" s="44"/>
      <c r="AF29" s="33"/>
      <c r="AG29" s="34"/>
      <c r="AH29" s="33"/>
      <c r="AI29" s="33"/>
      <c r="AJ29" s="32"/>
      <c r="AM29" s="15"/>
      <c r="AN29" s="13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3"/>
      <c r="AZ29" s="13"/>
      <c r="BA29" s="13"/>
      <c r="BB29" s="13"/>
      <c r="BC29" s="13"/>
      <c r="BD29" s="13"/>
      <c r="BE29" s="13"/>
    </row>
    <row r="30" spans="1:57" ht="82.5" customHeight="1" x14ac:dyDescent="0.25">
      <c r="A30" s="107"/>
      <c r="B30" s="106" t="s">
        <v>23</v>
      </c>
      <c r="C30" s="105"/>
      <c r="D30" s="105"/>
      <c r="E30" s="105"/>
      <c r="F30" s="58"/>
      <c r="H30" s="50"/>
      <c r="I30" s="47"/>
      <c r="J30" s="47"/>
      <c r="K30" s="47"/>
      <c r="L30" s="47"/>
      <c r="M30" s="47"/>
      <c r="N30" s="47"/>
      <c r="O30" s="47"/>
      <c r="P30" s="49"/>
      <c r="Q30" s="52"/>
      <c r="R30" s="47"/>
      <c r="S30" s="51"/>
      <c r="T30" s="22"/>
      <c r="U30" s="105"/>
      <c r="V30" s="105"/>
      <c r="W30" s="105"/>
      <c r="Y30" s="45"/>
      <c r="Z30" s="44"/>
      <c r="AA30" s="44"/>
      <c r="AB30" s="44"/>
      <c r="AC30" s="44"/>
      <c r="AD30" s="44"/>
      <c r="AE30" s="44"/>
      <c r="AF30" s="33"/>
      <c r="AG30" s="34"/>
      <c r="AH30" s="33"/>
      <c r="AI30" s="33"/>
      <c r="AJ30" s="32"/>
      <c r="AK30" s="104"/>
      <c r="AM30" s="103"/>
      <c r="AN30" s="102"/>
      <c r="AO30" s="102"/>
      <c r="AP30" s="102"/>
      <c r="AQ30" s="102"/>
      <c r="AR30" s="102"/>
      <c r="AS30" s="102"/>
      <c r="AT30" s="102"/>
      <c r="AU30" s="102"/>
      <c r="AV30" s="102"/>
      <c r="AW30" s="13"/>
      <c r="AX30" s="13"/>
      <c r="AY30" s="13"/>
      <c r="AZ30" s="13"/>
      <c r="BA30" s="13"/>
      <c r="BB30" s="13"/>
      <c r="BC30" s="13"/>
      <c r="BD30" s="13"/>
      <c r="BE30" s="13"/>
    </row>
    <row r="31" spans="1:57" ht="30" x14ac:dyDescent="0.25">
      <c r="A31" s="86"/>
      <c r="B31" s="85" t="s">
        <v>22</v>
      </c>
      <c r="C31" s="101"/>
      <c r="D31" s="101"/>
      <c r="E31" s="101"/>
      <c r="F31" s="84"/>
      <c r="H31" s="50"/>
      <c r="I31" s="47"/>
      <c r="J31" s="47"/>
      <c r="K31" s="47"/>
      <c r="L31" s="47"/>
      <c r="M31" s="47"/>
      <c r="N31" s="47"/>
      <c r="O31" s="47"/>
      <c r="P31" s="49"/>
      <c r="Q31" s="52"/>
      <c r="R31" s="47"/>
      <c r="S31" s="51"/>
      <c r="T31" s="22"/>
      <c r="U31" s="101"/>
      <c r="V31" s="101"/>
      <c r="W31" s="101"/>
      <c r="Y31" s="45"/>
      <c r="Z31" s="44"/>
      <c r="AA31" s="44"/>
      <c r="AB31" s="44"/>
      <c r="AC31" s="44"/>
      <c r="AD31" s="44"/>
      <c r="AE31" s="44"/>
      <c r="AF31" s="33"/>
      <c r="AG31" s="34"/>
      <c r="AH31" s="33"/>
      <c r="AI31" s="33"/>
      <c r="AJ31" s="32"/>
      <c r="AM31" s="31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</row>
    <row r="32" spans="1:57" ht="30" customHeight="1" x14ac:dyDescent="0.25">
      <c r="A32" s="336" t="s">
        <v>21</v>
      </c>
      <c r="B32" s="331" t="s">
        <v>20</v>
      </c>
      <c r="C32" s="21">
        <v>5</v>
      </c>
      <c r="D32" s="70">
        <v>17</v>
      </c>
      <c r="E32" s="21"/>
      <c r="F32" s="21" t="e">
        <f>SUMIF(#REF!,"2.1.1",#REF!)</f>
        <v>#REF!</v>
      </c>
      <c r="G32" s="3">
        <f>SUM(H32:S32)</f>
        <v>17</v>
      </c>
      <c r="H32" s="92">
        <v>7</v>
      </c>
      <c r="I32" s="47"/>
      <c r="J32" s="47"/>
      <c r="K32" s="47"/>
      <c r="L32" s="47"/>
      <c r="M32" s="100">
        <v>5</v>
      </c>
      <c r="N32" s="47"/>
      <c r="O32" s="100">
        <v>5</v>
      </c>
      <c r="P32" s="49"/>
      <c r="Q32" s="52"/>
      <c r="R32" s="80"/>
      <c r="S32" s="51"/>
      <c r="T32" s="22"/>
      <c r="U32" s="21">
        <v>5</v>
      </c>
      <c r="V32" s="70">
        <v>8</v>
      </c>
      <c r="W32" s="21"/>
      <c r="X32" s="3">
        <f>SUM(Y32:AJ32)</f>
        <v>5</v>
      </c>
      <c r="Y32" s="45"/>
      <c r="Z32" s="100">
        <v>5</v>
      </c>
      <c r="AA32" s="44"/>
      <c r="AB32" s="99"/>
      <c r="AC32" s="44"/>
      <c r="AD32" s="44"/>
      <c r="AE32" s="44"/>
      <c r="AF32" s="33"/>
      <c r="AG32" s="34"/>
      <c r="AH32" s="33"/>
      <c r="AI32" s="33"/>
      <c r="AJ32" s="32"/>
      <c r="AL32" s="2">
        <f>SUM(AM32:AV32)</f>
        <v>7</v>
      </c>
      <c r="AM32" s="31"/>
      <c r="AN32" s="13"/>
      <c r="AO32" s="13"/>
      <c r="AP32" s="13"/>
      <c r="AQ32" s="13"/>
      <c r="AR32" s="13"/>
      <c r="AS32" s="13"/>
      <c r="AT32" s="13"/>
      <c r="AU32" s="13"/>
      <c r="AV32" s="13">
        <v>7</v>
      </c>
      <c r="AW32" s="13"/>
      <c r="AX32" s="13"/>
      <c r="AY32" s="13"/>
      <c r="AZ32" s="13"/>
      <c r="BA32" s="13"/>
      <c r="BB32" s="13"/>
      <c r="BC32" s="13"/>
      <c r="BD32" s="13"/>
      <c r="BE32" s="13"/>
    </row>
    <row r="33" spans="1:57" ht="30" customHeight="1" x14ac:dyDescent="0.25">
      <c r="A33" s="337"/>
      <c r="B33" s="333"/>
      <c r="C33" s="21"/>
      <c r="D33" s="21"/>
      <c r="E33" s="63">
        <v>10</v>
      </c>
      <c r="F33" s="21"/>
      <c r="G33" s="3">
        <f>SUM(H33:S33)</f>
        <v>10</v>
      </c>
      <c r="H33" s="98"/>
      <c r="I33" s="47"/>
      <c r="J33" s="47"/>
      <c r="K33" s="47"/>
      <c r="L33" s="47"/>
      <c r="M33" s="47"/>
      <c r="N33" s="65">
        <v>5</v>
      </c>
      <c r="O33" s="97"/>
      <c r="P33" s="96">
        <v>5</v>
      </c>
      <c r="Q33" s="95"/>
      <c r="R33" s="94"/>
      <c r="S33" s="51"/>
      <c r="T33" s="22"/>
      <c r="U33" s="21"/>
      <c r="V33" s="21"/>
      <c r="W33" s="63">
        <v>10</v>
      </c>
      <c r="Y33" s="45"/>
      <c r="Z33" s="44"/>
      <c r="AA33" s="44"/>
      <c r="AB33" s="44"/>
      <c r="AC33" s="44"/>
      <c r="AD33" s="44"/>
      <c r="AE33" s="44"/>
      <c r="AF33" s="33"/>
      <c r="AG33" s="34"/>
      <c r="AH33" s="33"/>
      <c r="AI33" s="33"/>
      <c r="AJ33" s="32"/>
      <c r="AM33" s="31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</row>
    <row r="34" spans="1:57" ht="27.75" customHeight="1" x14ac:dyDescent="0.25">
      <c r="A34" s="43" t="s">
        <v>19</v>
      </c>
      <c r="B34" s="93" t="s">
        <v>18</v>
      </c>
      <c r="C34" s="21">
        <v>5</v>
      </c>
      <c r="D34" s="21">
        <v>10</v>
      </c>
      <c r="E34" s="21">
        <v>20</v>
      </c>
      <c r="F34" s="21" t="e">
        <f>SUMIF(#REF!,"2.1.2",#REF!)</f>
        <v>#REF!</v>
      </c>
      <c r="G34" s="3">
        <f>SUM(H34:S34)</f>
        <v>10</v>
      </c>
      <c r="H34" s="92">
        <v>7</v>
      </c>
      <c r="I34" s="47"/>
      <c r="J34" s="47"/>
      <c r="K34" s="47"/>
      <c r="L34" s="47"/>
      <c r="M34" s="47"/>
      <c r="N34" s="47"/>
      <c r="O34" s="47"/>
      <c r="P34" s="49"/>
      <c r="Q34" s="52"/>
      <c r="R34" s="90"/>
      <c r="S34" s="91">
        <v>3</v>
      </c>
      <c r="T34" s="22"/>
      <c r="U34" s="21"/>
      <c r="V34" s="21">
        <v>20</v>
      </c>
      <c r="W34" s="21">
        <v>20</v>
      </c>
      <c r="Y34" s="45"/>
      <c r="Z34" s="44"/>
      <c r="AA34" s="44"/>
      <c r="AB34" s="44"/>
      <c r="AC34" s="44"/>
      <c r="AD34" s="44"/>
      <c r="AE34" s="44"/>
      <c r="AF34" s="33"/>
      <c r="AG34" s="34"/>
      <c r="AH34" s="33"/>
      <c r="AI34" s="33"/>
      <c r="AJ34" s="32"/>
      <c r="AL34" s="2">
        <f>SUM(AM34:AV34)</f>
        <v>7</v>
      </c>
      <c r="AM34" s="31"/>
      <c r="AN34" s="13"/>
      <c r="AO34" s="13"/>
      <c r="AP34" s="13"/>
      <c r="AQ34" s="13"/>
      <c r="AR34" s="13"/>
      <c r="AS34" s="13">
        <v>7</v>
      </c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</row>
    <row r="35" spans="1:57" x14ac:dyDescent="0.25">
      <c r="A35" s="43" t="s">
        <v>17</v>
      </c>
      <c r="B35" s="42" t="s">
        <v>8</v>
      </c>
      <c r="C35" s="84"/>
      <c r="D35" s="84"/>
      <c r="E35" s="84"/>
      <c r="F35" s="21" t="e">
        <f>SUMIF(#REF!,"2.1.3",#REF!)</f>
        <v>#REF!</v>
      </c>
      <c r="H35" s="50"/>
      <c r="I35" s="47"/>
      <c r="J35" s="47"/>
      <c r="K35" s="47"/>
      <c r="L35" s="47"/>
      <c r="M35" s="47"/>
      <c r="N35" s="47"/>
      <c r="O35" s="47"/>
      <c r="P35" s="49"/>
      <c r="Q35" s="52"/>
      <c r="R35" s="90"/>
      <c r="S35" s="51"/>
      <c r="T35" s="22"/>
      <c r="U35" s="89">
        <v>10</v>
      </c>
      <c r="V35" s="89">
        <v>10</v>
      </c>
      <c r="W35" s="89"/>
      <c r="Y35" s="45"/>
      <c r="Z35" s="44"/>
      <c r="AA35" s="44"/>
      <c r="AB35" s="44"/>
      <c r="AC35" s="44"/>
      <c r="AD35" s="44"/>
      <c r="AE35" s="44"/>
      <c r="AF35" s="33"/>
      <c r="AG35" s="34"/>
      <c r="AH35" s="33"/>
      <c r="AI35" s="33"/>
      <c r="AJ35" s="32"/>
      <c r="AL35" s="2">
        <f>SUM(AM35:AV35)</f>
        <v>0</v>
      </c>
      <c r="AM35" s="31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</row>
    <row r="36" spans="1:57" x14ac:dyDescent="0.25">
      <c r="A36" s="62"/>
      <c r="B36" s="88"/>
      <c r="C36" s="21"/>
      <c r="D36" s="21"/>
      <c r="E36" s="21"/>
      <c r="F36" s="21"/>
      <c r="H36" s="50"/>
      <c r="I36" s="83"/>
      <c r="J36" s="81"/>
      <c r="K36" s="47"/>
      <c r="L36" s="47"/>
      <c r="M36" s="47"/>
      <c r="N36" s="47"/>
      <c r="O36" s="47"/>
      <c r="P36" s="49"/>
      <c r="Q36" s="52"/>
      <c r="R36" s="87"/>
      <c r="S36" s="51"/>
      <c r="T36" s="22"/>
      <c r="U36" s="21"/>
      <c r="V36" s="21"/>
      <c r="W36" s="21"/>
      <c r="Y36" s="45"/>
      <c r="Z36" s="44"/>
      <c r="AA36" s="44"/>
      <c r="AB36" s="44"/>
      <c r="AC36" s="44"/>
      <c r="AD36" s="44"/>
      <c r="AE36" s="44"/>
      <c r="AF36" s="33"/>
      <c r="AG36" s="34"/>
      <c r="AH36" s="33"/>
      <c r="AI36" s="33"/>
      <c r="AJ36" s="32"/>
      <c r="AM36" s="31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</row>
    <row r="37" spans="1:57" x14ac:dyDescent="0.25">
      <c r="A37" s="86"/>
      <c r="B37" s="85" t="s">
        <v>16</v>
      </c>
      <c r="C37" s="82"/>
      <c r="D37" s="82"/>
      <c r="E37" s="82"/>
      <c r="F37" s="84"/>
      <c r="H37" s="50"/>
      <c r="I37" s="83"/>
      <c r="J37" s="81"/>
      <c r="K37" s="47"/>
      <c r="L37" s="47"/>
      <c r="M37" s="47"/>
      <c r="N37" s="47"/>
      <c r="O37" s="47"/>
      <c r="P37" s="49"/>
      <c r="Q37" s="52"/>
      <c r="R37" s="47"/>
      <c r="S37" s="51"/>
      <c r="T37" s="22"/>
      <c r="U37" s="82"/>
      <c r="V37" s="82"/>
      <c r="W37" s="82"/>
      <c r="Y37" s="45"/>
      <c r="Z37" s="44"/>
      <c r="AA37" s="44"/>
      <c r="AB37" s="44"/>
      <c r="AC37" s="44"/>
      <c r="AD37" s="44"/>
      <c r="AE37" s="44"/>
      <c r="AF37" s="33"/>
      <c r="AG37" s="34"/>
      <c r="AH37" s="33"/>
      <c r="AI37" s="33"/>
      <c r="AJ37" s="32"/>
      <c r="AM37" s="31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</row>
    <row r="38" spans="1:57" ht="27.75" customHeight="1" x14ac:dyDescent="0.25">
      <c r="A38" s="336" t="s">
        <v>15</v>
      </c>
      <c r="B38" s="339" t="s">
        <v>14</v>
      </c>
      <c r="C38" s="21">
        <v>39</v>
      </c>
      <c r="D38" s="70">
        <v>65</v>
      </c>
      <c r="E38" s="21"/>
      <c r="F38" s="21" t="e">
        <f>SUMIF(#REF!,"2.2.1",#REF!)</f>
        <v>#REF!</v>
      </c>
      <c r="G38" s="3">
        <f>SUM(H38:S38)</f>
        <v>65</v>
      </c>
      <c r="H38" s="50"/>
      <c r="I38" s="72">
        <v>5</v>
      </c>
      <c r="J38" s="81"/>
      <c r="K38" s="72">
        <v>10</v>
      </c>
      <c r="L38" s="47"/>
      <c r="M38" s="72">
        <v>15</v>
      </c>
      <c r="N38" s="80"/>
      <c r="O38" s="72">
        <v>10</v>
      </c>
      <c r="P38" s="49"/>
      <c r="Q38" s="75">
        <v>10</v>
      </c>
      <c r="R38" s="72">
        <v>10</v>
      </c>
      <c r="S38" s="71">
        <v>5</v>
      </c>
      <c r="T38" s="22"/>
      <c r="U38" s="21"/>
      <c r="V38" s="70"/>
      <c r="W38" s="21"/>
      <c r="Y38" s="45"/>
      <c r="Z38" s="44"/>
      <c r="AA38" s="44"/>
      <c r="AB38" s="44"/>
      <c r="AC38" s="44"/>
      <c r="AD38" s="44"/>
      <c r="AE38" s="44"/>
      <c r="AF38" s="33"/>
      <c r="AG38" s="34"/>
      <c r="AH38" s="33"/>
      <c r="AI38" s="33"/>
      <c r="AJ38" s="32"/>
      <c r="AL38" s="2">
        <f>SUM(AM38:BB38)</f>
        <v>50</v>
      </c>
      <c r="AM38" s="31"/>
      <c r="AN38" s="13"/>
      <c r="AO38" s="13"/>
      <c r="AP38" s="13"/>
      <c r="AQ38" s="13"/>
      <c r="AR38" s="13"/>
      <c r="AS38" s="13"/>
      <c r="AT38" s="13"/>
      <c r="AU38" s="13"/>
      <c r="AV38" s="13"/>
      <c r="AW38" s="13">
        <v>5</v>
      </c>
      <c r="AX38" s="13">
        <v>35</v>
      </c>
      <c r="AY38" s="13">
        <v>10</v>
      </c>
      <c r="AZ38" s="13"/>
      <c r="BA38" s="13"/>
      <c r="BB38" s="13"/>
      <c r="BC38" s="13"/>
      <c r="BD38" s="13"/>
      <c r="BE38" s="13"/>
    </row>
    <row r="39" spans="1:57" ht="27.75" customHeight="1" x14ac:dyDescent="0.25">
      <c r="A39" s="338"/>
      <c r="B39" s="340"/>
      <c r="C39" s="79"/>
      <c r="D39" s="79"/>
      <c r="E39" s="78">
        <v>20</v>
      </c>
      <c r="F39" s="21"/>
      <c r="G39" s="3">
        <f>SUM(H39:S39)</f>
        <v>20</v>
      </c>
      <c r="H39" s="50"/>
      <c r="I39" s="47"/>
      <c r="J39" s="47"/>
      <c r="K39" s="47"/>
      <c r="L39" s="47"/>
      <c r="M39" s="65">
        <v>5</v>
      </c>
      <c r="N39" s="80"/>
      <c r="O39" s="65">
        <v>5</v>
      </c>
      <c r="Q39" s="52"/>
      <c r="R39" s="65">
        <v>10</v>
      </c>
      <c r="S39" s="51"/>
      <c r="T39" s="22"/>
      <c r="U39" s="79"/>
      <c r="V39" s="79"/>
      <c r="W39" s="78"/>
      <c r="Y39" s="45"/>
      <c r="Z39" s="44"/>
      <c r="AA39" s="44"/>
      <c r="AB39" s="44"/>
      <c r="AC39" s="44"/>
      <c r="AD39" s="44"/>
      <c r="AE39" s="44"/>
      <c r="AF39" s="33"/>
      <c r="AG39" s="34"/>
      <c r="AH39" s="33"/>
      <c r="AI39" s="33"/>
      <c r="AJ39" s="32"/>
      <c r="AL39" s="2">
        <f>SUM(AM39:BB39)</f>
        <v>90</v>
      </c>
      <c r="AM39" s="31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>
        <v>90</v>
      </c>
      <c r="BA39" s="13"/>
      <c r="BB39" s="13"/>
      <c r="BC39" s="13"/>
      <c r="BD39" s="13"/>
      <c r="BE39" s="13"/>
    </row>
    <row r="40" spans="1:57" ht="27.75" customHeight="1" x14ac:dyDescent="0.25">
      <c r="A40" s="77" t="s">
        <v>13</v>
      </c>
      <c r="B40" s="76" t="s">
        <v>12</v>
      </c>
      <c r="C40" s="21">
        <v>15</v>
      </c>
      <c r="D40" s="70">
        <v>25</v>
      </c>
      <c r="E40" s="21"/>
      <c r="F40" s="21" t="e">
        <f>SUMIF(#REF!,"2.2.2",#REF!)</f>
        <v>#REF!</v>
      </c>
      <c r="G40" s="3">
        <f>SUM(H40:S40)</f>
        <v>25</v>
      </c>
      <c r="H40" s="50"/>
      <c r="I40" s="47"/>
      <c r="J40" s="47"/>
      <c r="K40" s="72">
        <v>5</v>
      </c>
      <c r="N40" s="72">
        <v>5</v>
      </c>
      <c r="P40" s="72">
        <v>5</v>
      </c>
      <c r="Q40" s="75">
        <v>5</v>
      </c>
      <c r="R40" s="72">
        <v>5</v>
      </c>
      <c r="S40" s="51"/>
      <c r="T40" s="22"/>
      <c r="U40" s="21"/>
      <c r="V40" s="70"/>
      <c r="W40" s="21"/>
      <c r="Y40" s="45"/>
      <c r="Z40" s="44"/>
      <c r="AA40" s="44"/>
      <c r="AB40" s="44"/>
      <c r="AC40" s="44"/>
      <c r="AD40" s="44"/>
      <c r="AE40" s="44"/>
      <c r="AF40" s="33"/>
      <c r="AG40" s="34"/>
      <c r="AH40" s="33"/>
      <c r="AI40" s="33"/>
      <c r="AJ40" s="32"/>
      <c r="AL40" s="2">
        <f>SUM(AM40:BB40)</f>
        <v>25</v>
      </c>
      <c r="AM40" s="31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>
        <v>25</v>
      </c>
      <c r="BB40" s="13"/>
      <c r="BC40" s="13"/>
      <c r="BD40" s="13"/>
      <c r="BE40" s="13"/>
    </row>
    <row r="41" spans="1:57" ht="23.25" customHeight="1" x14ac:dyDescent="0.25">
      <c r="A41" s="336" t="s">
        <v>11</v>
      </c>
      <c r="B41" s="331" t="s">
        <v>10</v>
      </c>
      <c r="C41" s="69">
        <v>10</v>
      </c>
      <c r="D41" s="74">
        <v>10</v>
      </c>
      <c r="E41" s="73"/>
      <c r="F41" s="66" t="e">
        <f>SUMIF(#REF!,"2.2.3",#REF!)</f>
        <v>#REF!</v>
      </c>
      <c r="G41" s="3">
        <f>SUM(H41:S41)</f>
        <v>10</v>
      </c>
      <c r="H41" s="50"/>
      <c r="I41" s="47"/>
      <c r="J41" s="47"/>
      <c r="K41" s="47"/>
      <c r="L41" s="47"/>
      <c r="M41" s="47"/>
      <c r="N41" s="47"/>
      <c r="O41" s="47"/>
      <c r="P41" s="49"/>
      <c r="Q41" s="52"/>
      <c r="R41" s="72">
        <v>5</v>
      </c>
      <c r="S41" s="71">
        <v>5</v>
      </c>
      <c r="T41" s="22"/>
      <c r="U41" s="21"/>
      <c r="V41" s="70"/>
      <c r="W41" s="21"/>
      <c r="Y41" s="45"/>
      <c r="Z41" s="44"/>
      <c r="AA41" s="44"/>
      <c r="AB41" s="44"/>
      <c r="AC41" s="44"/>
      <c r="AD41" s="44"/>
      <c r="AE41" s="44"/>
      <c r="AF41" s="33"/>
      <c r="AG41" s="34"/>
      <c r="AH41" s="33"/>
      <c r="AI41" s="33"/>
      <c r="AJ41" s="32"/>
      <c r="AM41" s="31"/>
      <c r="AN41" s="13"/>
      <c r="AO41" s="13"/>
      <c r="AP41" s="13"/>
      <c r="AQ41" s="13"/>
      <c r="AR41" s="13"/>
      <c r="AS41" s="13"/>
      <c r="AT41" s="13"/>
      <c r="AU41" s="13"/>
      <c r="AV41" s="13"/>
      <c r="AW41" s="13">
        <v>5</v>
      </c>
      <c r="AX41" s="13"/>
      <c r="AY41" s="13"/>
      <c r="AZ41" s="13"/>
      <c r="BA41" s="13"/>
      <c r="BB41" s="13"/>
      <c r="BC41" s="13"/>
      <c r="BD41" s="13"/>
      <c r="BE41" s="13"/>
    </row>
    <row r="42" spans="1:57" ht="23.25" customHeight="1" x14ac:dyDescent="0.25">
      <c r="A42" s="337"/>
      <c r="B42" s="333"/>
      <c r="C42" s="69"/>
      <c r="D42" s="68"/>
      <c r="E42" s="67">
        <v>20</v>
      </c>
      <c r="F42" s="66"/>
      <c r="G42" s="3">
        <f>SUM(H42:S42)</f>
        <v>20</v>
      </c>
      <c r="H42" s="50"/>
      <c r="I42" s="47"/>
      <c r="J42" s="47"/>
      <c r="K42" s="47"/>
      <c r="L42" s="47"/>
      <c r="M42" s="47"/>
      <c r="N42" s="47"/>
      <c r="O42" s="47"/>
      <c r="P42" s="49"/>
      <c r="Q42" s="52"/>
      <c r="R42" s="65">
        <v>10</v>
      </c>
      <c r="S42" s="64">
        <v>10</v>
      </c>
      <c r="T42" s="22"/>
      <c r="U42" s="21"/>
      <c r="V42" s="21"/>
      <c r="W42" s="63"/>
      <c r="Y42" s="45"/>
      <c r="Z42" s="44"/>
      <c r="AA42" s="44"/>
      <c r="AB42" s="44"/>
      <c r="AC42" s="44"/>
      <c r="AD42" s="44"/>
      <c r="AE42" s="44"/>
      <c r="AF42" s="33"/>
      <c r="AG42" s="34"/>
      <c r="AH42" s="33"/>
      <c r="AI42" s="33"/>
      <c r="AJ42" s="32"/>
      <c r="AL42" s="2">
        <f>SUM(AM42:BB42)</f>
        <v>15</v>
      </c>
      <c r="AM42" s="31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>
        <v>15</v>
      </c>
      <c r="BC42" s="13"/>
      <c r="BD42" s="13"/>
      <c r="BE42" s="13"/>
    </row>
    <row r="43" spans="1:57" x14ac:dyDescent="0.25">
      <c r="A43" s="43" t="s">
        <v>9</v>
      </c>
      <c r="B43" s="42" t="s">
        <v>8</v>
      </c>
      <c r="C43" s="21"/>
      <c r="D43" s="21"/>
      <c r="E43" s="21"/>
      <c r="F43" s="21" t="e">
        <f>SUMIF(#REF!,"2.2.4",#REF!)</f>
        <v>#REF!</v>
      </c>
      <c r="H43" s="50"/>
      <c r="I43" s="47"/>
      <c r="J43" s="47"/>
      <c r="K43" s="47"/>
      <c r="L43" s="47"/>
      <c r="M43" s="47"/>
      <c r="N43" s="47"/>
      <c r="O43" s="47"/>
      <c r="P43" s="49"/>
      <c r="Q43" s="52"/>
      <c r="R43" s="47"/>
      <c r="S43" s="51"/>
      <c r="T43" s="22"/>
      <c r="U43" s="21">
        <v>10</v>
      </c>
      <c r="V43" s="21">
        <v>10</v>
      </c>
      <c r="W43" s="21"/>
      <c r="Y43" s="45"/>
      <c r="Z43" s="44"/>
      <c r="AA43" s="44"/>
      <c r="AB43" s="44"/>
      <c r="AC43" s="44"/>
      <c r="AD43" s="44"/>
      <c r="AE43" s="44"/>
      <c r="AF43" s="33"/>
      <c r="AG43" s="34"/>
      <c r="AH43" s="33"/>
      <c r="AI43" s="33"/>
      <c r="AJ43" s="32"/>
      <c r="AL43" s="2">
        <f>SUM(AM43:BB43)</f>
        <v>0</v>
      </c>
      <c r="AM43" s="31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</row>
    <row r="44" spans="1:57" ht="15.75" thickBot="1" x14ac:dyDescent="0.3">
      <c r="A44" s="62"/>
      <c r="B44" s="61"/>
      <c r="C44" s="21"/>
      <c r="D44" s="21"/>
      <c r="E44" s="21"/>
      <c r="F44" s="21"/>
      <c r="H44" s="50"/>
      <c r="I44" s="47"/>
      <c r="J44" s="47"/>
      <c r="K44" s="47"/>
      <c r="L44" s="47"/>
      <c r="M44" s="47"/>
      <c r="N44" s="47"/>
      <c r="O44" s="47"/>
      <c r="P44" s="49"/>
      <c r="Q44" s="52"/>
      <c r="R44" s="47"/>
      <c r="S44" s="51"/>
      <c r="T44" s="22"/>
      <c r="U44" s="21"/>
      <c r="V44" s="21"/>
      <c r="W44" s="21"/>
      <c r="Y44" s="45"/>
      <c r="Z44" s="44"/>
      <c r="AA44" s="44"/>
      <c r="AB44" s="44"/>
      <c r="AC44" s="44"/>
      <c r="AD44" s="44"/>
      <c r="AE44" s="44"/>
      <c r="AF44" s="33"/>
      <c r="AG44" s="34"/>
      <c r="AH44" s="33"/>
      <c r="AI44" s="33"/>
      <c r="AJ44" s="32"/>
      <c r="AL44" s="2">
        <f>SUM(AM44:BB44)</f>
        <v>0</v>
      </c>
      <c r="AM44" s="15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3"/>
      <c r="AZ44" s="13"/>
      <c r="BA44" s="13"/>
      <c r="BB44" s="13"/>
      <c r="BC44" s="13"/>
      <c r="BD44" s="13"/>
      <c r="BE44" s="13"/>
    </row>
    <row r="45" spans="1:57" ht="48.75" customHeight="1" x14ac:dyDescent="0.25">
      <c r="A45" s="60"/>
      <c r="B45" s="59" t="s">
        <v>7</v>
      </c>
      <c r="C45" s="57"/>
      <c r="D45" s="57"/>
      <c r="E45" s="57"/>
      <c r="F45" s="58"/>
      <c r="H45" s="50"/>
      <c r="I45" s="47"/>
      <c r="J45" s="47"/>
      <c r="K45" s="47"/>
      <c r="L45" s="47"/>
      <c r="M45" s="47"/>
      <c r="N45" s="47"/>
      <c r="O45" s="47"/>
      <c r="P45" s="49"/>
      <c r="Q45" s="52"/>
      <c r="R45" s="47"/>
      <c r="S45" s="51"/>
      <c r="T45" s="22"/>
      <c r="U45" s="57"/>
      <c r="V45" s="57"/>
      <c r="W45" s="57"/>
      <c r="Y45" s="45"/>
      <c r="Z45" s="44"/>
      <c r="AA45" s="44"/>
      <c r="AB45" s="44"/>
      <c r="AC45" s="44"/>
      <c r="AD45" s="44"/>
      <c r="AE45" s="44"/>
      <c r="AF45" s="33"/>
      <c r="AG45" s="34"/>
      <c r="AH45" s="33"/>
      <c r="AI45" s="33"/>
      <c r="AJ45" s="32"/>
      <c r="AM45" s="56"/>
      <c r="AN45" s="55"/>
      <c r="AO45" s="55"/>
      <c r="AP45" s="55"/>
      <c r="AQ45" s="55"/>
      <c r="AR45" s="55"/>
      <c r="AS45" s="55"/>
      <c r="AT45" s="55"/>
      <c r="AU45" s="55"/>
      <c r="AV45" s="55"/>
      <c r="AW45" s="13"/>
      <c r="AX45" s="13"/>
      <c r="AY45" s="13"/>
      <c r="AZ45" s="13"/>
      <c r="BA45" s="13"/>
      <c r="BB45" s="13"/>
      <c r="BC45" s="13"/>
      <c r="BD45" s="13"/>
      <c r="BE45" s="13"/>
    </row>
    <row r="46" spans="1:57" ht="27.75" customHeight="1" x14ac:dyDescent="0.25">
      <c r="A46" s="336" t="s">
        <v>6</v>
      </c>
      <c r="B46" s="331" t="s">
        <v>5</v>
      </c>
      <c r="C46" s="21">
        <v>10</v>
      </c>
      <c r="D46" s="21">
        <v>15</v>
      </c>
      <c r="E46" s="21"/>
      <c r="F46" s="21" t="e">
        <f>SUMIF(#REF!,"3.1.1",#REF!)</f>
        <v>#REF!</v>
      </c>
      <c r="G46" s="3">
        <f>SUM(H46:S46)</f>
        <v>15</v>
      </c>
      <c r="H46" s="50"/>
      <c r="I46" s="47"/>
      <c r="J46" s="47"/>
      <c r="K46" s="47"/>
      <c r="L46" s="47"/>
      <c r="M46" s="54">
        <v>5</v>
      </c>
      <c r="O46" s="54">
        <v>5</v>
      </c>
      <c r="P46" s="53">
        <v>5</v>
      </c>
      <c r="Q46" s="52"/>
      <c r="R46" s="47"/>
      <c r="S46" s="51"/>
      <c r="T46" s="22"/>
      <c r="U46" s="21"/>
      <c r="V46" s="21">
        <v>25</v>
      </c>
      <c r="W46" s="21"/>
      <c r="Y46" s="45"/>
      <c r="Z46" s="44"/>
      <c r="AA46" s="44"/>
      <c r="AB46" s="44"/>
      <c r="AC46" s="44"/>
      <c r="AD46" s="44"/>
      <c r="AE46" s="44"/>
      <c r="AF46" s="33"/>
      <c r="AG46" s="34"/>
      <c r="AH46" s="33"/>
      <c r="AI46" s="33"/>
      <c r="AJ46" s="32"/>
      <c r="AL46" s="2">
        <f>SUM(AM46:AV46)</f>
        <v>0</v>
      </c>
      <c r="AM46" s="31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</row>
    <row r="47" spans="1:57" ht="18.75" customHeight="1" x14ac:dyDescent="0.25">
      <c r="A47" s="337"/>
      <c r="B47" s="333"/>
      <c r="C47" s="21"/>
      <c r="D47" s="21"/>
      <c r="E47" s="21">
        <v>10</v>
      </c>
      <c r="F47" s="21"/>
      <c r="G47" s="3">
        <f>SUM(H47:S47)</f>
        <v>10</v>
      </c>
      <c r="H47" s="50"/>
      <c r="I47" s="47"/>
      <c r="J47" s="47"/>
      <c r="K47" s="47"/>
      <c r="L47" s="47"/>
      <c r="M47" s="47"/>
      <c r="N47" s="47"/>
      <c r="O47" s="54">
        <v>5</v>
      </c>
      <c r="P47" s="53">
        <v>5</v>
      </c>
      <c r="Q47" s="52"/>
      <c r="R47" s="47"/>
      <c r="S47" s="51"/>
      <c r="T47" s="22"/>
      <c r="U47" s="21"/>
      <c r="V47" s="21"/>
      <c r="W47" s="21">
        <v>10</v>
      </c>
      <c r="Y47" s="45"/>
      <c r="Z47" s="44"/>
      <c r="AA47" s="44"/>
      <c r="AB47" s="44"/>
      <c r="AC47" s="44"/>
      <c r="AD47" s="44"/>
      <c r="AE47" s="44"/>
      <c r="AF47" s="33"/>
      <c r="AG47" s="34"/>
      <c r="AH47" s="33"/>
      <c r="AI47" s="33"/>
      <c r="AJ47" s="32"/>
      <c r="AM47" s="31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</row>
    <row r="48" spans="1:57" ht="23.25" customHeight="1" x14ac:dyDescent="0.25">
      <c r="A48" s="336" t="s">
        <v>4</v>
      </c>
      <c r="B48" s="331" t="s">
        <v>3</v>
      </c>
      <c r="C48" s="21">
        <v>10</v>
      </c>
      <c r="D48" s="21">
        <v>10</v>
      </c>
      <c r="E48" s="21"/>
      <c r="F48" s="21" t="e">
        <f>SUMIF(#REF!,"3.1.2",#REF!)</f>
        <v>#REF!</v>
      </c>
      <c r="G48" s="3">
        <f>SUM(H48:S48)</f>
        <v>10</v>
      </c>
      <c r="H48" s="50"/>
      <c r="I48" s="47"/>
      <c r="J48" s="47"/>
      <c r="K48" s="47"/>
      <c r="L48" s="47"/>
      <c r="M48" s="47"/>
      <c r="N48" s="47"/>
      <c r="O48" s="47"/>
      <c r="P48" s="49"/>
      <c r="Q48" s="48">
        <v>5</v>
      </c>
      <c r="R48" s="47"/>
      <c r="S48" s="46">
        <v>5</v>
      </c>
      <c r="T48" s="22"/>
      <c r="U48" s="21"/>
      <c r="V48" s="21">
        <v>25</v>
      </c>
      <c r="W48" s="21"/>
      <c r="Y48" s="45"/>
      <c r="Z48" s="44"/>
      <c r="AA48" s="44"/>
      <c r="AB48" s="44"/>
      <c r="AC48" s="44"/>
      <c r="AD48" s="44"/>
      <c r="AE48" s="44"/>
      <c r="AF48" s="33"/>
      <c r="AG48" s="34"/>
      <c r="AH48" s="33"/>
      <c r="AI48" s="33"/>
      <c r="AJ48" s="32"/>
      <c r="AL48" s="2">
        <f>SUM(AM48:AV48)</f>
        <v>0</v>
      </c>
      <c r="AM48" s="31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</row>
    <row r="49" spans="1:57" x14ac:dyDescent="0.25">
      <c r="A49" s="337"/>
      <c r="B49" s="333"/>
      <c r="C49" s="21"/>
      <c r="D49" s="21"/>
      <c r="E49" s="21">
        <v>15</v>
      </c>
      <c r="F49" s="21"/>
      <c r="G49" s="3">
        <f>SUM(H49:S49)</f>
        <v>15</v>
      </c>
      <c r="H49" s="50"/>
      <c r="I49" s="47"/>
      <c r="J49" s="47"/>
      <c r="K49" s="47"/>
      <c r="L49" s="47"/>
      <c r="M49" s="47"/>
      <c r="N49" s="47"/>
      <c r="O49" s="47"/>
      <c r="P49" s="49"/>
      <c r="Q49" s="48">
        <v>10</v>
      </c>
      <c r="R49" s="47"/>
      <c r="S49" s="46">
        <v>5</v>
      </c>
      <c r="T49" s="22"/>
      <c r="U49" s="21"/>
      <c r="V49" s="21"/>
      <c r="W49" s="21">
        <v>10</v>
      </c>
      <c r="Y49" s="45"/>
      <c r="Z49" s="44"/>
      <c r="AA49" s="44"/>
      <c r="AB49" s="44"/>
      <c r="AC49" s="44"/>
      <c r="AD49" s="44"/>
      <c r="AE49" s="44"/>
      <c r="AF49" s="33"/>
      <c r="AG49" s="34"/>
      <c r="AH49" s="33"/>
      <c r="AI49" s="33"/>
      <c r="AJ49" s="32"/>
      <c r="AM49" s="31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</row>
    <row r="50" spans="1:57" ht="45" x14ac:dyDescent="0.25">
      <c r="A50" s="43" t="s">
        <v>2</v>
      </c>
      <c r="B50" s="42" t="s">
        <v>1</v>
      </c>
      <c r="C50" s="21"/>
      <c r="D50" s="21"/>
      <c r="E50" s="21"/>
      <c r="F50" s="41" t="e">
        <f>SUMIF(#REF!,"3.1.3",#REF!)</f>
        <v>#REF!</v>
      </c>
      <c r="H50" s="40"/>
      <c r="I50" s="37"/>
      <c r="J50" s="37"/>
      <c r="K50" s="37"/>
      <c r="L50" s="37"/>
      <c r="M50" s="37"/>
      <c r="N50" s="37"/>
      <c r="O50" s="37"/>
      <c r="P50" s="39"/>
      <c r="Q50" s="38"/>
      <c r="R50" s="37"/>
      <c r="S50" s="36"/>
      <c r="T50" s="22"/>
      <c r="U50" s="21"/>
      <c r="V50" s="21"/>
      <c r="W50" s="21"/>
      <c r="Y50" s="35"/>
      <c r="Z50" s="33"/>
      <c r="AA50" s="33"/>
      <c r="AB50" s="33"/>
      <c r="AC50" s="33"/>
      <c r="AD50" s="33"/>
      <c r="AE50" s="33"/>
      <c r="AF50" s="33"/>
      <c r="AG50" s="34"/>
      <c r="AH50" s="33"/>
      <c r="AI50" s="33"/>
      <c r="AJ50" s="32"/>
      <c r="AL50" s="2">
        <f>SUM(AM50:AV50)</f>
        <v>0</v>
      </c>
      <c r="AM50" s="31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</row>
    <row r="51" spans="1:57" ht="15.75" thickBot="1" x14ac:dyDescent="0.3">
      <c r="A51" s="30"/>
      <c r="B51" s="29"/>
      <c r="C51" s="21"/>
      <c r="D51" s="21"/>
      <c r="E51" s="21"/>
      <c r="F51" s="21"/>
      <c r="H51" s="28"/>
      <c r="I51" s="27"/>
      <c r="J51" s="24"/>
      <c r="K51" s="24"/>
      <c r="L51" s="24"/>
      <c r="M51" s="24"/>
      <c r="N51" s="24"/>
      <c r="O51" s="24"/>
      <c r="P51" s="26"/>
      <c r="Q51" s="25"/>
      <c r="R51" s="24"/>
      <c r="S51" s="23"/>
      <c r="T51" s="22"/>
      <c r="U51" s="21"/>
      <c r="V51" s="21"/>
      <c r="W51" s="21"/>
      <c r="Y51" s="20"/>
      <c r="Z51" s="17"/>
      <c r="AA51" s="17"/>
      <c r="AB51" s="17"/>
      <c r="AC51" s="17"/>
      <c r="AD51" s="17"/>
      <c r="AE51" s="17"/>
      <c r="AF51" s="17"/>
      <c r="AG51" s="19"/>
      <c r="AH51" s="18"/>
      <c r="AI51" s="17"/>
      <c r="AJ51" s="16"/>
      <c r="AL51" s="2">
        <f>SUM(AM51:AV51)</f>
        <v>0</v>
      </c>
      <c r="AM51" s="15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3"/>
      <c r="AZ51" s="13"/>
      <c r="BA51" s="13"/>
      <c r="BB51" s="13"/>
      <c r="BC51" s="13"/>
      <c r="BD51" s="13"/>
      <c r="BE51" s="13"/>
    </row>
    <row r="52" spans="1:57" ht="16.5" thickBot="1" x14ac:dyDescent="0.3">
      <c r="A52" s="12" t="s">
        <v>0</v>
      </c>
      <c r="B52" s="11"/>
      <c r="C52" s="10">
        <f>SUM(C4:C51)</f>
        <v>154</v>
      </c>
      <c r="D52" s="10">
        <f>SUM(D4:D51)</f>
        <v>269</v>
      </c>
      <c r="E52" s="10">
        <f>SUM(E4:E51)</f>
        <v>210</v>
      </c>
      <c r="F52" s="10" t="e">
        <f>SUM(F4:F50)</f>
        <v>#REF!</v>
      </c>
      <c r="G52" s="3">
        <f>SUM(H52:S52)</f>
        <v>459</v>
      </c>
      <c r="H52" s="9">
        <f t="shared" ref="H52:S52" si="1">SUM(H5:H51)</f>
        <v>46</v>
      </c>
      <c r="I52" s="9">
        <f t="shared" si="1"/>
        <v>5</v>
      </c>
      <c r="J52" s="9">
        <f t="shared" si="1"/>
        <v>0</v>
      </c>
      <c r="K52" s="9">
        <f t="shared" si="1"/>
        <v>80</v>
      </c>
      <c r="L52" s="9">
        <f t="shared" si="1"/>
        <v>20</v>
      </c>
      <c r="M52" s="9">
        <f t="shared" si="1"/>
        <v>90</v>
      </c>
      <c r="N52" s="9">
        <f t="shared" si="1"/>
        <v>10</v>
      </c>
      <c r="O52" s="9">
        <f t="shared" si="1"/>
        <v>35</v>
      </c>
      <c r="P52" s="9">
        <f t="shared" si="1"/>
        <v>20</v>
      </c>
      <c r="Q52" s="9">
        <f t="shared" si="1"/>
        <v>60</v>
      </c>
      <c r="R52" s="9">
        <f t="shared" si="1"/>
        <v>50</v>
      </c>
      <c r="S52" s="9">
        <f t="shared" si="1"/>
        <v>43</v>
      </c>
      <c r="T52" s="9"/>
      <c r="U52" s="10">
        <f>SUM(U4:U51)</f>
        <v>110</v>
      </c>
      <c r="V52" s="10">
        <f>SUM(V4:V51)</f>
        <v>278</v>
      </c>
      <c r="W52" s="10">
        <f>SUM(W4:W51)</f>
        <v>346</v>
      </c>
      <c r="X52" s="3">
        <f>SUM(Y52:AJ52)</f>
        <v>146</v>
      </c>
      <c r="Y52" s="9">
        <f t="shared" ref="Y52:AJ52" si="2">SUM(Y5:Y51)</f>
        <v>16</v>
      </c>
      <c r="Z52" s="9">
        <f t="shared" si="2"/>
        <v>36</v>
      </c>
      <c r="AA52" s="9">
        <f t="shared" si="2"/>
        <v>16</v>
      </c>
      <c r="AB52" s="9">
        <f t="shared" si="2"/>
        <v>16</v>
      </c>
      <c r="AC52" s="9">
        <f t="shared" si="2"/>
        <v>46</v>
      </c>
      <c r="AD52" s="9">
        <f t="shared" si="2"/>
        <v>16</v>
      </c>
      <c r="AE52" s="9">
        <f t="shared" si="2"/>
        <v>0</v>
      </c>
      <c r="AF52" s="9">
        <f t="shared" si="2"/>
        <v>0</v>
      </c>
      <c r="AG52" s="9">
        <f t="shared" si="2"/>
        <v>0</v>
      </c>
      <c r="AH52" s="9">
        <f t="shared" si="2"/>
        <v>0</v>
      </c>
      <c r="AI52" s="9">
        <f t="shared" si="2"/>
        <v>0</v>
      </c>
      <c r="AJ52" s="9">
        <f t="shared" si="2"/>
        <v>0</v>
      </c>
      <c r="AK52" s="9">
        <f>SUM(H52:AJ52)</f>
        <v>1485</v>
      </c>
      <c r="AL52" s="8">
        <f>SUM(AL4:AL51)</f>
        <v>471</v>
      </c>
      <c r="AM52" s="1">
        <f>SUM(AM4:AM51)</f>
        <v>10</v>
      </c>
      <c r="AN52" s="1">
        <f>SUM(AN4:AN51)</f>
        <v>15</v>
      </c>
      <c r="AO52" s="1">
        <f>SUM(AO4:AO51)</f>
        <v>30</v>
      </c>
      <c r="AP52" s="1">
        <f>SUM(AP4:AP51)</f>
        <v>37</v>
      </c>
      <c r="AS52" s="1">
        <f>SUM(AS4:AS51)</f>
        <v>12</v>
      </c>
      <c r="AV52" s="1">
        <f>SUM(AV4:AV51)</f>
        <v>7</v>
      </c>
      <c r="AW52" s="7">
        <f>SUM(AM52:AV52)</f>
        <v>111</v>
      </c>
    </row>
    <row r="53" spans="1:57" x14ac:dyDescent="0.25">
      <c r="A53" s="2"/>
      <c r="C53" s="2"/>
      <c r="D53" s="2"/>
      <c r="E53" s="2"/>
      <c r="U53" s="2"/>
      <c r="V53" s="2"/>
      <c r="W53" s="2"/>
    </row>
    <row r="54" spans="1:57" x14ac:dyDescent="0.25">
      <c r="A54" s="2"/>
      <c r="C54" s="6"/>
      <c r="D54" s="6"/>
      <c r="E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6"/>
      <c r="V54" s="6"/>
      <c r="W54" s="6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4"/>
    </row>
    <row r="55" spans="1:57" x14ac:dyDescent="0.25">
      <c r="H55" s="3"/>
      <c r="I55" s="5"/>
      <c r="J55" s="5"/>
      <c r="K55" s="5"/>
      <c r="L55" s="5"/>
      <c r="M55" s="5"/>
      <c r="N55" s="5"/>
      <c r="O55" s="5"/>
      <c r="P55" s="3"/>
      <c r="Q55" s="3"/>
      <c r="R55" s="3"/>
      <c r="S55" s="3"/>
      <c r="T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4"/>
    </row>
    <row r="60" spans="1:57" x14ac:dyDescent="0.25">
      <c r="F60" s="1"/>
      <c r="G60" s="1"/>
      <c r="X60" s="1"/>
      <c r="AL60" s="1"/>
    </row>
  </sheetData>
  <mergeCells count="25">
    <mergeCell ref="A48:A49"/>
    <mergeCell ref="B48:B49"/>
    <mergeCell ref="A41:A42"/>
    <mergeCell ref="B41:B42"/>
    <mergeCell ref="A46:A47"/>
    <mergeCell ref="B46:B47"/>
    <mergeCell ref="A26:A27"/>
    <mergeCell ref="B26:B27"/>
    <mergeCell ref="A32:A33"/>
    <mergeCell ref="B32:B33"/>
    <mergeCell ref="A38:A39"/>
    <mergeCell ref="B38:B39"/>
    <mergeCell ref="A18:A20"/>
    <mergeCell ref="B18:B20"/>
    <mergeCell ref="A21:A22"/>
    <mergeCell ref="B21:B22"/>
    <mergeCell ref="A23:A24"/>
    <mergeCell ref="B23:B24"/>
    <mergeCell ref="A16:A17"/>
    <mergeCell ref="B16:B17"/>
    <mergeCell ref="H1:P1"/>
    <mergeCell ref="AH1:AJ1"/>
    <mergeCell ref="C2:E2"/>
    <mergeCell ref="U2:W2"/>
    <mergeCell ref="A3:B3"/>
  </mergeCells>
  <pageMargins left="0.7" right="0.7" top="0.75" bottom="0.75" header="0.3" footer="0.3"/>
  <pageSetup paperSize="8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7"/>
  <sheetViews>
    <sheetView tabSelected="1" zoomScale="90" zoomScaleNormal="90" workbookViewId="0">
      <pane ySplit="2" topLeftCell="A21" activePane="bottomLeft" state="frozen"/>
      <selection activeCell="H105" sqref="H105"/>
      <selection pane="bottomLeft" activeCell="H34" sqref="H34"/>
    </sheetView>
  </sheetViews>
  <sheetFormatPr baseColWidth="10" defaultColWidth="9.140625" defaultRowHeight="12.75" x14ac:dyDescent="0.2"/>
  <cols>
    <col min="1" max="1" width="11.42578125" style="198" bestFit="1" customWidth="1"/>
    <col min="2" max="2" width="13.28515625" style="197" customWidth="1"/>
    <col min="3" max="3" width="13.5703125" style="191" customWidth="1"/>
    <col min="4" max="4" width="45.42578125" style="196" customWidth="1"/>
    <col min="5" max="5" width="19.7109375" style="191" customWidth="1"/>
    <col min="6" max="6" width="23" style="193" hidden="1" customWidth="1"/>
    <col min="7" max="7" width="10.85546875" style="195" customWidth="1"/>
    <col min="8" max="8" width="37.42578125" style="194" bestFit="1" customWidth="1"/>
    <col min="9" max="9" width="7.140625" style="193" hidden="1" customWidth="1"/>
    <col min="10" max="10" width="30.7109375" style="191" customWidth="1"/>
    <col min="11" max="11" width="34.7109375" style="192" customWidth="1"/>
    <col min="12" max="12" width="43.28515625" style="192" customWidth="1"/>
    <col min="13" max="13" width="9.140625" style="191"/>
    <col min="14" max="15" width="0" style="191" hidden="1" customWidth="1"/>
    <col min="16" max="16" width="14.7109375" style="191" customWidth="1"/>
    <col min="17" max="18" width="9.140625" style="191"/>
    <col min="19" max="19" width="12.28515625" style="191" customWidth="1"/>
    <col min="20" max="254" width="9.140625" style="191"/>
    <col min="255" max="255" width="8.5703125" style="191" customWidth="1"/>
    <col min="256" max="256" width="12" style="191" customWidth="1"/>
    <col min="257" max="257" width="10.42578125" style="191" customWidth="1"/>
    <col min="258" max="258" width="30.7109375" style="191" customWidth="1"/>
    <col min="259" max="259" width="19.7109375" style="191" customWidth="1"/>
    <col min="260" max="260" width="10.85546875" style="191" customWidth="1"/>
    <col min="261" max="261" width="17.140625" style="191" customWidth="1"/>
    <col min="262" max="262" width="7.140625" style="191" customWidth="1"/>
    <col min="263" max="263" width="23" style="191" customWidth="1"/>
    <col min="264" max="264" width="28.140625" style="191" customWidth="1"/>
    <col min="265" max="265" width="36.7109375" style="191" customWidth="1"/>
    <col min="266" max="510" width="9.140625" style="191"/>
    <col min="511" max="511" width="8.5703125" style="191" customWidth="1"/>
    <col min="512" max="512" width="12" style="191" customWidth="1"/>
    <col min="513" max="513" width="10.42578125" style="191" customWidth="1"/>
    <col min="514" max="514" width="30.7109375" style="191" customWidth="1"/>
    <col min="515" max="515" width="19.7109375" style="191" customWidth="1"/>
    <col min="516" max="516" width="10.85546875" style="191" customWidth="1"/>
    <col min="517" max="517" width="17.140625" style="191" customWidth="1"/>
    <col min="518" max="518" width="7.140625" style="191" customWidth="1"/>
    <col min="519" max="519" width="23" style="191" customWidth="1"/>
    <col min="520" max="520" width="28.140625" style="191" customWidth="1"/>
    <col min="521" max="521" width="36.7109375" style="191" customWidth="1"/>
    <col min="522" max="766" width="9.140625" style="191"/>
    <col min="767" max="767" width="8.5703125" style="191" customWidth="1"/>
    <col min="768" max="768" width="12" style="191" customWidth="1"/>
    <col min="769" max="769" width="10.42578125" style="191" customWidth="1"/>
    <col min="770" max="770" width="30.7109375" style="191" customWidth="1"/>
    <col min="771" max="771" width="19.7109375" style="191" customWidth="1"/>
    <col min="772" max="772" width="10.85546875" style="191" customWidth="1"/>
    <col min="773" max="773" width="17.140625" style="191" customWidth="1"/>
    <col min="774" max="774" width="7.140625" style="191" customWidth="1"/>
    <col min="775" max="775" width="23" style="191" customWidth="1"/>
    <col min="776" max="776" width="28.140625" style="191" customWidth="1"/>
    <col min="777" max="777" width="36.7109375" style="191" customWidth="1"/>
    <col min="778" max="1022" width="9.140625" style="191"/>
    <col min="1023" max="1023" width="8.5703125" style="191" customWidth="1"/>
    <col min="1024" max="1024" width="12" style="191" customWidth="1"/>
    <col min="1025" max="1025" width="10.42578125" style="191" customWidth="1"/>
    <col min="1026" max="1026" width="30.7109375" style="191" customWidth="1"/>
    <col min="1027" max="1027" width="19.7109375" style="191" customWidth="1"/>
    <col min="1028" max="1028" width="10.85546875" style="191" customWidth="1"/>
    <col min="1029" max="1029" width="17.140625" style="191" customWidth="1"/>
    <col min="1030" max="1030" width="7.140625" style="191" customWidth="1"/>
    <col min="1031" max="1031" width="23" style="191" customWidth="1"/>
    <col min="1032" max="1032" width="28.140625" style="191" customWidth="1"/>
    <col min="1033" max="1033" width="36.7109375" style="191" customWidth="1"/>
    <col min="1034" max="1278" width="9.140625" style="191"/>
    <col min="1279" max="1279" width="8.5703125" style="191" customWidth="1"/>
    <col min="1280" max="1280" width="12" style="191" customWidth="1"/>
    <col min="1281" max="1281" width="10.42578125" style="191" customWidth="1"/>
    <col min="1282" max="1282" width="30.7109375" style="191" customWidth="1"/>
    <col min="1283" max="1283" width="19.7109375" style="191" customWidth="1"/>
    <col min="1284" max="1284" width="10.85546875" style="191" customWidth="1"/>
    <col min="1285" max="1285" width="17.140625" style="191" customWidth="1"/>
    <col min="1286" max="1286" width="7.140625" style="191" customWidth="1"/>
    <col min="1287" max="1287" width="23" style="191" customWidth="1"/>
    <col min="1288" max="1288" width="28.140625" style="191" customWidth="1"/>
    <col min="1289" max="1289" width="36.7109375" style="191" customWidth="1"/>
    <col min="1290" max="1534" width="9.140625" style="191"/>
    <col min="1535" max="1535" width="8.5703125" style="191" customWidth="1"/>
    <col min="1536" max="1536" width="12" style="191" customWidth="1"/>
    <col min="1537" max="1537" width="10.42578125" style="191" customWidth="1"/>
    <col min="1538" max="1538" width="30.7109375" style="191" customWidth="1"/>
    <col min="1539" max="1539" width="19.7109375" style="191" customWidth="1"/>
    <col min="1540" max="1540" width="10.85546875" style="191" customWidth="1"/>
    <col min="1541" max="1541" width="17.140625" style="191" customWidth="1"/>
    <col min="1542" max="1542" width="7.140625" style="191" customWidth="1"/>
    <col min="1543" max="1543" width="23" style="191" customWidth="1"/>
    <col min="1544" max="1544" width="28.140625" style="191" customWidth="1"/>
    <col min="1545" max="1545" width="36.7109375" style="191" customWidth="1"/>
    <col min="1546" max="1790" width="9.140625" style="191"/>
    <col min="1791" max="1791" width="8.5703125" style="191" customWidth="1"/>
    <col min="1792" max="1792" width="12" style="191" customWidth="1"/>
    <col min="1793" max="1793" width="10.42578125" style="191" customWidth="1"/>
    <col min="1794" max="1794" width="30.7109375" style="191" customWidth="1"/>
    <col min="1795" max="1795" width="19.7109375" style="191" customWidth="1"/>
    <col min="1796" max="1796" width="10.85546875" style="191" customWidth="1"/>
    <col min="1797" max="1797" width="17.140625" style="191" customWidth="1"/>
    <col min="1798" max="1798" width="7.140625" style="191" customWidth="1"/>
    <col min="1799" max="1799" width="23" style="191" customWidth="1"/>
    <col min="1800" max="1800" width="28.140625" style="191" customWidth="1"/>
    <col min="1801" max="1801" width="36.7109375" style="191" customWidth="1"/>
    <col min="1802" max="2046" width="9.140625" style="191"/>
    <col min="2047" max="2047" width="8.5703125" style="191" customWidth="1"/>
    <col min="2048" max="2048" width="12" style="191" customWidth="1"/>
    <col min="2049" max="2049" width="10.42578125" style="191" customWidth="1"/>
    <col min="2050" max="2050" width="30.7109375" style="191" customWidth="1"/>
    <col min="2051" max="2051" width="19.7109375" style="191" customWidth="1"/>
    <col min="2052" max="2052" width="10.85546875" style="191" customWidth="1"/>
    <col min="2053" max="2053" width="17.140625" style="191" customWidth="1"/>
    <col min="2054" max="2054" width="7.140625" style="191" customWidth="1"/>
    <col min="2055" max="2055" width="23" style="191" customWidth="1"/>
    <col min="2056" max="2056" width="28.140625" style="191" customWidth="1"/>
    <col min="2057" max="2057" width="36.7109375" style="191" customWidth="1"/>
    <col min="2058" max="2302" width="9.140625" style="191"/>
    <col min="2303" max="2303" width="8.5703125" style="191" customWidth="1"/>
    <col min="2304" max="2304" width="12" style="191" customWidth="1"/>
    <col min="2305" max="2305" width="10.42578125" style="191" customWidth="1"/>
    <col min="2306" max="2306" width="30.7109375" style="191" customWidth="1"/>
    <col min="2307" max="2307" width="19.7109375" style="191" customWidth="1"/>
    <col min="2308" max="2308" width="10.85546875" style="191" customWidth="1"/>
    <col min="2309" max="2309" width="17.140625" style="191" customWidth="1"/>
    <col min="2310" max="2310" width="7.140625" style="191" customWidth="1"/>
    <col min="2311" max="2311" width="23" style="191" customWidth="1"/>
    <col min="2312" max="2312" width="28.140625" style="191" customWidth="1"/>
    <col min="2313" max="2313" width="36.7109375" style="191" customWidth="1"/>
    <col min="2314" max="2558" width="9.140625" style="191"/>
    <col min="2559" max="2559" width="8.5703125" style="191" customWidth="1"/>
    <col min="2560" max="2560" width="12" style="191" customWidth="1"/>
    <col min="2561" max="2561" width="10.42578125" style="191" customWidth="1"/>
    <col min="2562" max="2562" width="30.7109375" style="191" customWidth="1"/>
    <col min="2563" max="2563" width="19.7109375" style="191" customWidth="1"/>
    <col min="2564" max="2564" width="10.85546875" style="191" customWidth="1"/>
    <col min="2565" max="2565" width="17.140625" style="191" customWidth="1"/>
    <col min="2566" max="2566" width="7.140625" style="191" customWidth="1"/>
    <col min="2567" max="2567" width="23" style="191" customWidth="1"/>
    <col min="2568" max="2568" width="28.140625" style="191" customWidth="1"/>
    <col min="2569" max="2569" width="36.7109375" style="191" customWidth="1"/>
    <col min="2570" max="2814" width="9.140625" style="191"/>
    <col min="2815" max="2815" width="8.5703125" style="191" customWidth="1"/>
    <col min="2816" max="2816" width="12" style="191" customWidth="1"/>
    <col min="2817" max="2817" width="10.42578125" style="191" customWidth="1"/>
    <col min="2818" max="2818" width="30.7109375" style="191" customWidth="1"/>
    <col min="2819" max="2819" width="19.7109375" style="191" customWidth="1"/>
    <col min="2820" max="2820" width="10.85546875" style="191" customWidth="1"/>
    <col min="2821" max="2821" width="17.140625" style="191" customWidth="1"/>
    <col min="2822" max="2822" width="7.140625" style="191" customWidth="1"/>
    <col min="2823" max="2823" width="23" style="191" customWidth="1"/>
    <col min="2824" max="2824" width="28.140625" style="191" customWidth="1"/>
    <col min="2825" max="2825" width="36.7109375" style="191" customWidth="1"/>
    <col min="2826" max="3070" width="9.140625" style="191"/>
    <col min="3071" max="3071" width="8.5703125" style="191" customWidth="1"/>
    <col min="3072" max="3072" width="12" style="191" customWidth="1"/>
    <col min="3073" max="3073" width="10.42578125" style="191" customWidth="1"/>
    <col min="3074" max="3074" width="30.7109375" style="191" customWidth="1"/>
    <col min="3075" max="3075" width="19.7109375" style="191" customWidth="1"/>
    <col min="3076" max="3076" width="10.85546875" style="191" customWidth="1"/>
    <col min="3077" max="3077" width="17.140625" style="191" customWidth="1"/>
    <col min="3078" max="3078" width="7.140625" style="191" customWidth="1"/>
    <col min="3079" max="3079" width="23" style="191" customWidth="1"/>
    <col min="3080" max="3080" width="28.140625" style="191" customWidth="1"/>
    <col min="3081" max="3081" width="36.7109375" style="191" customWidth="1"/>
    <col min="3082" max="3326" width="9.140625" style="191"/>
    <col min="3327" max="3327" width="8.5703125" style="191" customWidth="1"/>
    <col min="3328" max="3328" width="12" style="191" customWidth="1"/>
    <col min="3329" max="3329" width="10.42578125" style="191" customWidth="1"/>
    <col min="3330" max="3330" width="30.7109375" style="191" customWidth="1"/>
    <col min="3331" max="3331" width="19.7109375" style="191" customWidth="1"/>
    <col min="3332" max="3332" width="10.85546875" style="191" customWidth="1"/>
    <col min="3333" max="3333" width="17.140625" style="191" customWidth="1"/>
    <col min="3334" max="3334" width="7.140625" style="191" customWidth="1"/>
    <col min="3335" max="3335" width="23" style="191" customWidth="1"/>
    <col min="3336" max="3336" width="28.140625" style="191" customWidth="1"/>
    <col min="3337" max="3337" width="36.7109375" style="191" customWidth="1"/>
    <col min="3338" max="3582" width="9.140625" style="191"/>
    <col min="3583" max="3583" width="8.5703125" style="191" customWidth="1"/>
    <col min="3584" max="3584" width="12" style="191" customWidth="1"/>
    <col min="3585" max="3585" width="10.42578125" style="191" customWidth="1"/>
    <col min="3586" max="3586" width="30.7109375" style="191" customWidth="1"/>
    <col min="3587" max="3587" width="19.7109375" style="191" customWidth="1"/>
    <col min="3588" max="3588" width="10.85546875" style="191" customWidth="1"/>
    <col min="3589" max="3589" width="17.140625" style="191" customWidth="1"/>
    <col min="3590" max="3590" width="7.140625" style="191" customWidth="1"/>
    <col min="3591" max="3591" width="23" style="191" customWidth="1"/>
    <col min="3592" max="3592" width="28.140625" style="191" customWidth="1"/>
    <col min="3593" max="3593" width="36.7109375" style="191" customWidth="1"/>
    <col min="3594" max="3838" width="9.140625" style="191"/>
    <col min="3839" max="3839" width="8.5703125" style="191" customWidth="1"/>
    <col min="3840" max="3840" width="12" style="191" customWidth="1"/>
    <col min="3841" max="3841" width="10.42578125" style="191" customWidth="1"/>
    <col min="3842" max="3842" width="30.7109375" style="191" customWidth="1"/>
    <col min="3843" max="3843" width="19.7109375" style="191" customWidth="1"/>
    <col min="3844" max="3844" width="10.85546875" style="191" customWidth="1"/>
    <col min="3845" max="3845" width="17.140625" style="191" customWidth="1"/>
    <col min="3846" max="3846" width="7.140625" style="191" customWidth="1"/>
    <col min="3847" max="3847" width="23" style="191" customWidth="1"/>
    <col min="3848" max="3848" width="28.140625" style="191" customWidth="1"/>
    <col min="3849" max="3849" width="36.7109375" style="191" customWidth="1"/>
    <col min="3850" max="4094" width="9.140625" style="191"/>
    <col min="4095" max="4095" width="8.5703125" style="191" customWidth="1"/>
    <col min="4096" max="4096" width="12" style="191" customWidth="1"/>
    <col min="4097" max="4097" width="10.42578125" style="191" customWidth="1"/>
    <col min="4098" max="4098" width="30.7109375" style="191" customWidth="1"/>
    <col min="4099" max="4099" width="19.7109375" style="191" customWidth="1"/>
    <col min="4100" max="4100" width="10.85546875" style="191" customWidth="1"/>
    <col min="4101" max="4101" width="17.140625" style="191" customWidth="1"/>
    <col min="4102" max="4102" width="7.140625" style="191" customWidth="1"/>
    <col min="4103" max="4103" width="23" style="191" customWidth="1"/>
    <col min="4104" max="4104" width="28.140625" style="191" customWidth="1"/>
    <col min="4105" max="4105" width="36.7109375" style="191" customWidth="1"/>
    <col min="4106" max="4350" width="9.140625" style="191"/>
    <col min="4351" max="4351" width="8.5703125" style="191" customWidth="1"/>
    <col min="4352" max="4352" width="12" style="191" customWidth="1"/>
    <col min="4353" max="4353" width="10.42578125" style="191" customWidth="1"/>
    <col min="4354" max="4354" width="30.7109375" style="191" customWidth="1"/>
    <col min="4355" max="4355" width="19.7109375" style="191" customWidth="1"/>
    <col min="4356" max="4356" width="10.85546875" style="191" customWidth="1"/>
    <col min="4357" max="4357" width="17.140625" style="191" customWidth="1"/>
    <col min="4358" max="4358" width="7.140625" style="191" customWidth="1"/>
    <col min="4359" max="4359" width="23" style="191" customWidth="1"/>
    <col min="4360" max="4360" width="28.140625" style="191" customWidth="1"/>
    <col min="4361" max="4361" width="36.7109375" style="191" customWidth="1"/>
    <col min="4362" max="4606" width="9.140625" style="191"/>
    <col min="4607" max="4607" width="8.5703125" style="191" customWidth="1"/>
    <col min="4608" max="4608" width="12" style="191" customWidth="1"/>
    <col min="4609" max="4609" width="10.42578125" style="191" customWidth="1"/>
    <col min="4610" max="4610" width="30.7109375" style="191" customWidth="1"/>
    <col min="4611" max="4611" width="19.7109375" style="191" customWidth="1"/>
    <col min="4612" max="4612" width="10.85546875" style="191" customWidth="1"/>
    <col min="4613" max="4613" width="17.140625" style="191" customWidth="1"/>
    <col min="4614" max="4614" width="7.140625" style="191" customWidth="1"/>
    <col min="4615" max="4615" width="23" style="191" customWidth="1"/>
    <col min="4616" max="4616" width="28.140625" style="191" customWidth="1"/>
    <col min="4617" max="4617" width="36.7109375" style="191" customWidth="1"/>
    <col min="4618" max="4862" width="9.140625" style="191"/>
    <col min="4863" max="4863" width="8.5703125" style="191" customWidth="1"/>
    <col min="4864" max="4864" width="12" style="191" customWidth="1"/>
    <col min="4865" max="4865" width="10.42578125" style="191" customWidth="1"/>
    <col min="4866" max="4866" width="30.7109375" style="191" customWidth="1"/>
    <col min="4867" max="4867" width="19.7109375" style="191" customWidth="1"/>
    <col min="4868" max="4868" width="10.85546875" style="191" customWidth="1"/>
    <col min="4869" max="4869" width="17.140625" style="191" customWidth="1"/>
    <col min="4870" max="4870" width="7.140625" style="191" customWidth="1"/>
    <col min="4871" max="4871" width="23" style="191" customWidth="1"/>
    <col min="4872" max="4872" width="28.140625" style="191" customWidth="1"/>
    <col min="4873" max="4873" width="36.7109375" style="191" customWidth="1"/>
    <col min="4874" max="5118" width="9.140625" style="191"/>
    <col min="5119" max="5119" width="8.5703125" style="191" customWidth="1"/>
    <col min="5120" max="5120" width="12" style="191" customWidth="1"/>
    <col min="5121" max="5121" width="10.42578125" style="191" customWidth="1"/>
    <col min="5122" max="5122" width="30.7109375" style="191" customWidth="1"/>
    <col min="5123" max="5123" width="19.7109375" style="191" customWidth="1"/>
    <col min="5124" max="5124" width="10.85546875" style="191" customWidth="1"/>
    <col min="5125" max="5125" width="17.140625" style="191" customWidth="1"/>
    <col min="5126" max="5126" width="7.140625" style="191" customWidth="1"/>
    <col min="5127" max="5127" width="23" style="191" customWidth="1"/>
    <col min="5128" max="5128" width="28.140625" style="191" customWidth="1"/>
    <col min="5129" max="5129" width="36.7109375" style="191" customWidth="1"/>
    <col min="5130" max="5374" width="9.140625" style="191"/>
    <col min="5375" max="5375" width="8.5703125" style="191" customWidth="1"/>
    <col min="5376" max="5376" width="12" style="191" customWidth="1"/>
    <col min="5377" max="5377" width="10.42578125" style="191" customWidth="1"/>
    <col min="5378" max="5378" width="30.7109375" style="191" customWidth="1"/>
    <col min="5379" max="5379" width="19.7109375" style="191" customWidth="1"/>
    <col min="5380" max="5380" width="10.85546875" style="191" customWidth="1"/>
    <col min="5381" max="5381" width="17.140625" style="191" customWidth="1"/>
    <col min="5382" max="5382" width="7.140625" style="191" customWidth="1"/>
    <col min="5383" max="5383" width="23" style="191" customWidth="1"/>
    <col min="5384" max="5384" width="28.140625" style="191" customWidth="1"/>
    <col min="5385" max="5385" width="36.7109375" style="191" customWidth="1"/>
    <col min="5386" max="5630" width="9.140625" style="191"/>
    <col min="5631" max="5631" width="8.5703125" style="191" customWidth="1"/>
    <col min="5632" max="5632" width="12" style="191" customWidth="1"/>
    <col min="5633" max="5633" width="10.42578125" style="191" customWidth="1"/>
    <col min="5634" max="5634" width="30.7109375" style="191" customWidth="1"/>
    <col min="5635" max="5635" width="19.7109375" style="191" customWidth="1"/>
    <col min="5636" max="5636" width="10.85546875" style="191" customWidth="1"/>
    <col min="5637" max="5637" width="17.140625" style="191" customWidth="1"/>
    <col min="5638" max="5638" width="7.140625" style="191" customWidth="1"/>
    <col min="5639" max="5639" width="23" style="191" customWidth="1"/>
    <col min="5640" max="5640" width="28.140625" style="191" customWidth="1"/>
    <col min="5641" max="5641" width="36.7109375" style="191" customWidth="1"/>
    <col min="5642" max="5886" width="9.140625" style="191"/>
    <col min="5887" max="5887" width="8.5703125" style="191" customWidth="1"/>
    <col min="5888" max="5888" width="12" style="191" customWidth="1"/>
    <col min="5889" max="5889" width="10.42578125" style="191" customWidth="1"/>
    <col min="5890" max="5890" width="30.7109375" style="191" customWidth="1"/>
    <col min="5891" max="5891" width="19.7109375" style="191" customWidth="1"/>
    <col min="5892" max="5892" width="10.85546875" style="191" customWidth="1"/>
    <col min="5893" max="5893" width="17.140625" style="191" customWidth="1"/>
    <col min="5894" max="5894" width="7.140625" style="191" customWidth="1"/>
    <col min="5895" max="5895" width="23" style="191" customWidth="1"/>
    <col min="5896" max="5896" width="28.140625" style="191" customWidth="1"/>
    <col min="5897" max="5897" width="36.7109375" style="191" customWidth="1"/>
    <col min="5898" max="6142" width="9.140625" style="191"/>
    <col min="6143" max="6143" width="8.5703125" style="191" customWidth="1"/>
    <col min="6144" max="6144" width="12" style="191" customWidth="1"/>
    <col min="6145" max="6145" width="10.42578125" style="191" customWidth="1"/>
    <col min="6146" max="6146" width="30.7109375" style="191" customWidth="1"/>
    <col min="6147" max="6147" width="19.7109375" style="191" customWidth="1"/>
    <col min="6148" max="6148" width="10.85546875" style="191" customWidth="1"/>
    <col min="6149" max="6149" width="17.140625" style="191" customWidth="1"/>
    <col min="6150" max="6150" width="7.140625" style="191" customWidth="1"/>
    <col min="6151" max="6151" width="23" style="191" customWidth="1"/>
    <col min="6152" max="6152" width="28.140625" style="191" customWidth="1"/>
    <col min="6153" max="6153" width="36.7109375" style="191" customWidth="1"/>
    <col min="6154" max="6398" width="9.140625" style="191"/>
    <col min="6399" max="6399" width="8.5703125" style="191" customWidth="1"/>
    <col min="6400" max="6400" width="12" style="191" customWidth="1"/>
    <col min="6401" max="6401" width="10.42578125" style="191" customWidth="1"/>
    <col min="6402" max="6402" width="30.7109375" style="191" customWidth="1"/>
    <col min="6403" max="6403" width="19.7109375" style="191" customWidth="1"/>
    <col min="6404" max="6404" width="10.85546875" style="191" customWidth="1"/>
    <col min="6405" max="6405" width="17.140625" style="191" customWidth="1"/>
    <col min="6406" max="6406" width="7.140625" style="191" customWidth="1"/>
    <col min="6407" max="6407" width="23" style="191" customWidth="1"/>
    <col min="6408" max="6408" width="28.140625" style="191" customWidth="1"/>
    <col min="6409" max="6409" width="36.7109375" style="191" customWidth="1"/>
    <col min="6410" max="6654" width="9.140625" style="191"/>
    <col min="6655" max="6655" width="8.5703125" style="191" customWidth="1"/>
    <col min="6656" max="6656" width="12" style="191" customWidth="1"/>
    <col min="6657" max="6657" width="10.42578125" style="191" customWidth="1"/>
    <col min="6658" max="6658" width="30.7109375" style="191" customWidth="1"/>
    <col min="6659" max="6659" width="19.7109375" style="191" customWidth="1"/>
    <col min="6660" max="6660" width="10.85546875" style="191" customWidth="1"/>
    <col min="6661" max="6661" width="17.140625" style="191" customWidth="1"/>
    <col min="6662" max="6662" width="7.140625" style="191" customWidth="1"/>
    <col min="6663" max="6663" width="23" style="191" customWidth="1"/>
    <col min="6664" max="6664" width="28.140625" style="191" customWidth="1"/>
    <col min="6665" max="6665" width="36.7109375" style="191" customWidth="1"/>
    <col min="6666" max="6910" width="9.140625" style="191"/>
    <col min="6911" max="6911" width="8.5703125" style="191" customWidth="1"/>
    <col min="6912" max="6912" width="12" style="191" customWidth="1"/>
    <col min="6913" max="6913" width="10.42578125" style="191" customWidth="1"/>
    <col min="6914" max="6914" width="30.7109375" style="191" customWidth="1"/>
    <col min="6915" max="6915" width="19.7109375" style="191" customWidth="1"/>
    <col min="6916" max="6916" width="10.85546875" style="191" customWidth="1"/>
    <col min="6917" max="6917" width="17.140625" style="191" customWidth="1"/>
    <col min="6918" max="6918" width="7.140625" style="191" customWidth="1"/>
    <col min="6919" max="6919" width="23" style="191" customWidth="1"/>
    <col min="6920" max="6920" width="28.140625" style="191" customWidth="1"/>
    <col min="6921" max="6921" width="36.7109375" style="191" customWidth="1"/>
    <col min="6922" max="7166" width="9.140625" style="191"/>
    <col min="7167" max="7167" width="8.5703125" style="191" customWidth="1"/>
    <col min="7168" max="7168" width="12" style="191" customWidth="1"/>
    <col min="7169" max="7169" width="10.42578125" style="191" customWidth="1"/>
    <col min="7170" max="7170" width="30.7109375" style="191" customWidth="1"/>
    <col min="7171" max="7171" width="19.7109375" style="191" customWidth="1"/>
    <col min="7172" max="7172" width="10.85546875" style="191" customWidth="1"/>
    <col min="7173" max="7173" width="17.140625" style="191" customWidth="1"/>
    <col min="7174" max="7174" width="7.140625" style="191" customWidth="1"/>
    <col min="7175" max="7175" width="23" style="191" customWidth="1"/>
    <col min="7176" max="7176" width="28.140625" style="191" customWidth="1"/>
    <col min="7177" max="7177" width="36.7109375" style="191" customWidth="1"/>
    <col min="7178" max="7422" width="9.140625" style="191"/>
    <col min="7423" max="7423" width="8.5703125" style="191" customWidth="1"/>
    <col min="7424" max="7424" width="12" style="191" customWidth="1"/>
    <col min="7425" max="7425" width="10.42578125" style="191" customWidth="1"/>
    <col min="7426" max="7426" width="30.7109375" style="191" customWidth="1"/>
    <col min="7427" max="7427" width="19.7109375" style="191" customWidth="1"/>
    <col min="7428" max="7428" width="10.85546875" style="191" customWidth="1"/>
    <col min="7429" max="7429" width="17.140625" style="191" customWidth="1"/>
    <col min="7430" max="7430" width="7.140625" style="191" customWidth="1"/>
    <col min="7431" max="7431" width="23" style="191" customWidth="1"/>
    <col min="7432" max="7432" width="28.140625" style="191" customWidth="1"/>
    <col min="7433" max="7433" width="36.7109375" style="191" customWidth="1"/>
    <col min="7434" max="7678" width="9.140625" style="191"/>
    <col min="7679" max="7679" width="8.5703125" style="191" customWidth="1"/>
    <col min="7680" max="7680" width="12" style="191" customWidth="1"/>
    <col min="7681" max="7681" width="10.42578125" style="191" customWidth="1"/>
    <col min="7682" max="7682" width="30.7109375" style="191" customWidth="1"/>
    <col min="7683" max="7683" width="19.7109375" style="191" customWidth="1"/>
    <col min="7684" max="7684" width="10.85546875" style="191" customWidth="1"/>
    <col min="7685" max="7685" width="17.140625" style="191" customWidth="1"/>
    <col min="7686" max="7686" width="7.140625" style="191" customWidth="1"/>
    <col min="7687" max="7687" width="23" style="191" customWidth="1"/>
    <col min="7688" max="7688" width="28.140625" style="191" customWidth="1"/>
    <col min="7689" max="7689" width="36.7109375" style="191" customWidth="1"/>
    <col min="7690" max="7934" width="9.140625" style="191"/>
    <col min="7935" max="7935" width="8.5703125" style="191" customWidth="1"/>
    <col min="7936" max="7936" width="12" style="191" customWidth="1"/>
    <col min="7937" max="7937" width="10.42578125" style="191" customWidth="1"/>
    <col min="7938" max="7938" width="30.7109375" style="191" customWidth="1"/>
    <col min="7939" max="7939" width="19.7109375" style="191" customWidth="1"/>
    <col min="7940" max="7940" width="10.85546875" style="191" customWidth="1"/>
    <col min="7941" max="7941" width="17.140625" style="191" customWidth="1"/>
    <col min="7942" max="7942" width="7.140625" style="191" customWidth="1"/>
    <col min="7943" max="7943" width="23" style="191" customWidth="1"/>
    <col min="7944" max="7944" width="28.140625" style="191" customWidth="1"/>
    <col min="7945" max="7945" width="36.7109375" style="191" customWidth="1"/>
    <col min="7946" max="8190" width="9.140625" style="191"/>
    <col min="8191" max="8191" width="8.5703125" style="191" customWidth="1"/>
    <col min="8192" max="8192" width="12" style="191" customWidth="1"/>
    <col min="8193" max="8193" width="10.42578125" style="191" customWidth="1"/>
    <col min="8194" max="8194" width="30.7109375" style="191" customWidth="1"/>
    <col min="8195" max="8195" width="19.7109375" style="191" customWidth="1"/>
    <col min="8196" max="8196" width="10.85546875" style="191" customWidth="1"/>
    <col min="8197" max="8197" width="17.140625" style="191" customWidth="1"/>
    <col min="8198" max="8198" width="7.140625" style="191" customWidth="1"/>
    <col min="8199" max="8199" width="23" style="191" customWidth="1"/>
    <col min="8200" max="8200" width="28.140625" style="191" customWidth="1"/>
    <col min="8201" max="8201" width="36.7109375" style="191" customWidth="1"/>
    <col min="8202" max="8446" width="9.140625" style="191"/>
    <col min="8447" max="8447" width="8.5703125" style="191" customWidth="1"/>
    <col min="8448" max="8448" width="12" style="191" customWidth="1"/>
    <col min="8449" max="8449" width="10.42578125" style="191" customWidth="1"/>
    <col min="8450" max="8450" width="30.7109375" style="191" customWidth="1"/>
    <col min="8451" max="8451" width="19.7109375" style="191" customWidth="1"/>
    <col min="8452" max="8452" width="10.85546875" style="191" customWidth="1"/>
    <col min="8453" max="8453" width="17.140625" style="191" customWidth="1"/>
    <col min="8454" max="8454" width="7.140625" style="191" customWidth="1"/>
    <col min="8455" max="8455" width="23" style="191" customWidth="1"/>
    <col min="8456" max="8456" width="28.140625" style="191" customWidth="1"/>
    <col min="8457" max="8457" width="36.7109375" style="191" customWidth="1"/>
    <col min="8458" max="8702" width="9.140625" style="191"/>
    <col min="8703" max="8703" width="8.5703125" style="191" customWidth="1"/>
    <col min="8704" max="8704" width="12" style="191" customWidth="1"/>
    <col min="8705" max="8705" width="10.42578125" style="191" customWidth="1"/>
    <col min="8706" max="8706" width="30.7109375" style="191" customWidth="1"/>
    <col min="8707" max="8707" width="19.7109375" style="191" customWidth="1"/>
    <col min="8708" max="8708" width="10.85546875" style="191" customWidth="1"/>
    <col min="8709" max="8709" width="17.140625" style="191" customWidth="1"/>
    <col min="8710" max="8710" width="7.140625" style="191" customWidth="1"/>
    <col min="8711" max="8711" width="23" style="191" customWidth="1"/>
    <col min="8712" max="8712" width="28.140625" style="191" customWidth="1"/>
    <col min="8713" max="8713" width="36.7109375" style="191" customWidth="1"/>
    <col min="8714" max="8958" width="9.140625" style="191"/>
    <col min="8959" max="8959" width="8.5703125" style="191" customWidth="1"/>
    <col min="8960" max="8960" width="12" style="191" customWidth="1"/>
    <col min="8961" max="8961" width="10.42578125" style="191" customWidth="1"/>
    <col min="8962" max="8962" width="30.7109375" style="191" customWidth="1"/>
    <col min="8963" max="8963" width="19.7109375" style="191" customWidth="1"/>
    <col min="8964" max="8964" width="10.85546875" style="191" customWidth="1"/>
    <col min="8965" max="8965" width="17.140625" style="191" customWidth="1"/>
    <col min="8966" max="8966" width="7.140625" style="191" customWidth="1"/>
    <col min="8967" max="8967" width="23" style="191" customWidth="1"/>
    <col min="8968" max="8968" width="28.140625" style="191" customWidth="1"/>
    <col min="8969" max="8969" width="36.7109375" style="191" customWidth="1"/>
    <col min="8970" max="9214" width="9.140625" style="191"/>
    <col min="9215" max="9215" width="8.5703125" style="191" customWidth="1"/>
    <col min="9216" max="9216" width="12" style="191" customWidth="1"/>
    <col min="9217" max="9217" width="10.42578125" style="191" customWidth="1"/>
    <col min="9218" max="9218" width="30.7109375" style="191" customWidth="1"/>
    <col min="9219" max="9219" width="19.7109375" style="191" customWidth="1"/>
    <col min="9220" max="9220" width="10.85546875" style="191" customWidth="1"/>
    <col min="9221" max="9221" width="17.140625" style="191" customWidth="1"/>
    <col min="9222" max="9222" width="7.140625" style="191" customWidth="1"/>
    <col min="9223" max="9223" width="23" style="191" customWidth="1"/>
    <col min="9224" max="9224" width="28.140625" style="191" customWidth="1"/>
    <col min="9225" max="9225" width="36.7109375" style="191" customWidth="1"/>
    <col min="9226" max="9470" width="9.140625" style="191"/>
    <col min="9471" max="9471" width="8.5703125" style="191" customWidth="1"/>
    <col min="9472" max="9472" width="12" style="191" customWidth="1"/>
    <col min="9473" max="9473" width="10.42578125" style="191" customWidth="1"/>
    <col min="9474" max="9474" width="30.7109375" style="191" customWidth="1"/>
    <col min="9475" max="9475" width="19.7109375" style="191" customWidth="1"/>
    <col min="9476" max="9476" width="10.85546875" style="191" customWidth="1"/>
    <col min="9477" max="9477" width="17.140625" style="191" customWidth="1"/>
    <col min="9478" max="9478" width="7.140625" style="191" customWidth="1"/>
    <col min="9479" max="9479" width="23" style="191" customWidth="1"/>
    <col min="9480" max="9480" width="28.140625" style="191" customWidth="1"/>
    <col min="9481" max="9481" width="36.7109375" style="191" customWidth="1"/>
    <col min="9482" max="9726" width="9.140625" style="191"/>
    <col min="9727" max="9727" width="8.5703125" style="191" customWidth="1"/>
    <col min="9728" max="9728" width="12" style="191" customWidth="1"/>
    <col min="9729" max="9729" width="10.42578125" style="191" customWidth="1"/>
    <col min="9730" max="9730" width="30.7109375" style="191" customWidth="1"/>
    <col min="9731" max="9731" width="19.7109375" style="191" customWidth="1"/>
    <col min="9732" max="9732" width="10.85546875" style="191" customWidth="1"/>
    <col min="9733" max="9733" width="17.140625" style="191" customWidth="1"/>
    <col min="9734" max="9734" width="7.140625" style="191" customWidth="1"/>
    <col min="9735" max="9735" width="23" style="191" customWidth="1"/>
    <col min="9736" max="9736" width="28.140625" style="191" customWidth="1"/>
    <col min="9737" max="9737" width="36.7109375" style="191" customWidth="1"/>
    <col min="9738" max="9982" width="9.140625" style="191"/>
    <col min="9983" max="9983" width="8.5703125" style="191" customWidth="1"/>
    <col min="9984" max="9984" width="12" style="191" customWidth="1"/>
    <col min="9985" max="9985" width="10.42578125" style="191" customWidth="1"/>
    <col min="9986" max="9986" width="30.7109375" style="191" customWidth="1"/>
    <col min="9987" max="9987" width="19.7109375" style="191" customWidth="1"/>
    <col min="9988" max="9988" width="10.85546875" style="191" customWidth="1"/>
    <col min="9989" max="9989" width="17.140625" style="191" customWidth="1"/>
    <col min="9990" max="9990" width="7.140625" style="191" customWidth="1"/>
    <col min="9991" max="9991" width="23" style="191" customWidth="1"/>
    <col min="9992" max="9992" width="28.140625" style="191" customWidth="1"/>
    <col min="9993" max="9993" width="36.7109375" style="191" customWidth="1"/>
    <col min="9994" max="10238" width="9.140625" style="191"/>
    <col min="10239" max="10239" width="8.5703125" style="191" customWidth="1"/>
    <col min="10240" max="10240" width="12" style="191" customWidth="1"/>
    <col min="10241" max="10241" width="10.42578125" style="191" customWidth="1"/>
    <col min="10242" max="10242" width="30.7109375" style="191" customWidth="1"/>
    <col min="10243" max="10243" width="19.7109375" style="191" customWidth="1"/>
    <col min="10244" max="10244" width="10.85546875" style="191" customWidth="1"/>
    <col min="10245" max="10245" width="17.140625" style="191" customWidth="1"/>
    <col min="10246" max="10246" width="7.140625" style="191" customWidth="1"/>
    <col min="10247" max="10247" width="23" style="191" customWidth="1"/>
    <col min="10248" max="10248" width="28.140625" style="191" customWidth="1"/>
    <col min="10249" max="10249" width="36.7109375" style="191" customWidth="1"/>
    <col min="10250" max="10494" width="9.140625" style="191"/>
    <col min="10495" max="10495" width="8.5703125" style="191" customWidth="1"/>
    <col min="10496" max="10496" width="12" style="191" customWidth="1"/>
    <col min="10497" max="10497" width="10.42578125" style="191" customWidth="1"/>
    <col min="10498" max="10498" width="30.7109375" style="191" customWidth="1"/>
    <col min="10499" max="10499" width="19.7109375" style="191" customWidth="1"/>
    <col min="10500" max="10500" width="10.85546875" style="191" customWidth="1"/>
    <col min="10501" max="10501" width="17.140625" style="191" customWidth="1"/>
    <col min="10502" max="10502" width="7.140625" style="191" customWidth="1"/>
    <col min="10503" max="10503" width="23" style="191" customWidth="1"/>
    <col min="10504" max="10504" width="28.140625" style="191" customWidth="1"/>
    <col min="10505" max="10505" width="36.7109375" style="191" customWidth="1"/>
    <col min="10506" max="10750" width="9.140625" style="191"/>
    <col min="10751" max="10751" width="8.5703125" style="191" customWidth="1"/>
    <col min="10752" max="10752" width="12" style="191" customWidth="1"/>
    <col min="10753" max="10753" width="10.42578125" style="191" customWidth="1"/>
    <col min="10754" max="10754" width="30.7109375" style="191" customWidth="1"/>
    <col min="10755" max="10755" width="19.7109375" style="191" customWidth="1"/>
    <col min="10756" max="10756" width="10.85546875" style="191" customWidth="1"/>
    <col min="10757" max="10757" width="17.140625" style="191" customWidth="1"/>
    <col min="10758" max="10758" width="7.140625" style="191" customWidth="1"/>
    <col min="10759" max="10759" width="23" style="191" customWidth="1"/>
    <col min="10760" max="10760" width="28.140625" style="191" customWidth="1"/>
    <col min="10761" max="10761" width="36.7109375" style="191" customWidth="1"/>
    <col min="10762" max="11006" width="9.140625" style="191"/>
    <col min="11007" max="11007" width="8.5703125" style="191" customWidth="1"/>
    <col min="11008" max="11008" width="12" style="191" customWidth="1"/>
    <col min="11009" max="11009" width="10.42578125" style="191" customWidth="1"/>
    <col min="11010" max="11010" width="30.7109375" style="191" customWidth="1"/>
    <col min="11011" max="11011" width="19.7109375" style="191" customWidth="1"/>
    <col min="11012" max="11012" width="10.85546875" style="191" customWidth="1"/>
    <col min="11013" max="11013" width="17.140625" style="191" customWidth="1"/>
    <col min="11014" max="11014" width="7.140625" style="191" customWidth="1"/>
    <col min="11015" max="11015" width="23" style="191" customWidth="1"/>
    <col min="11016" max="11016" width="28.140625" style="191" customWidth="1"/>
    <col min="11017" max="11017" width="36.7109375" style="191" customWidth="1"/>
    <col min="11018" max="11262" width="9.140625" style="191"/>
    <col min="11263" max="11263" width="8.5703125" style="191" customWidth="1"/>
    <col min="11264" max="11264" width="12" style="191" customWidth="1"/>
    <col min="11265" max="11265" width="10.42578125" style="191" customWidth="1"/>
    <col min="11266" max="11266" width="30.7109375" style="191" customWidth="1"/>
    <col min="11267" max="11267" width="19.7109375" style="191" customWidth="1"/>
    <col min="11268" max="11268" width="10.85546875" style="191" customWidth="1"/>
    <col min="11269" max="11269" width="17.140625" style="191" customWidth="1"/>
    <col min="11270" max="11270" width="7.140625" style="191" customWidth="1"/>
    <col min="11271" max="11271" width="23" style="191" customWidth="1"/>
    <col min="11272" max="11272" width="28.140625" style="191" customWidth="1"/>
    <col min="11273" max="11273" width="36.7109375" style="191" customWidth="1"/>
    <col min="11274" max="11518" width="9.140625" style="191"/>
    <col min="11519" max="11519" width="8.5703125" style="191" customWidth="1"/>
    <col min="11520" max="11520" width="12" style="191" customWidth="1"/>
    <col min="11521" max="11521" width="10.42578125" style="191" customWidth="1"/>
    <col min="11522" max="11522" width="30.7109375" style="191" customWidth="1"/>
    <col min="11523" max="11523" width="19.7109375" style="191" customWidth="1"/>
    <col min="11524" max="11524" width="10.85546875" style="191" customWidth="1"/>
    <col min="11525" max="11525" width="17.140625" style="191" customWidth="1"/>
    <col min="11526" max="11526" width="7.140625" style="191" customWidth="1"/>
    <col min="11527" max="11527" width="23" style="191" customWidth="1"/>
    <col min="11528" max="11528" width="28.140625" style="191" customWidth="1"/>
    <col min="11529" max="11529" width="36.7109375" style="191" customWidth="1"/>
    <col min="11530" max="11774" width="9.140625" style="191"/>
    <col min="11775" max="11775" width="8.5703125" style="191" customWidth="1"/>
    <col min="11776" max="11776" width="12" style="191" customWidth="1"/>
    <col min="11777" max="11777" width="10.42578125" style="191" customWidth="1"/>
    <col min="11778" max="11778" width="30.7109375" style="191" customWidth="1"/>
    <col min="11779" max="11779" width="19.7109375" style="191" customWidth="1"/>
    <col min="11780" max="11780" width="10.85546875" style="191" customWidth="1"/>
    <col min="11781" max="11781" width="17.140625" style="191" customWidth="1"/>
    <col min="11782" max="11782" width="7.140625" style="191" customWidth="1"/>
    <col min="11783" max="11783" width="23" style="191" customWidth="1"/>
    <col min="11784" max="11784" width="28.140625" style="191" customWidth="1"/>
    <col min="11785" max="11785" width="36.7109375" style="191" customWidth="1"/>
    <col min="11786" max="12030" width="9.140625" style="191"/>
    <col min="12031" max="12031" width="8.5703125" style="191" customWidth="1"/>
    <col min="12032" max="12032" width="12" style="191" customWidth="1"/>
    <col min="12033" max="12033" width="10.42578125" style="191" customWidth="1"/>
    <col min="12034" max="12034" width="30.7109375" style="191" customWidth="1"/>
    <col min="12035" max="12035" width="19.7109375" style="191" customWidth="1"/>
    <col min="12036" max="12036" width="10.85546875" style="191" customWidth="1"/>
    <col min="12037" max="12037" width="17.140625" style="191" customWidth="1"/>
    <col min="12038" max="12038" width="7.140625" style="191" customWidth="1"/>
    <col min="12039" max="12039" width="23" style="191" customWidth="1"/>
    <col min="12040" max="12040" width="28.140625" style="191" customWidth="1"/>
    <col min="12041" max="12041" width="36.7109375" style="191" customWidth="1"/>
    <col min="12042" max="12286" width="9.140625" style="191"/>
    <col min="12287" max="12287" width="8.5703125" style="191" customWidth="1"/>
    <col min="12288" max="12288" width="12" style="191" customWidth="1"/>
    <col min="12289" max="12289" width="10.42578125" style="191" customWidth="1"/>
    <col min="12290" max="12290" width="30.7109375" style="191" customWidth="1"/>
    <col min="12291" max="12291" width="19.7109375" style="191" customWidth="1"/>
    <col min="12292" max="12292" width="10.85546875" style="191" customWidth="1"/>
    <col min="12293" max="12293" width="17.140625" style="191" customWidth="1"/>
    <col min="12294" max="12294" width="7.140625" style="191" customWidth="1"/>
    <col min="12295" max="12295" width="23" style="191" customWidth="1"/>
    <col min="12296" max="12296" width="28.140625" style="191" customWidth="1"/>
    <col min="12297" max="12297" width="36.7109375" style="191" customWidth="1"/>
    <col min="12298" max="12542" width="9.140625" style="191"/>
    <col min="12543" max="12543" width="8.5703125" style="191" customWidth="1"/>
    <col min="12544" max="12544" width="12" style="191" customWidth="1"/>
    <col min="12545" max="12545" width="10.42578125" style="191" customWidth="1"/>
    <col min="12546" max="12546" width="30.7109375" style="191" customWidth="1"/>
    <col min="12547" max="12547" width="19.7109375" style="191" customWidth="1"/>
    <col min="12548" max="12548" width="10.85546875" style="191" customWidth="1"/>
    <col min="12549" max="12549" width="17.140625" style="191" customWidth="1"/>
    <col min="12550" max="12550" width="7.140625" style="191" customWidth="1"/>
    <col min="12551" max="12551" width="23" style="191" customWidth="1"/>
    <col min="12552" max="12552" width="28.140625" style="191" customWidth="1"/>
    <col min="12553" max="12553" width="36.7109375" style="191" customWidth="1"/>
    <col min="12554" max="12798" width="9.140625" style="191"/>
    <col min="12799" max="12799" width="8.5703125" style="191" customWidth="1"/>
    <col min="12800" max="12800" width="12" style="191" customWidth="1"/>
    <col min="12801" max="12801" width="10.42578125" style="191" customWidth="1"/>
    <col min="12802" max="12802" width="30.7109375" style="191" customWidth="1"/>
    <col min="12803" max="12803" width="19.7109375" style="191" customWidth="1"/>
    <col min="12804" max="12804" width="10.85546875" style="191" customWidth="1"/>
    <col min="12805" max="12805" width="17.140625" style="191" customWidth="1"/>
    <col min="12806" max="12806" width="7.140625" style="191" customWidth="1"/>
    <col min="12807" max="12807" width="23" style="191" customWidth="1"/>
    <col min="12808" max="12808" width="28.140625" style="191" customWidth="1"/>
    <col min="12809" max="12809" width="36.7109375" style="191" customWidth="1"/>
    <col min="12810" max="13054" width="9.140625" style="191"/>
    <col min="13055" max="13055" width="8.5703125" style="191" customWidth="1"/>
    <col min="13056" max="13056" width="12" style="191" customWidth="1"/>
    <col min="13057" max="13057" width="10.42578125" style="191" customWidth="1"/>
    <col min="13058" max="13058" width="30.7109375" style="191" customWidth="1"/>
    <col min="13059" max="13059" width="19.7109375" style="191" customWidth="1"/>
    <col min="13060" max="13060" width="10.85546875" style="191" customWidth="1"/>
    <col min="13061" max="13061" width="17.140625" style="191" customWidth="1"/>
    <col min="13062" max="13062" width="7.140625" style="191" customWidth="1"/>
    <col min="13063" max="13063" width="23" style="191" customWidth="1"/>
    <col min="13064" max="13064" width="28.140625" style="191" customWidth="1"/>
    <col min="13065" max="13065" width="36.7109375" style="191" customWidth="1"/>
    <col min="13066" max="13310" width="9.140625" style="191"/>
    <col min="13311" max="13311" width="8.5703125" style="191" customWidth="1"/>
    <col min="13312" max="13312" width="12" style="191" customWidth="1"/>
    <col min="13313" max="13313" width="10.42578125" style="191" customWidth="1"/>
    <col min="13314" max="13314" width="30.7109375" style="191" customWidth="1"/>
    <col min="13315" max="13315" width="19.7109375" style="191" customWidth="1"/>
    <col min="13316" max="13316" width="10.85546875" style="191" customWidth="1"/>
    <col min="13317" max="13317" width="17.140625" style="191" customWidth="1"/>
    <col min="13318" max="13318" width="7.140625" style="191" customWidth="1"/>
    <col min="13319" max="13319" width="23" style="191" customWidth="1"/>
    <col min="13320" max="13320" width="28.140625" style="191" customWidth="1"/>
    <col min="13321" max="13321" width="36.7109375" style="191" customWidth="1"/>
    <col min="13322" max="13566" width="9.140625" style="191"/>
    <col min="13567" max="13567" width="8.5703125" style="191" customWidth="1"/>
    <col min="13568" max="13568" width="12" style="191" customWidth="1"/>
    <col min="13569" max="13569" width="10.42578125" style="191" customWidth="1"/>
    <col min="13570" max="13570" width="30.7109375" style="191" customWidth="1"/>
    <col min="13571" max="13571" width="19.7109375" style="191" customWidth="1"/>
    <col min="13572" max="13572" width="10.85546875" style="191" customWidth="1"/>
    <col min="13573" max="13573" width="17.140625" style="191" customWidth="1"/>
    <col min="13574" max="13574" width="7.140625" style="191" customWidth="1"/>
    <col min="13575" max="13575" width="23" style="191" customWidth="1"/>
    <col min="13576" max="13576" width="28.140625" style="191" customWidth="1"/>
    <col min="13577" max="13577" width="36.7109375" style="191" customWidth="1"/>
    <col min="13578" max="13822" width="9.140625" style="191"/>
    <col min="13823" max="13823" width="8.5703125" style="191" customWidth="1"/>
    <col min="13824" max="13824" width="12" style="191" customWidth="1"/>
    <col min="13825" max="13825" width="10.42578125" style="191" customWidth="1"/>
    <col min="13826" max="13826" width="30.7109375" style="191" customWidth="1"/>
    <col min="13827" max="13827" width="19.7109375" style="191" customWidth="1"/>
    <col min="13828" max="13828" width="10.85546875" style="191" customWidth="1"/>
    <col min="13829" max="13829" width="17.140625" style="191" customWidth="1"/>
    <col min="13830" max="13830" width="7.140625" style="191" customWidth="1"/>
    <col min="13831" max="13831" width="23" style="191" customWidth="1"/>
    <col min="13832" max="13832" width="28.140625" style="191" customWidth="1"/>
    <col min="13833" max="13833" width="36.7109375" style="191" customWidth="1"/>
    <col min="13834" max="14078" width="9.140625" style="191"/>
    <col min="14079" max="14079" width="8.5703125" style="191" customWidth="1"/>
    <col min="14080" max="14080" width="12" style="191" customWidth="1"/>
    <col min="14081" max="14081" width="10.42578125" style="191" customWidth="1"/>
    <col min="14082" max="14082" width="30.7109375" style="191" customWidth="1"/>
    <col min="14083" max="14083" width="19.7109375" style="191" customWidth="1"/>
    <col min="14084" max="14084" width="10.85546875" style="191" customWidth="1"/>
    <col min="14085" max="14085" width="17.140625" style="191" customWidth="1"/>
    <col min="14086" max="14086" width="7.140625" style="191" customWidth="1"/>
    <col min="14087" max="14087" width="23" style="191" customWidth="1"/>
    <col min="14088" max="14088" width="28.140625" style="191" customWidth="1"/>
    <col min="14089" max="14089" width="36.7109375" style="191" customWidth="1"/>
    <col min="14090" max="14334" width="9.140625" style="191"/>
    <col min="14335" max="14335" width="8.5703125" style="191" customWidth="1"/>
    <col min="14336" max="14336" width="12" style="191" customWidth="1"/>
    <col min="14337" max="14337" width="10.42578125" style="191" customWidth="1"/>
    <col min="14338" max="14338" width="30.7109375" style="191" customWidth="1"/>
    <col min="14339" max="14339" width="19.7109375" style="191" customWidth="1"/>
    <col min="14340" max="14340" width="10.85546875" style="191" customWidth="1"/>
    <col min="14341" max="14341" width="17.140625" style="191" customWidth="1"/>
    <col min="14342" max="14342" width="7.140625" style="191" customWidth="1"/>
    <col min="14343" max="14343" width="23" style="191" customWidth="1"/>
    <col min="14344" max="14344" width="28.140625" style="191" customWidth="1"/>
    <col min="14345" max="14345" width="36.7109375" style="191" customWidth="1"/>
    <col min="14346" max="14590" width="9.140625" style="191"/>
    <col min="14591" max="14591" width="8.5703125" style="191" customWidth="1"/>
    <col min="14592" max="14592" width="12" style="191" customWidth="1"/>
    <col min="14593" max="14593" width="10.42578125" style="191" customWidth="1"/>
    <col min="14594" max="14594" width="30.7109375" style="191" customWidth="1"/>
    <col min="14595" max="14595" width="19.7109375" style="191" customWidth="1"/>
    <col min="14596" max="14596" width="10.85546875" style="191" customWidth="1"/>
    <col min="14597" max="14597" width="17.140625" style="191" customWidth="1"/>
    <col min="14598" max="14598" width="7.140625" style="191" customWidth="1"/>
    <col min="14599" max="14599" width="23" style="191" customWidth="1"/>
    <col min="14600" max="14600" width="28.140625" style="191" customWidth="1"/>
    <col min="14601" max="14601" width="36.7109375" style="191" customWidth="1"/>
    <col min="14602" max="14846" width="9.140625" style="191"/>
    <col min="14847" max="14847" width="8.5703125" style="191" customWidth="1"/>
    <col min="14848" max="14848" width="12" style="191" customWidth="1"/>
    <col min="14849" max="14849" width="10.42578125" style="191" customWidth="1"/>
    <col min="14850" max="14850" width="30.7109375" style="191" customWidth="1"/>
    <col min="14851" max="14851" width="19.7109375" style="191" customWidth="1"/>
    <col min="14852" max="14852" width="10.85546875" style="191" customWidth="1"/>
    <col min="14853" max="14853" width="17.140625" style="191" customWidth="1"/>
    <col min="14854" max="14854" width="7.140625" style="191" customWidth="1"/>
    <col min="14855" max="14855" width="23" style="191" customWidth="1"/>
    <col min="14856" max="14856" width="28.140625" style="191" customWidth="1"/>
    <col min="14857" max="14857" width="36.7109375" style="191" customWidth="1"/>
    <col min="14858" max="15102" width="9.140625" style="191"/>
    <col min="15103" max="15103" width="8.5703125" style="191" customWidth="1"/>
    <col min="15104" max="15104" width="12" style="191" customWidth="1"/>
    <col min="15105" max="15105" width="10.42578125" style="191" customWidth="1"/>
    <col min="15106" max="15106" width="30.7109375" style="191" customWidth="1"/>
    <col min="15107" max="15107" width="19.7109375" style="191" customWidth="1"/>
    <col min="15108" max="15108" width="10.85546875" style="191" customWidth="1"/>
    <col min="15109" max="15109" width="17.140625" style="191" customWidth="1"/>
    <col min="15110" max="15110" width="7.140625" style="191" customWidth="1"/>
    <col min="15111" max="15111" width="23" style="191" customWidth="1"/>
    <col min="15112" max="15112" width="28.140625" style="191" customWidth="1"/>
    <col min="15113" max="15113" width="36.7109375" style="191" customWidth="1"/>
    <col min="15114" max="15358" width="9.140625" style="191"/>
    <col min="15359" max="15359" width="8.5703125" style="191" customWidth="1"/>
    <col min="15360" max="15360" width="12" style="191" customWidth="1"/>
    <col min="15361" max="15361" width="10.42578125" style="191" customWidth="1"/>
    <col min="15362" max="15362" width="30.7109375" style="191" customWidth="1"/>
    <col min="15363" max="15363" width="19.7109375" style="191" customWidth="1"/>
    <col min="15364" max="15364" width="10.85546875" style="191" customWidth="1"/>
    <col min="15365" max="15365" width="17.140625" style="191" customWidth="1"/>
    <col min="15366" max="15366" width="7.140625" style="191" customWidth="1"/>
    <col min="15367" max="15367" width="23" style="191" customWidth="1"/>
    <col min="15368" max="15368" width="28.140625" style="191" customWidth="1"/>
    <col min="15369" max="15369" width="36.7109375" style="191" customWidth="1"/>
    <col min="15370" max="15614" width="9.140625" style="191"/>
    <col min="15615" max="15615" width="8.5703125" style="191" customWidth="1"/>
    <col min="15616" max="15616" width="12" style="191" customWidth="1"/>
    <col min="15617" max="15617" width="10.42578125" style="191" customWidth="1"/>
    <col min="15618" max="15618" width="30.7109375" style="191" customWidth="1"/>
    <col min="15619" max="15619" width="19.7109375" style="191" customWidth="1"/>
    <col min="15620" max="15620" width="10.85546875" style="191" customWidth="1"/>
    <col min="15621" max="15621" width="17.140625" style="191" customWidth="1"/>
    <col min="15622" max="15622" width="7.140625" style="191" customWidth="1"/>
    <col min="15623" max="15623" width="23" style="191" customWidth="1"/>
    <col min="15624" max="15624" width="28.140625" style="191" customWidth="1"/>
    <col min="15625" max="15625" width="36.7109375" style="191" customWidth="1"/>
    <col min="15626" max="15870" width="9.140625" style="191"/>
    <col min="15871" max="15871" width="8.5703125" style="191" customWidth="1"/>
    <col min="15872" max="15872" width="12" style="191" customWidth="1"/>
    <col min="15873" max="15873" width="10.42578125" style="191" customWidth="1"/>
    <col min="15874" max="15874" width="30.7109375" style="191" customWidth="1"/>
    <col min="15875" max="15875" width="19.7109375" style="191" customWidth="1"/>
    <col min="15876" max="15876" width="10.85546875" style="191" customWidth="1"/>
    <col min="15877" max="15877" width="17.140625" style="191" customWidth="1"/>
    <col min="15878" max="15878" width="7.140625" style="191" customWidth="1"/>
    <col min="15879" max="15879" width="23" style="191" customWidth="1"/>
    <col min="15880" max="15880" width="28.140625" style="191" customWidth="1"/>
    <col min="15881" max="15881" width="36.7109375" style="191" customWidth="1"/>
    <col min="15882" max="16126" width="9.140625" style="191"/>
    <col min="16127" max="16127" width="8.5703125" style="191" customWidth="1"/>
    <col min="16128" max="16128" width="12" style="191" customWidth="1"/>
    <col min="16129" max="16129" width="10.42578125" style="191" customWidth="1"/>
    <col min="16130" max="16130" width="30.7109375" style="191" customWidth="1"/>
    <col min="16131" max="16131" width="19.7109375" style="191" customWidth="1"/>
    <col min="16132" max="16132" width="10.85546875" style="191" customWidth="1"/>
    <col min="16133" max="16133" width="17.140625" style="191" customWidth="1"/>
    <col min="16134" max="16134" width="7.140625" style="191" customWidth="1"/>
    <col min="16135" max="16135" width="23" style="191" customWidth="1"/>
    <col min="16136" max="16136" width="28.140625" style="191" customWidth="1"/>
    <col min="16137" max="16137" width="36.7109375" style="191" customWidth="1"/>
    <col min="16138" max="16384" width="9.140625" style="191"/>
  </cols>
  <sheetData>
    <row r="1" spans="1:19" ht="13.5" thickBot="1" x14ac:dyDescent="0.25">
      <c r="A1" s="296"/>
      <c r="B1" s="295"/>
      <c r="C1" s="292"/>
      <c r="D1" s="294" t="s">
        <v>39</v>
      </c>
      <c r="E1" s="292"/>
      <c r="F1" s="292"/>
      <c r="G1" s="293"/>
      <c r="J1" s="292"/>
      <c r="L1" s="291"/>
    </row>
    <row r="2" spans="1:19" ht="56.25" x14ac:dyDescent="0.2">
      <c r="A2" s="290" t="s">
        <v>239</v>
      </c>
      <c r="B2" s="289" t="s">
        <v>238</v>
      </c>
      <c r="C2" s="287" t="s">
        <v>58</v>
      </c>
      <c r="D2" s="289" t="s">
        <v>237</v>
      </c>
      <c r="E2" s="287" t="s">
        <v>236</v>
      </c>
      <c r="F2" s="287" t="s">
        <v>235</v>
      </c>
      <c r="G2" s="288" t="s">
        <v>234</v>
      </c>
      <c r="H2" s="287" t="s">
        <v>233</v>
      </c>
      <c r="I2" s="287" t="s">
        <v>232</v>
      </c>
      <c r="J2" s="287" t="s">
        <v>231</v>
      </c>
      <c r="K2" s="287" t="s">
        <v>230</v>
      </c>
      <c r="L2" s="286" t="s">
        <v>229</v>
      </c>
    </row>
    <row r="3" spans="1:19" ht="25.5" x14ac:dyDescent="0.2">
      <c r="A3" s="231"/>
      <c r="B3" s="227"/>
      <c r="C3" s="227"/>
      <c r="D3" s="274"/>
      <c r="E3" s="227"/>
      <c r="F3" s="227"/>
      <c r="G3" s="229"/>
      <c r="H3" s="228">
        <v>43556</v>
      </c>
      <c r="I3" s="227"/>
      <c r="J3" s="227"/>
      <c r="K3" s="226"/>
      <c r="L3" s="225"/>
      <c r="P3" s="191" t="s">
        <v>228</v>
      </c>
      <c r="R3" s="191" t="s">
        <v>62</v>
      </c>
      <c r="S3" s="191" t="s">
        <v>227</v>
      </c>
    </row>
    <row r="4" spans="1:19" ht="18.75" x14ac:dyDescent="0.2">
      <c r="A4" s="307"/>
      <c r="B4" s="308"/>
      <c r="C4" s="308"/>
      <c r="D4" s="309"/>
      <c r="E4" s="308"/>
      <c r="F4" s="308"/>
      <c r="G4" s="310"/>
      <c r="H4" s="311"/>
      <c r="I4" s="308"/>
      <c r="J4" s="308"/>
      <c r="K4" s="312"/>
      <c r="L4" s="313"/>
      <c r="R4" s="191" t="s">
        <v>45</v>
      </c>
      <c r="S4" s="191" t="s">
        <v>44</v>
      </c>
    </row>
    <row r="5" spans="1:19" x14ac:dyDescent="0.2">
      <c r="A5" s="285"/>
      <c r="B5" s="284"/>
      <c r="C5" s="280"/>
      <c r="D5" s="283"/>
      <c r="E5" s="280"/>
      <c r="F5" s="280"/>
      <c r="G5" s="282"/>
      <c r="H5" s="281"/>
      <c r="I5" s="280"/>
      <c r="J5" s="280"/>
      <c r="K5" s="279"/>
      <c r="L5" s="278"/>
      <c r="R5" s="191" t="s">
        <v>43</v>
      </c>
      <c r="S5" s="191" t="s">
        <v>242</v>
      </c>
    </row>
    <row r="6" spans="1:19" x14ac:dyDescent="0.2">
      <c r="A6" s="341" t="s">
        <v>226</v>
      </c>
      <c r="B6" s="344" t="s">
        <v>225</v>
      </c>
      <c r="C6" s="260"/>
      <c r="D6" s="259"/>
      <c r="E6" s="260" t="s">
        <v>224</v>
      </c>
      <c r="F6" s="260" t="s">
        <v>223</v>
      </c>
      <c r="G6" s="271">
        <v>10</v>
      </c>
      <c r="H6" s="347"/>
      <c r="I6" s="260"/>
      <c r="J6" s="276"/>
      <c r="K6" s="264"/>
      <c r="L6" s="263"/>
      <c r="P6" s="262" t="s">
        <v>224</v>
      </c>
      <c r="R6" s="191" t="s">
        <v>194</v>
      </c>
      <c r="S6" s="269" t="s">
        <v>37</v>
      </c>
    </row>
    <row r="7" spans="1:19" x14ac:dyDescent="0.2">
      <c r="A7" s="342"/>
      <c r="B7" s="345"/>
      <c r="C7" s="260"/>
      <c r="D7" s="259"/>
      <c r="E7" s="260" t="s">
        <v>108</v>
      </c>
      <c r="F7" s="260"/>
      <c r="G7" s="271">
        <v>5</v>
      </c>
      <c r="H7" s="348"/>
      <c r="I7" s="260"/>
      <c r="J7" s="276"/>
      <c r="K7" s="264"/>
      <c r="L7" s="263"/>
      <c r="P7" s="262" t="s">
        <v>108</v>
      </c>
      <c r="R7" s="191" t="s">
        <v>116</v>
      </c>
      <c r="S7" s="269" t="s">
        <v>35</v>
      </c>
    </row>
    <row r="8" spans="1:19" ht="42" customHeight="1" x14ac:dyDescent="0.2">
      <c r="A8" s="342"/>
      <c r="B8" s="345"/>
      <c r="C8" s="260" t="s">
        <v>194</v>
      </c>
      <c r="D8" s="259" t="s">
        <v>37</v>
      </c>
      <c r="E8" s="260" t="s">
        <v>115</v>
      </c>
      <c r="F8" s="260" t="s">
        <v>223</v>
      </c>
      <c r="G8" s="271">
        <v>7</v>
      </c>
      <c r="H8" s="348"/>
      <c r="I8" s="260"/>
      <c r="J8" s="276"/>
      <c r="K8" s="264"/>
      <c r="L8" s="263"/>
      <c r="P8" s="262" t="s">
        <v>115</v>
      </c>
      <c r="R8" s="191" t="s">
        <v>143</v>
      </c>
      <c r="S8" s="269" t="s">
        <v>32</v>
      </c>
    </row>
    <row r="9" spans="1:19" ht="38.25" customHeight="1" x14ac:dyDescent="0.2">
      <c r="A9" s="342"/>
      <c r="B9" s="345"/>
      <c r="C9" s="260" t="s">
        <v>194</v>
      </c>
      <c r="D9" s="277" t="s">
        <v>37</v>
      </c>
      <c r="E9" s="260" t="s">
        <v>118</v>
      </c>
      <c r="F9" s="260"/>
      <c r="G9" s="271">
        <v>10</v>
      </c>
      <c r="H9" s="348"/>
      <c r="I9" s="260"/>
      <c r="J9" s="260"/>
      <c r="K9" s="264"/>
      <c r="L9" s="263"/>
      <c r="P9" s="262" t="s">
        <v>118</v>
      </c>
      <c r="R9" s="191" t="s">
        <v>140</v>
      </c>
      <c r="S9" s="269" t="s">
        <v>30</v>
      </c>
    </row>
    <row r="10" spans="1:19" ht="25.5" x14ac:dyDescent="0.2">
      <c r="A10" s="342"/>
      <c r="B10" s="345"/>
      <c r="C10" s="260" t="s">
        <v>19</v>
      </c>
      <c r="D10" s="259" t="s">
        <v>18</v>
      </c>
      <c r="E10" s="260" t="s">
        <v>221</v>
      </c>
      <c r="F10" s="260" t="s">
        <v>222</v>
      </c>
      <c r="G10" s="271">
        <v>7</v>
      </c>
      <c r="H10" s="348"/>
      <c r="I10" s="260"/>
      <c r="J10" s="276"/>
      <c r="K10" s="264"/>
      <c r="L10" s="263"/>
      <c r="P10" s="262" t="s">
        <v>221</v>
      </c>
      <c r="R10" s="191" t="s">
        <v>220</v>
      </c>
      <c r="S10" s="269" t="s">
        <v>28</v>
      </c>
    </row>
    <row r="11" spans="1:19" x14ac:dyDescent="0.2">
      <c r="A11" s="342"/>
      <c r="B11" s="345"/>
      <c r="C11" s="260" t="s">
        <v>21</v>
      </c>
      <c r="D11" s="259" t="s">
        <v>151</v>
      </c>
      <c r="E11" s="260" t="s">
        <v>154</v>
      </c>
      <c r="F11" s="260" t="s">
        <v>219</v>
      </c>
      <c r="G11" s="271">
        <v>7</v>
      </c>
      <c r="H11" s="348"/>
      <c r="I11" s="260"/>
      <c r="J11" s="276"/>
      <c r="K11" s="264"/>
      <c r="L11" s="263"/>
      <c r="P11" s="262" t="s">
        <v>154</v>
      </c>
      <c r="R11" s="191" t="s">
        <v>137</v>
      </c>
      <c r="S11" s="269" t="s">
        <v>26</v>
      </c>
    </row>
    <row r="12" spans="1:19" ht="15.75" x14ac:dyDescent="0.2">
      <c r="A12" s="343"/>
      <c r="B12" s="346"/>
      <c r="C12" s="260"/>
      <c r="D12" s="259"/>
      <c r="E12" s="260"/>
      <c r="F12" s="260"/>
      <c r="G12" s="271"/>
      <c r="H12" s="349"/>
      <c r="I12" s="260"/>
      <c r="J12" s="260"/>
      <c r="K12" s="264"/>
      <c r="L12" s="263"/>
      <c r="P12" s="262" t="s">
        <v>109</v>
      </c>
      <c r="R12" s="191" t="s">
        <v>218</v>
      </c>
      <c r="S12" s="275" t="s">
        <v>24</v>
      </c>
    </row>
    <row r="13" spans="1:19" ht="15" x14ac:dyDescent="0.2">
      <c r="A13" s="272" t="s">
        <v>217</v>
      </c>
      <c r="B13" s="261" t="s">
        <v>216</v>
      </c>
      <c r="C13" s="260"/>
      <c r="D13" s="259"/>
      <c r="E13" s="260"/>
      <c r="F13" s="260"/>
      <c r="G13" s="271"/>
      <c r="H13" s="270"/>
      <c r="I13" s="260"/>
      <c r="J13" s="260"/>
      <c r="K13" s="264"/>
      <c r="L13" s="263"/>
      <c r="P13" s="262" t="s">
        <v>125</v>
      </c>
      <c r="R13" s="242" t="s">
        <v>21</v>
      </c>
      <c r="S13" s="243" t="s">
        <v>151</v>
      </c>
    </row>
    <row r="14" spans="1:19" ht="18.75" x14ac:dyDescent="0.2">
      <c r="A14" s="231"/>
      <c r="B14" s="227"/>
      <c r="C14" s="227"/>
      <c r="D14" s="274"/>
      <c r="E14" s="227"/>
      <c r="F14" s="227"/>
      <c r="G14" s="229"/>
      <c r="H14" s="228">
        <v>43586</v>
      </c>
      <c r="I14" s="227"/>
      <c r="J14" s="227"/>
      <c r="K14" s="226"/>
      <c r="L14" s="225"/>
      <c r="P14" s="262" t="s">
        <v>124</v>
      </c>
      <c r="R14" s="242" t="s">
        <v>19</v>
      </c>
      <c r="S14" s="243" t="s">
        <v>18</v>
      </c>
    </row>
    <row r="15" spans="1:19" ht="15" x14ac:dyDescent="0.2">
      <c r="A15" s="272" t="s">
        <v>215</v>
      </c>
      <c r="B15" s="261" t="s">
        <v>214</v>
      </c>
      <c r="C15" s="260"/>
      <c r="D15" s="259"/>
      <c r="E15" s="260"/>
      <c r="F15" s="260"/>
      <c r="G15" s="271"/>
      <c r="H15" s="270"/>
      <c r="I15" s="260"/>
      <c r="J15" s="260"/>
      <c r="K15" s="264"/>
      <c r="L15" s="263"/>
      <c r="P15" s="262" t="s">
        <v>63</v>
      </c>
      <c r="R15" s="191" t="s">
        <v>15</v>
      </c>
      <c r="S15" s="273" t="s">
        <v>110</v>
      </c>
    </row>
    <row r="16" spans="1:19" ht="15" x14ac:dyDescent="0.2">
      <c r="A16" s="272" t="s">
        <v>213</v>
      </c>
      <c r="B16" s="261" t="s">
        <v>212</v>
      </c>
      <c r="C16" s="260"/>
      <c r="D16" s="259"/>
      <c r="E16" s="260"/>
      <c r="F16" s="260"/>
      <c r="G16" s="271"/>
      <c r="H16" s="270"/>
      <c r="I16" s="260"/>
      <c r="J16" s="260"/>
      <c r="K16" s="264"/>
      <c r="L16" s="263"/>
      <c r="P16" s="262" t="s">
        <v>193</v>
      </c>
      <c r="R16" s="191" t="s">
        <v>13</v>
      </c>
      <c r="S16" s="269" t="s">
        <v>126</v>
      </c>
    </row>
    <row r="17" spans="1:19" s="242" customFormat="1" x14ac:dyDescent="0.2">
      <c r="A17" s="268" t="s">
        <v>211</v>
      </c>
      <c r="B17" s="261" t="s">
        <v>210</v>
      </c>
      <c r="C17" s="258"/>
      <c r="D17" s="259"/>
      <c r="E17" s="258"/>
      <c r="F17" s="258"/>
      <c r="G17" s="266"/>
      <c r="H17" s="265"/>
      <c r="I17" s="260"/>
      <c r="J17" s="260"/>
      <c r="K17" s="264"/>
      <c r="L17" s="263"/>
      <c r="R17" s="191" t="s">
        <v>11</v>
      </c>
      <c r="S17" s="243" t="s">
        <v>113</v>
      </c>
    </row>
    <row r="18" spans="1:19" s="242" customFormat="1" x14ac:dyDescent="0.2">
      <c r="A18" s="267"/>
      <c r="B18" s="261"/>
      <c r="C18" s="258"/>
      <c r="D18" s="259"/>
      <c r="E18" s="258"/>
      <c r="F18" s="258"/>
      <c r="G18" s="266"/>
      <c r="H18" s="265"/>
      <c r="I18" s="260"/>
      <c r="J18" s="260"/>
      <c r="K18" s="264"/>
      <c r="L18" s="263"/>
      <c r="R18" s="191" t="s">
        <v>9</v>
      </c>
      <c r="S18" s="243" t="s">
        <v>8</v>
      </c>
    </row>
    <row r="19" spans="1:19" s="242" customFormat="1" ht="24.75" customHeight="1" x14ac:dyDescent="0.2">
      <c r="A19" s="350"/>
      <c r="B19" s="261" t="s">
        <v>209</v>
      </c>
      <c r="C19" s="260" t="s">
        <v>15</v>
      </c>
      <c r="D19" s="259" t="s">
        <v>110</v>
      </c>
      <c r="E19" s="258" t="s">
        <v>125</v>
      </c>
      <c r="F19" s="254"/>
      <c r="G19" s="257">
        <v>0</v>
      </c>
      <c r="H19" s="256" t="s">
        <v>208</v>
      </c>
      <c r="I19" s="255"/>
      <c r="J19" s="254"/>
      <c r="K19" s="253"/>
      <c r="L19" s="252"/>
      <c r="P19" s="262" t="s">
        <v>173</v>
      </c>
      <c r="R19" s="242" t="s">
        <v>6</v>
      </c>
      <c r="S19" s="243" t="s">
        <v>5</v>
      </c>
    </row>
    <row r="20" spans="1:19" s="242" customFormat="1" ht="25.5" customHeight="1" x14ac:dyDescent="0.2">
      <c r="A20" s="351"/>
      <c r="B20" s="261" t="s">
        <v>209</v>
      </c>
      <c r="C20" s="260" t="s">
        <v>15</v>
      </c>
      <c r="D20" s="259" t="s">
        <v>110</v>
      </c>
      <c r="E20" s="258" t="s">
        <v>109</v>
      </c>
      <c r="F20" s="254"/>
      <c r="G20" s="257">
        <v>5</v>
      </c>
      <c r="H20" s="256" t="s">
        <v>208</v>
      </c>
      <c r="I20" s="255"/>
      <c r="J20" s="254" t="s">
        <v>207</v>
      </c>
      <c r="K20" s="253"/>
      <c r="L20" s="252" t="s">
        <v>206</v>
      </c>
      <c r="R20" s="242" t="s">
        <v>4</v>
      </c>
      <c r="S20" s="243" t="s">
        <v>3</v>
      </c>
    </row>
    <row r="21" spans="1:19" s="242" customFormat="1" ht="12.75" customHeight="1" x14ac:dyDescent="0.2">
      <c r="A21" s="251" t="s">
        <v>205</v>
      </c>
      <c r="B21" s="250" t="s">
        <v>204</v>
      </c>
      <c r="C21" s="246"/>
      <c r="D21" s="215"/>
      <c r="E21" s="246"/>
      <c r="F21" s="246"/>
      <c r="G21" s="249"/>
      <c r="H21" s="248"/>
      <c r="I21" s="247"/>
      <c r="J21" s="246"/>
      <c r="K21" s="245"/>
      <c r="L21" s="244"/>
      <c r="S21" s="243"/>
    </row>
    <row r="22" spans="1:19" ht="18.75" x14ac:dyDescent="0.2">
      <c r="A22" s="231"/>
      <c r="B22" s="227"/>
      <c r="C22" s="227"/>
      <c r="D22" s="230"/>
      <c r="E22" s="227"/>
      <c r="F22" s="227"/>
      <c r="G22" s="229"/>
      <c r="H22" s="228">
        <v>43617</v>
      </c>
      <c r="I22" s="227"/>
      <c r="J22" s="227"/>
      <c r="K22" s="226"/>
      <c r="L22" s="225"/>
    </row>
    <row r="23" spans="1:19" x14ac:dyDescent="0.2">
      <c r="A23" s="380" t="s">
        <v>203</v>
      </c>
      <c r="B23" s="381" t="s">
        <v>202</v>
      </c>
      <c r="C23" s="382"/>
      <c r="D23" s="383"/>
      <c r="E23" s="382"/>
      <c r="F23" s="384"/>
      <c r="G23" s="385"/>
      <c r="H23" s="386"/>
      <c r="I23" s="382"/>
      <c r="J23" s="382"/>
      <c r="K23" s="382"/>
      <c r="L23" s="387"/>
    </row>
    <row r="24" spans="1:19" x14ac:dyDescent="0.2">
      <c r="A24" s="380" t="s">
        <v>201</v>
      </c>
      <c r="B24" s="381" t="s">
        <v>200</v>
      </c>
      <c r="C24" s="382"/>
      <c r="D24" s="388"/>
      <c r="E24" s="382"/>
      <c r="F24" s="389"/>
      <c r="G24" s="390"/>
      <c r="H24" s="389"/>
      <c r="I24" s="382"/>
      <c r="J24" s="382"/>
      <c r="K24" s="382"/>
      <c r="L24" s="387"/>
    </row>
    <row r="25" spans="1:19" x14ac:dyDescent="0.2">
      <c r="A25" s="380" t="s">
        <v>199</v>
      </c>
      <c r="B25" s="381" t="s">
        <v>198</v>
      </c>
      <c r="C25" s="382"/>
      <c r="D25" s="388"/>
      <c r="E25" s="382"/>
      <c r="F25" s="389"/>
      <c r="G25" s="390"/>
      <c r="H25" s="389"/>
      <c r="I25" s="382"/>
      <c r="J25" s="382"/>
      <c r="K25" s="382"/>
      <c r="L25" s="387"/>
    </row>
    <row r="26" spans="1:19" x14ac:dyDescent="0.2">
      <c r="A26" s="391" t="s">
        <v>197</v>
      </c>
      <c r="B26" s="392" t="s">
        <v>196</v>
      </c>
      <c r="C26" s="393"/>
      <c r="D26" s="393"/>
      <c r="E26" s="393"/>
      <c r="F26" s="393"/>
      <c r="G26" s="394"/>
      <c r="H26" s="389"/>
      <c r="I26" s="382"/>
      <c r="J26" s="382"/>
      <c r="K26" s="382"/>
      <c r="L26" s="387"/>
    </row>
    <row r="27" spans="1:19" x14ac:dyDescent="0.2">
      <c r="A27" s="395"/>
      <c r="B27" s="396"/>
      <c r="C27" s="393"/>
      <c r="D27" s="397"/>
      <c r="E27" s="393"/>
      <c r="F27" s="393"/>
      <c r="G27" s="394"/>
      <c r="H27" s="389"/>
      <c r="I27" s="382"/>
      <c r="J27" s="382"/>
      <c r="K27" s="382"/>
      <c r="L27" s="387"/>
    </row>
    <row r="28" spans="1:19" ht="18.75" x14ac:dyDescent="0.2">
      <c r="A28" s="231"/>
      <c r="B28" s="227"/>
      <c r="C28" s="227"/>
      <c r="D28" s="230"/>
      <c r="E28" s="227"/>
      <c r="F28" s="227"/>
      <c r="G28" s="229"/>
      <c r="H28" s="228">
        <v>43647</v>
      </c>
      <c r="I28" s="227"/>
      <c r="J28" s="227"/>
      <c r="K28" s="226"/>
      <c r="L28" s="225"/>
    </row>
    <row r="29" spans="1:19" ht="45.75" customHeight="1" x14ac:dyDescent="0.2">
      <c r="A29" s="305">
        <v>27</v>
      </c>
      <c r="B29" s="306" t="s">
        <v>195</v>
      </c>
      <c r="C29" s="262"/>
      <c r="D29" s="314"/>
      <c r="E29" s="262"/>
      <c r="F29" s="237"/>
      <c r="G29" s="236"/>
      <c r="H29" s="208"/>
      <c r="I29" s="219"/>
      <c r="J29" s="219"/>
      <c r="K29" s="207"/>
      <c r="L29" s="206"/>
    </row>
    <row r="30" spans="1:19" ht="12.75" customHeight="1" x14ac:dyDescent="0.2">
      <c r="A30" s="372">
        <v>28</v>
      </c>
      <c r="B30" s="356" t="s">
        <v>191</v>
      </c>
      <c r="C30" s="262" t="s">
        <v>194</v>
      </c>
      <c r="D30" s="314" t="s">
        <v>37</v>
      </c>
      <c r="E30" s="262" t="s">
        <v>118</v>
      </c>
      <c r="F30" s="237"/>
      <c r="G30" s="236">
        <v>5</v>
      </c>
      <c r="H30" s="256" t="s">
        <v>208</v>
      </c>
      <c r="I30" s="304"/>
      <c r="J30" s="304"/>
      <c r="K30" s="302"/>
      <c r="L30" s="206"/>
    </row>
    <row r="31" spans="1:19" ht="12.75" customHeight="1" x14ac:dyDescent="0.2">
      <c r="A31" s="373"/>
      <c r="B31" s="375"/>
      <c r="C31" s="262" t="s">
        <v>194</v>
      </c>
      <c r="D31" s="314" t="s">
        <v>37</v>
      </c>
      <c r="E31" s="237" t="s">
        <v>115</v>
      </c>
      <c r="F31" s="237"/>
      <c r="G31" s="236">
        <v>5</v>
      </c>
      <c r="H31" s="256" t="s">
        <v>208</v>
      </c>
      <c r="I31" s="304"/>
      <c r="J31" s="218"/>
      <c r="K31" s="302"/>
      <c r="L31" s="206"/>
    </row>
    <row r="32" spans="1:19" ht="25.5" x14ac:dyDescent="0.2">
      <c r="A32" s="374"/>
      <c r="B32" s="376"/>
      <c r="C32" s="237" t="s">
        <v>116</v>
      </c>
      <c r="D32" s="238" t="s">
        <v>35</v>
      </c>
      <c r="E32" s="237"/>
      <c r="F32" s="237"/>
      <c r="G32" s="236"/>
      <c r="H32" s="256" t="s">
        <v>208</v>
      </c>
      <c r="I32" s="304"/>
      <c r="J32" s="304" t="s">
        <v>192</v>
      </c>
      <c r="K32" s="207"/>
      <c r="L32" s="206"/>
    </row>
    <row r="33" spans="1:12" ht="15" x14ac:dyDescent="0.25">
      <c r="A33" s="224" t="s">
        <v>190</v>
      </c>
      <c r="B33" s="212" t="s">
        <v>189</v>
      </c>
      <c r="C33" s="237"/>
      <c r="D33" s="240"/>
      <c r="E33" s="237"/>
      <c r="F33" s="237"/>
      <c r="G33" s="236"/>
      <c r="H33" s="208"/>
      <c r="I33" s="219"/>
      <c r="J33" s="219"/>
      <c r="K33" s="207"/>
      <c r="L33" s="206"/>
    </row>
    <row r="34" spans="1:12" ht="25.5" x14ac:dyDescent="0.2">
      <c r="A34" s="224" t="s">
        <v>188</v>
      </c>
      <c r="B34" s="212" t="s">
        <v>187</v>
      </c>
      <c r="C34" s="237" t="s">
        <v>116</v>
      </c>
      <c r="D34" s="238" t="s">
        <v>35</v>
      </c>
      <c r="E34" s="262" t="s">
        <v>118</v>
      </c>
      <c r="F34" s="214"/>
      <c r="G34" s="239">
        <v>3</v>
      </c>
      <c r="H34" s="208" t="s">
        <v>244</v>
      </c>
      <c r="I34" s="219"/>
      <c r="J34" s="219"/>
      <c r="K34" s="207"/>
      <c r="L34" s="206"/>
    </row>
    <row r="35" spans="1:12" x14ac:dyDescent="0.2">
      <c r="A35" s="357" t="s">
        <v>186</v>
      </c>
      <c r="B35" s="352" t="s">
        <v>185</v>
      </c>
      <c r="C35" s="207" t="s">
        <v>15</v>
      </c>
      <c r="D35" s="215" t="s">
        <v>110</v>
      </c>
      <c r="E35" s="207" t="s">
        <v>124</v>
      </c>
      <c r="F35" s="210"/>
      <c r="G35" s="209">
        <v>5</v>
      </c>
      <c r="H35" s="208" t="s">
        <v>240</v>
      </c>
      <c r="I35" s="207"/>
      <c r="J35" s="207"/>
      <c r="K35" s="207"/>
      <c r="L35" s="206"/>
    </row>
    <row r="36" spans="1:12" x14ac:dyDescent="0.2">
      <c r="A36" s="358"/>
      <c r="B36" s="360"/>
      <c r="C36" s="299" t="s">
        <v>15</v>
      </c>
      <c r="D36" s="215" t="s">
        <v>110</v>
      </c>
      <c r="E36" s="299" t="s">
        <v>125</v>
      </c>
      <c r="F36" s="210"/>
      <c r="G36" s="209">
        <v>5</v>
      </c>
      <c r="H36" s="208" t="s">
        <v>241</v>
      </c>
      <c r="I36" s="299"/>
      <c r="J36" s="299"/>
      <c r="K36" s="299"/>
      <c r="L36" s="206"/>
    </row>
    <row r="37" spans="1:12" x14ac:dyDescent="0.2">
      <c r="A37" s="358"/>
      <c r="B37" s="360"/>
      <c r="C37" s="302" t="s">
        <v>45</v>
      </c>
      <c r="D37" s="302" t="s">
        <v>44</v>
      </c>
      <c r="E37" s="237" t="s">
        <v>193</v>
      </c>
      <c r="F37" s="237"/>
      <c r="G37" s="236">
        <v>5</v>
      </c>
      <c r="H37" s="208" t="s">
        <v>243</v>
      </c>
      <c r="I37" s="299"/>
      <c r="J37" s="299"/>
      <c r="K37" s="299"/>
      <c r="L37" s="206"/>
    </row>
    <row r="38" spans="1:12" x14ac:dyDescent="0.2">
      <c r="A38" s="359"/>
      <c r="B38" s="361"/>
      <c r="C38" s="302" t="s">
        <v>45</v>
      </c>
      <c r="D38" s="302" t="s">
        <v>44</v>
      </c>
      <c r="E38" s="237" t="s">
        <v>108</v>
      </c>
      <c r="F38" s="210"/>
      <c r="G38" s="209">
        <v>5</v>
      </c>
      <c r="H38" s="208" t="s">
        <v>245</v>
      </c>
      <c r="I38" s="207"/>
      <c r="J38" s="207"/>
      <c r="K38" s="207"/>
      <c r="L38" s="206"/>
    </row>
    <row r="39" spans="1:12" ht="18.75" x14ac:dyDescent="0.2">
      <c r="A39" s="231"/>
      <c r="B39" s="227"/>
      <c r="C39" s="227"/>
      <c r="D39" s="230"/>
      <c r="E39" s="227"/>
      <c r="F39" s="227"/>
      <c r="G39" s="229"/>
      <c r="H39" s="228">
        <v>43678</v>
      </c>
      <c r="I39" s="227"/>
      <c r="J39" s="227"/>
      <c r="K39" s="226"/>
      <c r="L39" s="225"/>
    </row>
    <row r="40" spans="1:12" x14ac:dyDescent="0.2">
      <c r="A40" s="213" t="s">
        <v>184</v>
      </c>
      <c r="B40" s="212" t="s">
        <v>183</v>
      </c>
      <c r="C40" s="207"/>
      <c r="D40" s="211"/>
      <c r="E40" s="207"/>
      <c r="F40" s="210"/>
      <c r="G40" s="209"/>
      <c r="H40" s="208"/>
      <c r="I40" s="207"/>
      <c r="J40" s="207"/>
      <c r="K40" s="207"/>
      <c r="L40" s="206"/>
    </row>
    <row r="41" spans="1:12" ht="25.5" x14ac:dyDescent="0.2">
      <c r="A41" s="213" t="s">
        <v>182</v>
      </c>
      <c r="B41" s="212" t="s">
        <v>181</v>
      </c>
      <c r="C41" s="237" t="s">
        <v>116</v>
      </c>
      <c r="D41" s="238" t="s">
        <v>35</v>
      </c>
      <c r="E41" s="237"/>
      <c r="F41" s="237"/>
      <c r="G41" s="236">
        <v>20</v>
      </c>
      <c r="H41" s="214" t="s">
        <v>107</v>
      </c>
      <c r="I41" s="219"/>
      <c r="J41" s="219" t="s">
        <v>177</v>
      </c>
      <c r="K41" s="207"/>
      <c r="L41" s="206"/>
    </row>
    <row r="42" spans="1:12" x14ac:dyDescent="0.2">
      <c r="A42" s="213" t="s">
        <v>180</v>
      </c>
      <c r="B42" s="212" t="s">
        <v>246</v>
      </c>
      <c r="C42" s="207"/>
      <c r="D42" s="211"/>
      <c r="E42" s="207"/>
      <c r="F42" s="210"/>
      <c r="G42" s="209"/>
      <c r="H42" s="208"/>
      <c r="I42" s="207"/>
      <c r="J42" s="207"/>
      <c r="K42" s="207"/>
      <c r="L42" s="206"/>
    </row>
    <row r="43" spans="1:12" x14ac:dyDescent="0.2">
      <c r="A43" s="303" t="s">
        <v>247</v>
      </c>
      <c r="B43" s="377" t="s">
        <v>248</v>
      </c>
      <c r="C43" s="233"/>
      <c r="D43" s="233"/>
      <c r="E43" s="233"/>
      <c r="F43" s="378"/>
      <c r="G43" s="379"/>
      <c r="H43" s="241"/>
      <c r="I43" s="233"/>
      <c r="J43" s="233"/>
      <c r="K43" s="233"/>
      <c r="L43" s="233"/>
    </row>
    <row r="44" spans="1:12" ht="18.75" x14ac:dyDescent="0.2">
      <c r="A44" s="231"/>
      <c r="B44" s="227"/>
      <c r="C44" s="227"/>
      <c r="D44" s="230"/>
      <c r="E44" s="227"/>
      <c r="F44" s="227"/>
      <c r="G44" s="229"/>
      <c r="H44" s="228">
        <v>43709</v>
      </c>
      <c r="I44" s="227"/>
      <c r="J44" s="227"/>
      <c r="K44" s="226"/>
      <c r="L44" s="225"/>
    </row>
    <row r="45" spans="1:12" x14ac:dyDescent="0.2">
      <c r="A45" s="213"/>
      <c r="B45" s="212"/>
      <c r="C45" s="207"/>
      <c r="D45" s="211"/>
      <c r="E45" s="207"/>
      <c r="F45" s="210"/>
      <c r="G45" s="209"/>
      <c r="H45" s="208"/>
      <c r="I45" s="207"/>
      <c r="J45" s="207"/>
      <c r="K45" s="207"/>
      <c r="L45" s="206"/>
    </row>
    <row r="46" spans="1:12" ht="25.5" x14ac:dyDescent="0.2">
      <c r="A46" s="213" t="s">
        <v>179</v>
      </c>
      <c r="B46" s="212" t="s">
        <v>178</v>
      </c>
      <c r="C46" s="237"/>
      <c r="D46" s="238" t="s">
        <v>35</v>
      </c>
      <c r="E46" s="237" t="s">
        <v>63</v>
      </c>
      <c r="F46" s="237"/>
      <c r="G46" s="236">
        <v>20</v>
      </c>
      <c r="H46" s="214"/>
      <c r="I46" s="219"/>
      <c r="J46" s="219" t="s">
        <v>177</v>
      </c>
      <c r="K46" s="207"/>
      <c r="L46" s="206"/>
    </row>
    <row r="47" spans="1:12" x14ac:dyDescent="0.2">
      <c r="A47" s="298"/>
      <c r="B47" s="297"/>
      <c r="C47" s="237"/>
      <c r="D47" s="238"/>
      <c r="E47" s="237"/>
      <c r="F47" s="237"/>
      <c r="G47" s="236"/>
      <c r="H47" s="214"/>
      <c r="I47" s="300"/>
      <c r="J47" s="300"/>
      <c r="K47" s="299"/>
      <c r="L47" s="206"/>
    </row>
    <row r="48" spans="1:12" x14ac:dyDescent="0.2">
      <c r="A48" s="362" t="s">
        <v>176</v>
      </c>
      <c r="B48" s="352" t="s">
        <v>175</v>
      </c>
      <c r="C48" s="262"/>
      <c r="D48" s="238"/>
      <c r="E48" s="262" t="s">
        <v>118</v>
      </c>
      <c r="F48" s="237"/>
      <c r="G48" s="236">
        <v>5</v>
      </c>
      <c r="H48" s="214" t="s">
        <v>107</v>
      </c>
      <c r="I48" s="219"/>
      <c r="J48" s="219" t="s">
        <v>117</v>
      </c>
      <c r="K48" s="207"/>
      <c r="L48" s="206"/>
    </row>
    <row r="49" spans="1:12" x14ac:dyDescent="0.2">
      <c r="A49" s="363"/>
      <c r="B49" s="360"/>
      <c r="C49" s="262" t="s">
        <v>116</v>
      </c>
      <c r="D49" s="238"/>
      <c r="E49" s="237" t="s">
        <v>115</v>
      </c>
      <c r="F49" s="237"/>
      <c r="G49" s="236">
        <v>5</v>
      </c>
      <c r="H49" s="214" t="s">
        <v>107</v>
      </c>
      <c r="I49" s="219"/>
      <c r="J49" s="218" t="s">
        <v>114</v>
      </c>
      <c r="K49" s="207"/>
      <c r="L49" s="206"/>
    </row>
    <row r="50" spans="1:12" ht="38.25" x14ac:dyDescent="0.2">
      <c r="A50" s="363"/>
      <c r="B50" s="360"/>
      <c r="C50" s="262" t="s">
        <v>137</v>
      </c>
      <c r="D50" s="238" t="s">
        <v>26</v>
      </c>
      <c r="E50" s="262"/>
      <c r="F50" s="237"/>
      <c r="G50" s="236">
        <v>5</v>
      </c>
      <c r="H50" s="214" t="s">
        <v>107</v>
      </c>
      <c r="I50" s="219"/>
      <c r="J50" s="219" t="s">
        <v>138</v>
      </c>
      <c r="K50" s="207"/>
      <c r="L50" s="206"/>
    </row>
    <row r="51" spans="1:12" ht="38.25" x14ac:dyDescent="0.2">
      <c r="A51" s="363"/>
      <c r="B51" s="360"/>
      <c r="C51" s="262" t="s">
        <v>137</v>
      </c>
      <c r="D51" s="238" t="s">
        <v>26</v>
      </c>
      <c r="E51" s="262" t="s">
        <v>63</v>
      </c>
      <c r="F51" s="237"/>
      <c r="G51" s="236">
        <v>20</v>
      </c>
      <c r="H51" s="214" t="s">
        <v>107</v>
      </c>
      <c r="I51" s="219"/>
      <c r="J51" s="219" t="s">
        <v>136</v>
      </c>
      <c r="K51" s="207"/>
      <c r="L51" s="206"/>
    </row>
    <row r="52" spans="1:12" ht="38.25" x14ac:dyDescent="0.2">
      <c r="A52" s="364"/>
      <c r="B52" s="353"/>
      <c r="C52" s="262"/>
      <c r="D52" s="238" t="s">
        <v>26</v>
      </c>
      <c r="E52" s="237"/>
      <c r="F52" s="237"/>
      <c r="G52" s="236">
        <v>5</v>
      </c>
      <c r="H52" s="214" t="s">
        <v>107</v>
      </c>
      <c r="I52" s="219"/>
      <c r="J52" s="219" t="s">
        <v>138</v>
      </c>
      <c r="K52" s="207"/>
      <c r="L52" s="206"/>
    </row>
    <row r="53" spans="1:12" x14ac:dyDescent="0.2">
      <c r="A53" s="362" t="s">
        <v>179</v>
      </c>
      <c r="B53" s="352" t="s">
        <v>178</v>
      </c>
      <c r="C53" s="354" t="s">
        <v>15</v>
      </c>
      <c r="D53" s="215" t="s">
        <v>110</v>
      </c>
      <c r="E53" s="219" t="s">
        <v>109</v>
      </c>
      <c r="F53" s="214"/>
      <c r="G53" s="239">
        <v>5</v>
      </c>
      <c r="H53" s="214" t="s">
        <v>107</v>
      </c>
      <c r="I53" s="207"/>
      <c r="J53" s="207"/>
      <c r="K53" s="207"/>
      <c r="L53" s="206"/>
    </row>
    <row r="54" spans="1:12" x14ac:dyDescent="0.2">
      <c r="A54" s="363"/>
      <c r="B54" s="360"/>
      <c r="C54" s="355"/>
      <c r="D54" s="215" t="s">
        <v>110</v>
      </c>
      <c r="E54" s="219" t="s">
        <v>173</v>
      </c>
      <c r="F54" s="214"/>
      <c r="G54" s="239">
        <v>5</v>
      </c>
      <c r="H54" s="214" t="s">
        <v>107</v>
      </c>
      <c r="I54" s="207"/>
      <c r="J54" s="207"/>
      <c r="K54" s="207"/>
      <c r="L54" s="206"/>
    </row>
    <row r="55" spans="1:12" x14ac:dyDescent="0.2">
      <c r="A55" s="363"/>
      <c r="B55" s="360"/>
      <c r="C55" s="355"/>
      <c r="D55" s="215" t="s">
        <v>110</v>
      </c>
      <c r="E55" s="219" t="s">
        <v>63</v>
      </c>
      <c r="F55" s="214"/>
      <c r="G55" s="239">
        <v>2</v>
      </c>
      <c r="H55" s="214" t="s">
        <v>107</v>
      </c>
      <c r="I55" s="207"/>
      <c r="J55" s="207" t="s">
        <v>172</v>
      </c>
      <c r="K55" s="217"/>
      <c r="L55" s="206"/>
    </row>
    <row r="56" spans="1:12" x14ac:dyDescent="0.2">
      <c r="A56" s="365"/>
      <c r="B56" s="361"/>
      <c r="C56" s="237" t="s">
        <v>21</v>
      </c>
      <c r="D56" s="301" t="s">
        <v>151</v>
      </c>
      <c r="E56" s="219" t="s">
        <v>154</v>
      </c>
      <c r="F56" s="214"/>
      <c r="G56" s="239">
        <v>5</v>
      </c>
      <c r="H56" s="214" t="s">
        <v>107</v>
      </c>
      <c r="I56" s="191"/>
      <c r="K56" s="207"/>
      <c r="L56" s="206"/>
    </row>
    <row r="57" spans="1:12" x14ac:dyDescent="0.2">
      <c r="A57" s="366" t="s">
        <v>176</v>
      </c>
      <c r="B57" s="367" t="s">
        <v>175</v>
      </c>
      <c r="C57" s="219" t="s">
        <v>15</v>
      </c>
      <c r="D57" s="215" t="s">
        <v>110</v>
      </c>
      <c r="E57" s="219" t="s">
        <v>109</v>
      </c>
      <c r="F57" s="214"/>
      <c r="G57" s="239">
        <v>2</v>
      </c>
      <c r="H57" s="214" t="s">
        <v>107</v>
      </c>
      <c r="I57" s="207"/>
      <c r="J57" s="207"/>
      <c r="K57" s="207"/>
      <c r="L57" s="206"/>
    </row>
    <row r="58" spans="1:12" ht="25.5" x14ac:dyDescent="0.2">
      <c r="A58" s="366"/>
      <c r="B58" s="368"/>
      <c r="C58" s="219" t="s">
        <v>13</v>
      </c>
      <c r="D58" s="215" t="s">
        <v>126</v>
      </c>
      <c r="E58" s="219" t="s">
        <v>109</v>
      </c>
      <c r="F58" s="214"/>
      <c r="G58" s="239">
        <v>3</v>
      </c>
      <c r="H58" s="214" t="s">
        <v>107</v>
      </c>
      <c r="I58" s="207"/>
      <c r="J58" s="207" t="s">
        <v>174</v>
      </c>
      <c r="K58" s="207"/>
      <c r="L58" s="206"/>
    </row>
    <row r="59" spans="1:12" x14ac:dyDescent="0.2">
      <c r="A59" s="366"/>
      <c r="B59" s="368"/>
      <c r="C59" s="219" t="s">
        <v>15</v>
      </c>
      <c r="D59" s="215" t="s">
        <v>110</v>
      </c>
      <c r="E59" s="219" t="s">
        <v>173</v>
      </c>
      <c r="F59" s="214"/>
      <c r="G59" s="239">
        <v>5</v>
      </c>
      <c r="H59" s="214" t="s">
        <v>107</v>
      </c>
      <c r="I59" s="207"/>
      <c r="J59" s="207"/>
      <c r="K59" s="207"/>
      <c r="L59" s="206"/>
    </row>
    <row r="60" spans="1:12" x14ac:dyDescent="0.2">
      <c r="A60" s="366"/>
      <c r="B60" s="368"/>
      <c r="C60" s="219" t="s">
        <v>15</v>
      </c>
      <c r="D60" s="215" t="s">
        <v>110</v>
      </c>
      <c r="E60" s="219" t="s">
        <v>63</v>
      </c>
      <c r="F60" s="214"/>
      <c r="G60" s="239">
        <v>3</v>
      </c>
      <c r="H60" s="214" t="s">
        <v>107</v>
      </c>
      <c r="I60" s="207"/>
      <c r="J60" s="207" t="s">
        <v>172</v>
      </c>
      <c r="K60" s="207"/>
      <c r="L60" s="206"/>
    </row>
    <row r="61" spans="1:12" x14ac:dyDescent="0.2">
      <c r="A61" s="366"/>
      <c r="B61" s="368"/>
      <c r="C61" s="219" t="s">
        <v>15</v>
      </c>
      <c r="D61" s="215" t="s">
        <v>110</v>
      </c>
      <c r="E61" s="219" t="s">
        <v>125</v>
      </c>
      <c r="F61" s="214"/>
      <c r="G61" s="239">
        <v>2</v>
      </c>
      <c r="H61" s="214" t="s">
        <v>107</v>
      </c>
      <c r="I61" s="207"/>
      <c r="J61" s="207"/>
      <c r="K61" s="207"/>
      <c r="L61" s="206"/>
    </row>
    <row r="62" spans="1:12" x14ac:dyDescent="0.2">
      <c r="A62" s="366"/>
      <c r="B62" s="368"/>
      <c r="C62" s="219" t="s">
        <v>15</v>
      </c>
      <c r="D62" s="215" t="s">
        <v>110</v>
      </c>
      <c r="E62" s="219" t="s">
        <v>124</v>
      </c>
      <c r="F62" s="214"/>
      <c r="G62" s="239">
        <v>3</v>
      </c>
      <c r="H62" s="214" t="s">
        <v>107</v>
      </c>
      <c r="I62" s="207"/>
      <c r="J62" s="207" t="s">
        <v>123</v>
      </c>
      <c r="K62" s="207"/>
      <c r="L62" s="206"/>
    </row>
    <row r="63" spans="1:12" x14ac:dyDescent="0.2">
      <c r="A63" s="366"/>
      <c r="B63" s="368"/>
      <c r="C63" s="237" t="s">
        <v>21</v>
      </c>
      <c r="D63" s="301" t="s">
        <v>151</v>
      </c>
      <c r="E63" s="219" t="s">
        <v>154</v>
      </c>
      <c r="F63" s="214"/>
      <c r="G63" s="239">
        <v>5</v>
      </c>
      <c r="H63" s="214" t="s">
        <v>107</v>
      </c>
      <c r="I63" s="207"/>
      <c r="J63" s="207"/>
      <c r="K63" s="207"/>
      <c r="L63" s="206"/>
    </row>
    <row r="64" spans="1:12" ht="38.25" x14ac:dyDescent="0.2">
      <c r="A64" s="366"/>
      <c r="B64" s="368"/>
      <c r="C64" s="233" t="s">
        <v>6</v>
      </c>
      <c r="D64" s="211" t="s">
        <v>5</v>
      </c>
      <c r="E64" s="207"/>
      <c r="F64" s="210"/>
      <c r="G64" s="209">
        <v>3</v>
      </c>
      <c r="H64" s="214" t="s">
        <v>107</v>
      </c>
      <c r="I64" s="235"/>
      <c r="J64" s="235"/>
      <c r="K64" s="235"/>
      <c r="L64" s="234"/>
    </row>
    <row r="65" spans="1:12" ht="38.25" x14ac:dyDescent="0.2">
      <c r="A65" s="366"/>
      <c r="B65" s="369"/>
      <c r="C65" s="233" t="s">
        <v>6</v>
      </c>
      <c r="D65" s="211" t="s">
        <v>5</v>
      </c>
      <c r="E65" s="207" t="s">
        <v>108</v>
      </c>
      <c r="F65" s="210"/>
      <c r="G65" s="209">
        <v>2</v>
      </c>
      <c r="H65" s="214" t="s">
        <v>107</v>
      </c>
      <c r="I65" s="235"/>
      <c r="J65" s="235"/>
      <c r="K65" s="235"/>
      <c r="L65" s="234"/>
    </row>
    <row r="66" spans="1:12" ht="18.75" x14ac:dyDescent="0.2">
      <c r="A66" s="231"/>
      <c r="B66" s="227"/>
      <c r="C66" s="227"/>
      <c r="D66" s="230"/>
      <c r="E66" s="227"/>
      <c r="F66" s="227"/>
      <c r="G66" s="229"/>
      <c r="H66" s="228">
        <v>43739</v>
      </c>
      <c r="I66" s="227"/>
      <c r="J66" s="227"/>
      <c r="K66" s="226"/>
      <c r="L66" s="225"/>
    </row>
    <row r="67" spans="1:12" x14ac:dyDescent="0.2">
      <c r="A67" s="198" t="s">
        <v>171</v>
      </c>
      <c r="B67" s="213" t="s">
        <v>170</v>
      </c>
      <c r="C67" s="207"/>
      <c r="D67" s="211"/>
      <c r="E67" s="207"/>
      <c r="F67" s="210"/>
      <c r="G67" s="209"/>
      <c r="H67" s="208"/>
      <c r="I67" s="207"/>
      <c r="J67" s="207"/>
      <c r="K67" s="207"/>
      <c r="L67" s="206"/>
    </row>
    <row r="68" spans="1:12" x14ac:dyDescent="0.2">
      <c r="B68" s="213" t="s">
        <v>170</v>
      </c>
      <c r="C68" s="207"/>
      <c r="D68" s="211"/>
      <c r="E68" s="207"/>
      <c r="F68" s="210"/>
      <c r="G68" s="209"/>
      <c r="H68" s="208"/>
      <c r="I68" s="207"/>
      <c r="J68" s="207"/>
      <c r="K68" s="207"/>
      <c r="L68" s="206"/>
    </row>
    <row r="69" spans="1:12" x14ac:dyDescent="0.2">
      <c r="B69" s="213" t="s">
        <v>170</v>
      </c>
      <c r="C69" s="207"/>
      <c r="D69" s="211"/>
      <c r="E69" s="207"/>
      <c r="F69" s="210"/>
      <c r="G69" s="209"/>
      <c r="H69" s="208"/>
      <c r="I69" s="207"/>
      <c r="J69" s="207"/>
      <c r="K69" s="207"/>
      <c r="L69" s="206"/>
    </row>
    <row r="70" spans="1:12" x14ac:dyDescent="0.2">
      <c r="B70" s="213" t="s">
        <v>169</v>
      </c>
      <c r="C70" s="207"/>
      <c r="D70" s="211"/>
      <c r="E70" s="207"/>
      <c r="F70" s="210"/>
      <c r="G70" s="209"/>
      <c r="H70" s="208"/>
      <c r="I70" s="207"/>
      <c r="J70" s="207"/>
      <c r="K70" s="207"/>
      <c r="L70" s="206"/>
    </row>
    <row r="71" spans="1:12" x14ac:dyDescent="0.2">
      <c r="A71" s="198" t="s">
        <v>168</v>
      </c>
      <c r="B71" s="213" t="s">
        <v>167</v>
      </c>
      <c r="C71" s="207" t="s">
        <v>21</v>
      </c>
      <c r="D71" s="211" t="s">
        <v>151</v>
      </c>
      <c r="E71" s="207" t="s">
        <v>63</v>
      </c>
      <c r="F71" s="210"/>
      <c r="G71" s="209">
        <v>5</v>
      </c>
      <c r="H71" s="214" t="s">
        <v>107</v>
      </c>
      <c r="I71" s="207"/>
      <c r="J71" s="207"/>
      <c r="K71" s="207"/>
      <c r="L71" s="206"/>
    </row>
    <row r="72" spans="1:12" x14ac:dyDescent="0.2">
      <c r="A72" s="198" t="s">
        <v>166</v>
      </c>
      <c r="B72" s="213" t="s">
        <v>165</v>
      </c>
      <c r="C72" s="207"/>
      <c r="D72" s="211"/>
      <c r="E72" s="207"/>
      <c r="F72" s="210"/>
      <c r="G72" s="209"/>
      <c r="H72" s="208"/>
      <c r="I72" s="207"/>
      <c r="J72" s="207"/>
      <c r="K72" s="207"/>
      <c r="L72" s="206"/>
    </row>
    <row r="73" spans="1:12" x14ac:dyDescent="0.2">
      <c r="A73" s="198" t="s">
        <v>163</v>
      </c>
      <c r="B73" s="357" t="s">
        <v>164</v>
      </c>
      <c r="C73" s="207" t="s">
        <v>15</v>
      </c>
      <c r="D73" s="215" t="s">
        <v>110</v>
      </c>
      <c r="E73" s="207" t="s">
        <v>109</v>
      </c>
      <c r="F73" s="210"/>
      <c r="G73" s="209">
        <v>2</v>
      </c>
      <c r="H73" s="214" t="s">
        <v>107</v>
      </c>
      <c r="I73" s="235"/>
      <c r="J73" s="235"/>
      <c r="K73" s="235"/>
      <c r="L73" s="234"/>
    </row>
    <row r="74" spans="1:12" ht="25.5" x14ac:dyDescent="0.2">
      <c r="A74" s="198" t="s">
        <v>163</v>
      </c>
      <c r="B74" s="359"/>
      <c r="C74" s="207" t="s">
        <v>13</v>
      </c>
      <c r="D74" s="215" t="s">
        <v>126</v>
      </c>
      <c r="E74" s="207" t="s">
        <v>109</v>
      </c>
      <c r="F74" s="210"/>
      <c r="G74" s="209">
        <v>5</v>
      </c>
      <c r="H74" s="214" t="s">
        <v>107</v>
      </c>
      <c r="I74" s="235"/>
      <c r="J74" s="235"/>
      <c r="K74" s="235"/>
      <c r="L74" s="234"/>
    </row>
    <row r="75" spans="1:12" ht="18.75" x14ac:dyDescent="0.2">
      <c r="A75" s="231"/>
      <c r="B75" s="227"/>
      <c r="C75" s="227"/>
      <c r="D75" s="230"/>
      <c r="E75" s="227"/>
      <c r="F75" s="227"/>
      <c r="G75" s="229"/>
      <c r="H75" s="228">
        <v>43770</v>
      </c>
      <c r="I75" s="227"/>
      <c r="J75" s="227"/>
      <c r="K75" s="226"/>
      <c r="L75" s="225"/>
    </row>
    <row r="76" spans="1:12" ht="38.25" x14ac:dyDescent="0.2">
      <c r="A76" s="213" t="s">
        <v>162</v>
      </c>
      <c r="B76" s="212" t="s">
        <v>161</v>
      </c>
      <c r="C76" s="232" t="s">
        <v>6</v>
      </c>
      <c r="D76" s="211" t="s">
        <v>5</v>
      </c>
      <c r="E76" s="207"/>
      <c r="F76" s="210"/>
      <c r="G76" s="209">
        <v>5</v>
      </c>
      <c r="H76" s="214" t="s">
        <v>107</v>
      </c>
      <c r="I76" s="207"/>
      <c r="J76" s="207"/>
      <c r="K76" s="207"/>
      <c r="L76" s="206"/>
    </row>
    <row r="77" spans="1:12" ht="38.25" x14ac:dyDescent="0.2">
      <c r="A77" s="213" t="s">
        <v>162</v>
      </c>
      <c r="B77" s="212" t="s">
        <v>161</v>
      </c>
      <c r="C77" s="232" t="s">
        <v>6</v>
      </c>
      <c r="D77" s="211" t="s">
        <v>5</v>
      </c>
      <c r="E77" s="207" t="s">
        <v>63</v>
      </c>
      <c r="F77" s="210"/>
      <c r="G77" s="209">
        <v>5</v>
      </c>
      <c r="H77" s="214" t="s">
        <v>107</v>
      </c>
      <c r="I77" s="207"/>
      <c r="J77" s="207"/>
      <c r="K77" s="207"/>
      <c r="L77" s="206"/>
    </row>
    <row r="78" spans="1:12" x14ac:dyDescent="0.2">
      <c r="A78" s="213" t="s">
        <v>162</v>
      </c>
      <c r="B78" s="212" t="s">
        <v>161</v>
      </c>
      <c r="C78" s="207"/>
      <c r="D78" s="211"/>
      <c r="E78" s="207"/>
      <c r="F78" s="210"/>
      <c r="G78" s="209"/>
      <c r="H78" s="208"/>
      <c r="I78" s="207"/>
      <c r="J78" s="207"/>
      <c r="K78" s="207"/>
      <c r="L78" s="206"/>
    </row>
    <row r="79" spans="1:12" x14ac:dyDescent="0.2">
      <c r="A79" s="213" t="s">
        <v>160</v>
      </c>
      <c r="B79" s="212" t="s">
        <v>159</v>
      </c>
      <c r="C79" s="207"/>
      <c r="D79" s="211"/>
      <c r="E79" s="207"/>
      <c r="F79" s="210"/>
      <c r="G79" s="209"/>
      <c r="H79" s="208"/>
      <c r="I79" s="207"/>
      <c r="J79" s="207"/>
      <c r="K79" s="207"/>
      <c r="L79" s="206"/>
    </row>
    <row r="80" spans="1:12" ht="25.5" x14ac:dyDescent="0.2">
      <c r="A80" s="357" t="s">
        <v>158</v>
      </c>
      <c r="B80" s="352" t="s">
        <v>157</v>
      </c>
      <c r="C80" s="223" t="s">
        <v>116</v>
      </c>
      <c r="D80" s="222" t="s">
        <v>35</v>
      </c>
      <c r="E80" s="221" t="s">
        <v>115</v>
      </c>
      <c r="F80" s="221"/>
      <c r="G80" s="220">
        <v>5</v>
      </c>
      <c r="H80" s="214" t="s">
        <v>107</v>
      </c>
      <c r="I80" s="219"/>
      <c r="J80" s="218" t="s">
        <v>114</v>
      </c>
      <c r="K80" s="207"/>
      <c r="L80" s="206"/>
    </row>
    <row r="81" spans="1:12" x14ac:dyDescent="0.2">
      <c r="A81" s="358"/>
      <c r="B81" s="360"/>
      <c r="C81" s="207" t="s">
        <v>15</v>
      </c>
      <c r="D81" s="215" t="s">
        <v>110</v>
      </c>
      <c r="E81" s="207" t="s">
        <v>125</v>
      </c>
      <c r="F81" s="210"/>
      <c r="G81" s="209">
        <v>3</v>
      </c>
      <c r="H81" s="214" t="s">
        <v>107</v>
      </c>
      <c r="I81" s="207"/>
      <c r="J81" s="207"/>
      <c r="K81" s="207"/>
      <c r="L81" s="206"/>
    </row>
    <row r="82" spans="1:12" x14ac:dyDescent="0.2">
      <c r="A82" s="359"/>
      <c r="B82" s="361"/>
      <c r="C82" s="207" t="s">
        <v>15</v>
      </c>
      <c r="D82" s="215" t="s">
        <v>110</v>
      </c>
      <c r="E82" s="207" t="s">
        <v>63</v>
      </c>
      <c r="F82" s="210"/>
      <c r="G82" s="209">
        <v>5</v>
      </c>
      <c r="H82" s="214" t="s">
        <v>107</v>
      </c>
      <c r="I82" s="207"/>
      <c r="J82" s="207"/>
      <c r="K82" s="207"/>
      <c r="L82" s="206"/>
    </row>
    <row r="83" spans="1:12" ht="25.5" x14ac:dyDescent="0.2">
      <c r="A83" s="224" t="s">
        <v>156</v>
      </c>
      <c r="B83" s="216" t="s">
        <v>155</v>
      </c>
      <c r="C83" s="207" t="s">
        <v>13</v>
      </c>
      <c r="D83" s="215" t="s">
        <v>126</v>
      </c>
      <c r="E83" s="207" t="s">
        <v>109</v>
      </c>
      <c r="F83" s="210"/>
      <c r="G83" s="209">
        <v>5</v>
      </c>
      <c r="H83" s="214" t="s">
        <v>107</v>
      </c>
      <c r="I83" s="207"/>
      <c r="J83" s="207"/>
      <c r="K83" s="207"/>
      <c r="L83" s="206"/>
    </row>
    <row r="84" spans="1:12" ht="18.75" x14ac:dyDescent="0.2">
      <c r="A84" s="231"/>
      <c r="B84" s="227"/>
      <c r="C84" s="227"/>
      <c r="D84" s="230"/>
      <c r="E84" s="227"/>
      <c r="F84" s="227"/>
      <c r="G84" s="229"/>
      <c r="H84" s="228">
        <v>43800</v>
      </c>
      <c r="I84" s="227"/>
      <c r="J84" s="227"/>
      <c r="K84" s="226"/>
      <c r="L84" s="225"/>
    </row>
    <row r="85" spans="1:12" x14ac:dyDescent="0.2">
      <c r="A85" s="213"/>
      <c r="B85" s="212"/>
      <c r="D85" s="211"/>
      <c r="E85" s="207"/>
      <c r="F85" s="210"/>
      <c r="G85" s="209"/>
      <c r="H85" s="208"/>
      <c r="I85" s="207"/>
      <c r="J85" s="207"/>
      <c r="K85" s="207"/>
      <c r="L85" s="206"/>
    </row>
    <row r="86" spans="1:12" x14ac:dyDescent="0.2">
      <c r="A86" s="213"/>
      <c r="B86" s="212"/>
      <c r="C86" s="232"/>
      <c r="D86" s="211"/>
      <c r="E86" s="207"/>
      <c r="F86" s="210"/>
      <c r="G86" s="209"/>
      <c r="H86" s="208"/>
      <c r="I86" s="207"/>
      <c r="J86" s="207"/>
      <c r="K86" s="207"/>
      <c r="L86" s="206"/>
    </row>
    <row r="87" spans="1:12" ht="38.25" x14ac:dyDescent="0.2">
      <c r="A87" s="357" t="s">
        <v>153</v>
      </c>
      <c r="B87" s="352" t="s">
        <v>152</v>
      </c>
      <c r="C87" s="207" t="s">
        <v>6</v>
      </c>
      <c r="D87" s="211" t="s">
        <v>5</v>
      </c>
      <c r="E87" s="207" t="s">
        <v>63</v>
      </c>
      <c r="F87" s="210"/>
      <c r="G87" s="209">
        <v>5</v>
      </c>
      <c r="H87" s="214" t="s">
        <v>107</v>
      </c>
      <c r="I87" s="207"/>
      <c r="J87" s="207"/>
      <c r="K87" s="207"/>
      <c r="L87" s="206"/>
    </row>
    <row r="88" spans="1:12" ht="38.25" x14ac:dyDescent="0.2">
      <c r="A88" s="358"/>
      <c r="B88" s="360"/>
      <c r="C88" s="232" t="s">
        <v>6</v>
      </c>
      <c r="D88" s="211" t="s">
        <v>5</v>
      </c>
      <c r="E88" s="207"/>
      <c r="F88" s="210"/>
      <c r="G88" s="209">
        <v>2</v>
      </c>
      <c r="H88" s="214" t="s">
        <v>107</v>
      </c>
      <c r="I88" s="207"/>
      <c r="J88" s="207"/>
      <c r="K88" s="207"/>
      <c r="L88" s="206"/>
    </row>
    <row r="89" spans="1:12" ht="38.25" x14ac:dyDescent="0.2">
      <c r="A89" s="358"/>
      <c r="B89" s="360"/>
      <c r="C89" s="232" t="s">
        <v>6</v>
      </c>
      <c r="D89" s="211" t="s">
        <v>5</v>
      </c>
      <c r="E89" s="207" t="s">
        <v>108</v>
      </c>
      <c r="F89" s="210"/>
      <c r="G89" s="209">
        <v>3</v>
      </c>
      <c r="H89" s="214" t="s">
        <v>107</v>
      </c>
      <c r="I89" s="207"/>
      <c r="J89" s="207"/>
      <c r="K89" s="207"/>
      <c r="L89" s="206"/>
    </row>
    <row r="90" spans="1:12" x14ac:dyDescent="0.2">
      <c r="A90" s="358"/>
      <c r="B90" s="360"/>
      <c r="C90" s="232" t="s">
        <v>21</v>
      </c>
      <c r="D90" s="211" t="s">
        <v>151</v>
      </c>
      <c r="E90" s="207" t="s">
        <v>63</v>
      </c>
      <c r="F90" s="210"/>
      <c r="G90" s="209"/>
      <c r="H90" s="214" t="s">
        <v>107</v>
      </c>
      <c r="I90" s="207"/>
      <c r="J90" s="207"/>
      <c r="K90" s="207"/>
      <c r="L90" s="206"/>
    </row>
    <row r="91" spans="1:12" ht="25.5" x14ac:dyDescent="0.2">
      <c r="A91" s="358"/>
      <c r="B91" s="360"/>
      <c r="C91" s="232" t="s">
        <v>13</v>
      </c>
      <c r="D91" s="215" t="s">
        <v>126</v>
      </c>
      <c r="E91" s="207" t="s">
        <v>109</v>
      </c>
      <c r="F91" s="210"/>
      <c r="G91" s="209">
        <v>5</v>
      </c>
      <c r="H91" s="214" t="s">
        <v>107</v>
      </c>
      <c r="I91" s="207"/>
      <c r="J91" s="207"/>
      <c r="K91" s="207"/>
      <c r="L91" s="206"/>
    </row>
    <row r="92" spans="1:12" x14ac:dyDescent="0.2">
      <c r="A92" s="359"/>
      <c r="B92" s="361"/>
      <c r="C92" s="207" t="s">
        <v>15</v>
      </c>
      <c r="D92" s="215" t="s">
        <v>110</v>
      </c>
      <c r="E92" s="207" t="s">
        <v>124</v>
      </c>
      <c r="F92" s="210"/>
      <c r="G92" s="209">
        <v>2</v>
      </c>
      <c r="H92" s="214" t="s">
        <v>107</v>
      </c>
      <c r="I92" s="207"/>
      <c r="J92" s="207" t="s">
        <v>123</v>
      </c>
      <c r="K92" s="207"/>
      <c r="L92" s="206"/>
    </row>
    <row r="93" spans="1:12" ht="18.75" x14ac:dyDescent="0.2">
      <c r="A93" s="231"/>
      <c r="B93" s="227"/>
      <c r="C93" s="227"/>
      <c r="D93" s="230"/>
      <c r="E93" s="227"/>
      <c r="F93" s="227"/>
      <c r="G93" s="229"/>
      <c r="H93" s="228">
        <v>43831</v>
      </c>
      <c r="I93" s="227"/>
      <c r="J93" s="227"/>
      <c r="K93" s="226"/>
      <c r="L93" s="225"/>
    </row>
    <row r="94" spans="1:12" x14ac:dyDescent="0.2">
      <c r="A94" s="213" t="s">
        <v>150</v>
      </c>
      <c r="B94" s="212" t="s">
        <v>149</v>
      </c>
      <c r="C94" s="207"/>
      <c r="D94" s="211"/>
      <c r="E94" s="207"/>
      <c r="F94" s="210"/>
      <c r="G94" s="209"/>
      <c r="H94" s="208"/>
      <c r="I94" s="207"/>
      <c r="J94" s="207"/>
      <c r="K94" s="207"/>
      <c r="L94" s="206"/>
    </row>
    <row r="95" spans="1:12" ht="25.5" x14ac:dyDescent="0.2">
      <c r="A95" s="357" t="s">
        <v>148</v>
      </c>
      <c r="B95" s="352" t="s">
        <v>147</v>
      </c>
      <c r="C95" s="232" t="s">
        <v>13</v>
      </c>
      <c r="D95" s="215" t="s">
        <v>126</v>
      </c>
      <c r="E95" s="207" t="s">
        <v>109</v>
      </c>
      <c r="F95" s="210"/>
      <c r="G95" s="209">
        <v>5</v>
      </c>
      <c r="H95" s="214" t="s">
        <v>107</v>
      </c>
      <c r="I95" s="207"/>
      <c r="J95" s="207"/>
      <c r="K95" s="207"/>
      <c r="L95" s="206"/>
    </row>
    <row r="96" spans="1:12" ht="25.5" x14ac:dyDescent="0.2">
      <c r="A96" s="358"/>
      <c r="B96" s="360"/>
      <c r="C96" s="207" t="s">
        <v>15</v>
      </c>
      <c r="D96" s="215" t="s">
        <v>126</v>
      </c>
      <c r="E96" s="207" t="s">
        <v>124</v>
      </c>
      <c r="F96" s="210"/>
      <c r="G96" s="209">
        <v>5</v>
      </c>
      <c r="H96" s="214" t="s">
        <v>107</v>
      </c>
      <c r="I96" s="207"/>
      <c r="J96" s="207"/>
      <c r="K96" s="207"/>
      <c r="L96" s="206"/>
    </row>
    <row r="97" spans="1:12" ht="25.5" x14ac:dyDescent="0.2">
      <c r="A97" s="359"/>
      <c r="B97" s="361"/>
      <c r="C97" s="207" t="s">
        <v>15</v>
      </c>
      <c r="D97" s="215" t="s">
        <v>126</v>
      </c>
      <c r="E97" s="207" t="s">
        <v>125</v>
      </c>
      <c r="F97" s="210"/>
      <c r="G97" s="209">
        <v>5</v>
      </c>
      <c r="H97" s="214" t="s">
        <v>107</v>
      </c>
      <c r="I97" s="207"/>
      <c r="J97" s="207"/>
      <c r="K97" s="207"/>
      <c r="L97" s="206"/>
    </row>
    <row r="98" spans="1:12" x14ac:dyDescent="0.2">
      <c r="A98" s="357" t="s">
        <v>146</v>
      </c>
      <c r="B98" s="352" t="s">
        <v>145</v>
      </c>
      <c r="C98" s="223" t="s">
        <v>116</v>
      </c>
      <c r="D98" s="222"/>
      <c r="E98" s="223" t="s">
        <v>118</v>
      </c>
      <c r="F98" s="221"/>
      <c r="G98" s="220">
        <v>5</v>
      </c>
      <c r="H98" s="214" t="s">
        <v>107</v>
      </c>
      <c r="I98" s="219"/>
      <c r="J98" s="219" t="s">
        <v>117</v>
      </c>
      <c r="K98" s="207"/>
      <c r="L98" s="206"/>
    </row>
    <row r="99" spans="1:12" x14ac:dyDescent="0.2">
      <c r="A99" s="358"/>
      <c r="B99" s="360"/>
      <c r="C99" s="223" t="s">
        <v>116</v>
      </c>
      <c r="D99" s="222"/>
      <c r="E99" s="221"/>
      <c r="F99" s="221"/>
      <c r="G99" s="220">
        <v>5</v>
      </c>
      <c r="H99" s="214" t="s">
        <v>107</v>
      </c>
      <c r="I99" s="219"/>
      <c r="J99" s="218" t="s">
        <v>114</v>
      </c>
      <c r="K99" s="207"/>
      <c r="L99" s="206"/>
    </row>
    <row r="100" spans="1:12" x14ac:dyDescent="0.2">
      <c r="A100" s="358"/>
      <c r="B100" s="360"/>
      <c r="C100" s="223" t="s">
        <v>143</v>
      </c>
      <c r="D100" s="222"/>
      <c r="E100" s="223"/>
      <c r="F100" s="221"/>
      <c r="G100" s="220">
        <v>5</v>
      </c>
      <c r="H100" s="214" t="s">
        <v>107</v>
      </c>
      <c r="I100" s="219"/>
      <c r="J100" s="219" t="s">
        <v>144</v>
      </c>
      <c r="K100" s="207"/>
      <c r="L100" s="206"/>
    </row>
    <row r="101" spans="1:12" x14ac:dyDescent="0.2">
      <c r="A101" s="358"/>
      <c r="B101" s="360"/>
      <c r="C101" s="223" t="s">
        <v>143</v>
      </c>
      <c r="D101" s="222"/>
      <c r="E101" s="221" t="s">
        <v>63</v>
      </c>
      <c r="F101" s="221"/>
      <c r="G101" s="220">
        <v>15</v>
      </c>
      <c r="H101" s="214" t="s">
        <v>107</v>
      </c>
      <c r="I101" s="219"/>
      <c r="J101" s="219" t="s">
        <v>142</v>
      </c>
      <c r="K101" s="207"/>
      <c r="L101" s="206"/>
    </row>
    <row r="102" spans="1:12" x14ac:dyDescent="0.2">
      <c r="A102" s="358"/>
      <c r="B102" s="360"/>
      <c r="C102" s="223" t="s">
        <v>140</v>
      </c>
      <c r="D102" s="222"/>
      <c r="E102" s="223"/>
      <c r="F102" s="221"/>
      <c r="G102" s="220">
        <v>5</v>
      </c>
      <c r="H102" s="214" t="s">
        <v>107</v>
      </c>
      <c r="I102" s="219"/>
      <c r="J102" s="219" t="s">
        <v>141</v>
      </c>
      <c r="K102" s="207"/>
      <c r="L102" s="206"/>
    </row>
    <row r="103" spans="1:12" x14ac:dyDescent="0.2">
      <c r="A103" s="358"/>
      <c r="B103" s="360"/>
      <c r="C103" s="223" t="s">
        <v>140</v>
      </c>
      <c r="D103" s="222"/>
      <c r="E103" s="221" t="s">
        <v>63</v>
      </c>
      <c r="F103" s="221"/>
      <c r="G103" s="220">
        <v>10</v>
      </c>
      <c r="H103" s="214" t="s">
        <v>107</v>
      </c>
      <c r="I103" s="219"/>
      <c r="J103" s="219" t="s">
        <v>139</v>
      </c>
      <c r="K103" s="207"/>
      <c r="L103" s="206"/>
    </row>
    <row r="104" spans="1:12" x14ac:dyDescent="0.2">
      <c r="A104" s="358"/>
      <c r="B104" s="360"/>
      <c r="C104" s="223" t="s">
        <v>137</v>
      </c>
      <c r="D104" s="222"/>
      <c r="E104" s="223"/>
      <c r="F104" s="221"/>
      <c r="G104" s="220">
        <v>5</v>
      </c>
      <c r="H104" s="214" t="s">
        <v>107</v>
      </c>
      <c r="I104" s="219"/>
      <c r="J104" s="219" t="s">
        <v>138</v>
      </c>
      <c r="K104" s="207"/>
      <c r="L104" s="206"/>
    </row>
    <row r="105" spans="1:12" ht="12.75" customHeight="1" x14ac:dyDescent="0.2">
      <c r="A105" s="358"/>
      <c r="B105" s="360"/>
      <c r="C105" s="223" t="s">
        <v>137</v>
      </c>
      <c r="D105" s="222"/>
      <c r="E105" s="221" t="s">
        <v>63</v>
      </c>
      <c r="F105" s="221"/>
      <c r="G105" s="220">
        <v>10</v>
      </c>
      <c r="H105" s="214" t="s">
        <v>107</v>
      </c>
      <c r="I105" s="219"/>
      <c r="J105" s="219" t="s">
        <v>136</v>
      </c>
      <c r="K105" s="207"/>
      <c r="L105" s="206"/>
    </row>
    <row r="106" spans="1:12" x14ac:dyDescent="0.2">
      <c r="A106" s="359"/>
      <c r="B106" s="361"/>
      <c r="C106" s="207" t="s">
        <v>15</v>
      </c>
      <c r="D106" s="215" t="s">
        <v>110</v>
      </c>
      <c r="E106" s="207" t="s">
        <v>109</v>
      </c>
      <c r="F106" s="210"/>
      <c r="G106" s="209">
        <v>5</v>
      </c>
      <c r="H106" s="214" t="s">
        <v>107</v>
      </c>
      <c r="I106" s="207"/>
      <c r="J106" s="207"/>
      <c r="K106" s="207"/>
      <c r="L106" s="206"/>
    </row>
    <row r="107" spans="1:12" x14ac:dyDescent="0.2">
      <c r="A107" s="362" t="s">
        <v>135</v>
      </c>
      <c r="B107" s="352" t="s">
        <v>134</v>
      </c>
      <c r="C107" s="207" t="s">
        <v>4</v>
      </c>
      <c r="D107" s="211" t="s">
        <v>3</v>
      </c>
      <c r="E107" s="207"/>
      <c r="F107" s="210"/>
      <c r="G107" s="209">
        <v>5</v>
      </c>
      <c r="H107" s="214" t="s">
        <v>107</v>
      </c>
      <c r="I107" s="207"/>
      <c r="J107" s="207"/>
      <c r="K107" s="207"/>
      <c r="L107" s="206"/>
    </row>
    <row r="108" spans="1:12" x14ac:dyDescent="0.2">
      <c r="A108" s="365"/>
      <c r="B108" s="361"/>
      <c r="C108" s="207" t="s">
        <v>4</v>
      </c>
      <c r="D108" s="211" t="s">
        <v>3</v>
      </c>
      <c r="E108" s="207" t="s">
        <v>63</v>
      </c>
      <c r="F108" s="210"/>
      <c r="G108" s="209">
        <v>5</v>
      </c>
      <c r="H108" s="214" t="s">
        <v>107</v>
      </c>
      <c r="I108" s="235"/>
      <c r="J108" s="235"/>
      <c r="K108" s="235"/>
      <c r="L108" s="234"/>
    </row>
    <row r="109" spans="1:12" ht="18.75" x14ac:dyDescent="0.2">
      <c r="A109" s="231"/>
      <c r="B109" s="227"/>
      <c r="C109" s="227"/>
      <c r="D109" s="230"/>
      <c r="E109" s="227"/>
      <c r="F109" s="227"/>
      <c r="G109" s="229"/>
      <c r="H109" s="228">
        <v>43862</v>
      </c>
      <c r="I109" s="227"/>
      <c r="J109" s="227"/>
      <c r="K109" s="226"/>
      <c r="L109" s="225"/>
    </row>
    <row r="110" spans="1:12" x14ac:dyDescent="0.2">
      <c r="A110" s="213"/>
      <c r="B110" s="212"/>
      <c r="C110" s="207"/>
      <c r="D110" s="211"/>
      <c r="E110" s="207"/>
      <c r="F110" s="210"/>
      <c r="G110" s="209"/>
      <c r="H110" s="208"/>
      <c r="I110" s="207"/>
      <c r="J110" s="207"/>
      <c r="K110" s="207"/>
      <c r="L110" s="206"/>
    </row>
    <row r="111" spans="1:12" x14ac:dyDescent="0.2">
      <c r="A111" s="213" t="s">
        <v>133</v>
      </c>
      <c r="B111" s="212" t="s">
        <v>132</v>
      </c>
      <c r="C111" s="207" t="s">
        <v>4</v>
      </c>
      <c r="D111" s="211" t="s">
        <v>3</v>
      </c>
      <c r="E111" s="207" t="s">
        <v>63</v>
      </c>
      <c r="F111" s="210"/>
      <c r="G111" s="209">
        <v>5</v>
      </c>
      <c r="H111" s="214" t="s">
        <v>107</v>
      </c>
      <c r="I111" s="207"/>
      <c r="J111" s="207" t="s">
        <v>131</v>
      </c>
      <c r="K111" s="207"/>
      <c r="L111" s="206"/>
    </row>
    <row r="112" spans="1:12" ht="38.25" x14ac:dyDescent="0.2">
      <c r="A112" s="357" t="s">
        <v>130</v>
      </c>
      <c r="B112" s="352" t="s">
        <v>129</v>
      </c>
      <c r="C112" s="370" t="s">
        <v>11</v>
      </c>
      <c r="D112" s="211" t="s">
        <v>113</v>
      </c>
      <c r="E112" s="207" t="s">
        <v>109</v>
      </c>
      <c r="F112" s="210"/>
      <c r="G112" s="209">
        <v>5</v>
      </c>
      <c r="H112" s="214" t="s">
        <v>107</v>
      </c>
      <c r="I112" s="207"/>
      <c r="J112" s="207"/>
      <c r="K112" s="207"/>
      <c r="L112" s="206"/>
    </row>
    <row r="113" spans="1:12" ht="38.25" x14ac:dyDescent="0.2">
      <c r="A113" s="358"/>
      <c r="B113" s="360"/>
      <c r="C113" s="371"/>
      <c r="D113" s="211" t="s">
        <v>113</v>
      </c>
      <c r="E113" s="207" t="s">
        <v>63</v>
      </c>
      <c r="F113" s="210"/>
      <c r="G113" s="209">
        <v>5</v>
      </c>
      <c r="H113" s="214" t="s">
        <v>107</v>
      </c>
      <c r="I113" s="207"/>
      <c r="J113" s="207"/>
      <c r="K113" s="207"/>
      <c r="L113" s="206"/>
    </row>
    <row r="114" spans="1:12" x14ac:dyDescent="0.2">
      <c r="A114" s="359"/>
      <c r="B114" s="361"/>
      <c r="C114" s="233" t="s">
        <v>15</v>
      </c>
      <c r="D114" s="215" t="s">
        <v>110</v>
      </c>
      <c r="E114" s="207" t="s">
        <v>63</v>
      </c>
      <c r="F114" s="210"/>
      <c r="G114" s="209">
        <v>5</v>
      </c>
      <c r="H114" s="214" t="s">
        <v>107</v>
      </c>
      <c r="I114" s="207"/>
      <c r="J114" s="207" t="s">
        <v>123</v>
      </c>
      <c r="K114" s="207"/>
      <c r="L114" s="206"/>
    </row>
    <row r="115" spans="1:12" ht="25.5" x14ac:dyDescent="0.2">
      <c r="A115" s="357" t="s">
        <v>128</v>
      </c>
      <c r="B115" s="352" t="s">
        <v>127</v>
      </c>
      <c r="C115" s="232" t="s">
        <v>13</v>
      </c>
      <c r="D115" s="215" t="s">
        <v>126</v>
      </c>
      <c r="E115" s="207" t="s">
        <v>109</v>
      </c>
      <c r="F115" s="210"/>
      <c r="G115" s="209">
        <v>5</v>
      </c>
      <c r="H115" s="214" t="s">
        <v>107</v>
      </c>
      <c r="I115" s="207"/>
      <c r="J115" s="207"/>
      <c r="K115" s="207"/>
      <c r="L115" s="206"/>
    </row>
    <row r="116" spans="1:12" x14ac:dyDescent="0.2">
      <c r="A116" s="358"/>
      <c r="B116" s="360"/>
      <c r="C116" s="207" t="s">
        <v>15</v>
      </c>
      <c r="D116" s="215" t="s">
        <v>110</v>
      </c>
      <c r="E116" s="207" t="s">
        <v>125</v>
      </c>
      <c r="F116" s="210"/>
      <c r="G116" s="209">
        <v>5</v>
      </c>
      <c r="H116" s="214" t="s">
        <v>107</v>
      </c>
      <c r="I116" s="207"/>
      <c r="J116" s="207"/>
      <c r="K116" s="207"/>
      <c r="L116" s="206"/>
    </row>
    <row r="117" spans="1:12" x14ac:dyDescent="0.2">
      <c r="A117" s="358"/>
      <c r="B117" s="360"/>
      <c r="C117" s="207" t="s">
        <v>15</v>
      </c>
      <c r="D117" s="215" t="s">
        <v>110</v>
      </c>
      <c r="E117" s="207" t="s">
        <v>124</v>
      </c>
      <c r="F117" s="210"/>
      <c r="G117" s="209">
        <v>5</v>
      </c>
      <c r="H117" s="214" t="s">
        <v>107</v>
      </c>
      <c r="I117" s="207"/>
      <c r="J117" s="207"/>
      <c r="K117" s="207"/>
      <c r="L117" s="206"/>
    </row>
    <row r="118" spans="1:12" x14ac:dyDescent="0.2">
      <c r="A118" s="358"/>
      <c r="B118" s="360"/>
      <c r="C118" s="207" t="s">
        <v>15</v>
      </c>
      <c r="D118" s="215" t="s">
        <v>110</v>
      </c>
      <c r="E118" s="207" t="s">
        <v>63</v>
      </c>
      <c r="F118" s="210"/>
      <c r="G118" s="209">
        <v>5</v>
      </c>
      <c r="H118" s="214" t="s">
        <v>107</v>
      </c>
      <c r="I118" s="207"/>
      <c r="J118" s="207" t="s">
        <v>123</v>
      </c>
      <c r="K118" s="207"/>
      <c r="L118" s="206"/>
    </row>
    <row r="119" spans="1:12" ht="38.25" x14ac:dyDescent="0.2">
      <c r="A119" s="359"/>
      <c r="B119" s="361"/>
      <c r="C119" s="207" t="s">
        <v>11</v>
      </c>
      <c r="D119" s="211" t="s">
        <v>113</v>
      </c>
      <c r="E119" s="207" t="s">
        <v>63</v>
      </c>
      <c r="F119" s="210"/>
      <c r="G119" s="209">
        <v>5</v>
      </c>
      <c r="H119" s="214" t="s">
        <v>107</v>
      </c>
      <c r="I119" s="207"/>
      <c r="J119" s="207"/>
      <c r="K119" s="207"/>
      <c r="L119" s="206"/>
    </row>
    <row r="120" spans="1:12" x14ac:dyDescent="0.2">
      <c r="A120" s="213"/>
      <c r="B120" s="212"/>
      <c r="C120" s="207"/>
      <c r="D120" s="211"/>
      <c r="E120" s="207"/>
      <c r="F120" s="210"/>
      <c r="G120" s="209"/>
      <c r="H120" s="208"/>
      <c r="I120" s="207"/>
      <c r="J120" s="207"/>
      <c r="K120" s="207"/>
      <c r="L120" s="206"/>
    </row>
    <row r="121" spans="1:12" ht="18.75" x14ac:dyDescent="0.2">
      <c r="A121" s="231"/>
      <c r="B121" s="227"/>
      <c r="C121" s="227"/>
      <c r="D121" s="230"/>
      <c r="E121" s="227"/>
      <c r="F121" s="227"/>
      <c r="G121" s="229"/>
      <c r="H121" s="228">
        <v>43891</v>
      </c>
      <c r="I121" s="227"/>
      <c r="J121" s="227"/>
      <c r="K121" s="226"/>
      <c r="L121" s="225"/>
    </row>
    <row r="122" spans="1:12" x14ac:dyDescent="0.2">
      <c r="A122" s="213"/>
      <c r="B122" s="212"/>
      <c r="C122" s="207"/>
      <c r="D122" s="211"/>
      <c r="E122" s="207"/>
      <c r="F122" s="210"/>
      <c r="G122" s="209"/>
      <c r="H122" s="208"/>
      <c r="I122" s="207"/>
      <c r="J122" s="207"/>
      <c r="K122" s="207"/>
      <c r="L122" s="206"/>
    </row>
    <row r="123" spans="1:12" x14ac:dyDescent="0.2">
      <c r="A123" s="213"/>
      <c r="B123" s="212"/>
      <c r="C123" s="207"/>
      <c r="D123" s="211"/>
      <c r="E123" s="207"/>
      <c r="F123" s="210"/>
      <c r="G123" s="209"/>
      <c r="H123" s="208"/>
      <c r="I123" s="207"/>
      <c r="J123" s="207"/>
      <c r="K123" s="207"/>
      <c r="L123" s="206"/>
    </row>
    <row r="124" spans="1:12" ht="38.25" x14ac:dyDescent="0.2">
      <c r="A124" s="224" t="s">
        <v>122</v>
      </c>
      <c r="B124" s="212" t="s">
        <v>121</v>
      </c>
      <c r="C124" s="207" t="s">
        <v>11</v>
      </c>
      <c r="D124" s="211" t="s">
        <v>113</v>
      </c>
      <c r="E124" s="207" t="s">
        <v>63</v>
      </c>
      <c r="F124" s="210"/>
      <c r="G124" s="209">
        <v>5</v>
      </c>
      <c r="H124" s="208"/>
      <c r="I124" s="207"/>
      <c r="J124" s="207"/>
      <c r="K124" s="207"/>
      <c r="L124" s="206"/>
    </row>
    <row r="125" spans="1:12" x14ac:dyDescent="0.2">
      <c r="A125" s="357" t="s">
        <v>120</v>
      </c>
      <c r="B125" s="352" t="s">
        <v>119</v>
      </c>
      <c r="C125" s="223" t="s">
        <v>116</v>
      </c>
      <c r="D125" s="222"/>
      <c r="E125" s="223" t="s">
        <v>118</v>
      </c>
      <c r="F125" s="221"/>
      <c r="G125" s="220">
        <v>5</v>
      </c>
      <c r="H125" s="214" t="s">
        <v>107</v>
      </c>
      <c r="I125" s="219"/>
      <c r="J125" s="219" t="s">
        <v>117</v>
      </c>
      <c r="K125" s="207"/>
      <c r="L125" s="206"/>
    </row>
    <row r="126" spans="1:12" ht="12.75" customHeight="1" x14ac:dyDescent="0.2">
      <c r="A126" s="358"/>
      <c r="B126" s="360"/>
      <c r="C126" s="223" t="s">
        <v>116</v>
      </c>
      <c r="D126" s="222"/>
      <c r="E126" s="221" t="s">
        <v>115</v>
      </c>
      <c r="F126" s="221"/>
      <c r="G126" s="220">
        <v>5</v>
      </c>
      <c r="H126" s="214" t="s">
        <v>107</v>
      </c>
      <c r="I126" s="219"/>
      <c r="J126" s="218" t="s">
        <v>114</v>
      </c>
      <c r="K126" s="207"/>
      <c r="L126" s="206"/>
    </row>
    <row r="127" spans="1:12" ht="38.25" x14ac:dyDescent="0.2">
      <c r="A127" s="358"/>
      <c r="B127" s="360"/>
      <c r="C127" s="370" t="s">
        <v>11</v>
      </c>
      <c r="D127" s="211" t="s">
        <v>113</v>
      </c>
      <c r="E127" s="207" t="s">
        <v>109</v>
      </c>
      <c r="F127" s="210"/>
      <c r="G127" s="209">
        <v>5</v>
      </c>
      <c r="H127" s="214" t="s">
        <v>107</v>
      </c>
      <c r="I127" s="207"/>
      <c r="J127" s="207"/>
      <c r="K127" s="207"/>
      <c r="L127" s="206"/>
    </row>
    <row r="128" spans="1:12" ht="38.25" x14ac:dyDescent="0.2">
      <c r="A128" s="359"/>
      <c r="B128" s="361"/>
      <c r="C128" s="371"/>
      <c r="D128" s="211" t="s">
        <v>113</v>
      </c>
      <c r="E128" s="207" t="s">
        <v>63</v>
      </c>
      <c r="F128" s="210"/>
      <c r="G128" s="209">
        <v>5</v>
      </c>
      <c r="H128" s="214" t="s">
        <v>107</v>
      </c>
      <c r="I128" s="207"/>
      <c r="J128" s="207"/>
      <c r="K128" s="207"/>
      <c r="L128" s="206"/>
    </row>
    <row r="129" spans="1:12" x14ac:dyDescent="0.2">
      <c r="A129" s="357" t="s">
        <v>112</v>
      </c>
      <c r="B129" s="352" t="s">
        <v>111</v>
      </c>
      <c r="C129" s="207" t="s">
        <v>15</v>
      </c>
      <c r="D129" s="215" t="s">
        <v>110</v>
      </c>
      <c r="E129" s="207" t="s">
        <v>109</v>
      </c>
      <c r="F129" s="210"/>
      <c r="G129" s="209">
        <v>3</v>
      </c>
      <c r="H129" s="214" t="s">
        <v>107</v>
      </c>
      <c r="I129" s="207"/>
      <c r="J129" s="207"/>
      <c r="K129" s="207"/>
      <c r="L129" s="206"/>
    </row>
    <row r="130" spans="1:12" x14ac:dyDescent="0.2">
      <c r="A130" s="358"/>
      <c r="B130" s="360"/>
      <c r="C130" s="207" t="s">
        <v>4</v>
      </c>
      <c r="D130" s="211" t="s">
        <v>3</v>
      </c>
      <c r="E130" s="207" t="s">
        <v>108</v>
      </c>
      <c r="F130" s="210"/>
      <c r="G130" s="209">
        <v>2</v>
      </c>
      <c r="H130" s="214"/>
      <c r="I130" s="207"/>
      <c r="J130" s="207"/>
      <c r="K130" s="207"/>
      <c r="L130" s="206"/>
    </row>
    <row r="131" spans="1:12" x14ac:dyDescent="0.2">
      <c r="A131" s="358"/>
      <c r="B131" s="360"/>
      <c r="C131" s="207" t="s">
        <v>4</v>
      </c>
      <c r="D131" s="211" t="s">
        <v>3</v>
      </c>
      <c r="E131" s="207"/>
      <c r="F131" s="210"/>
      <c r="G131" s="209">
        <v>3</v>
      </c>
      <c r="H131" s="214" t="s">
        <v>107</v>
      </c>
      <c r="I131" s="207"/>
      <c r="J131" s="207"/>
      <c r="K131" s="207"/>
      <c r="L131" s="206"/>
    </row>
    <row r="132" spans="1:12" x14ac:dyDescent="0.2">
      <c r="A132" s="359"/>
      <c r="B132" s="361"/>
      <c r="C132" s="207" t="s">
        <v>4</v>
      </c>
      <c r="D132" s="211" t="s">
        <v>3</v>
      </c>
      <c r="E132" s="207" t="s">
        <v>63</v>
      </c>
      <c r="F132" s="210"/>
      <c r="G132" s="209">
        <v>5</v>
      </c>
      <c r="H132" s="214" t="s">
        <v>107</v>
      </c>
      <c r="I132" s="207"/>
      <c r="J132" s="207"/>
      <c r="K132" s="207"/>
      <c r="L132" s="206"/>
    </row>
    <row r="133" spans="1:12" x14ac:dyDescent="0.2">
      <c r="A133" s="213"/>
      <c r="B133" s="212"/>
      <c r="C133" s="207"/>
      <c r="D133" s="211"/>
      <c r="E133" s="207"/>
      <c r="F133" s="210"/>
      <c r="G133" s="209"/>
      <c r="H133" s="208"/>
      <c r="I133" s="207"/>
      <c r="J133" s="207"/>
      <c r="K133" s="207"/>
      <c r="L133" s="206"/>
    </row>
    <row r="134" spans="1:12" x14ac:dyDescent="0.2">
      <c r="A134" s="213"/>
      <c r="B134" s="212"/>
      <c r="C134" s="207"/>
      <c r="D134" s="211"/>
      <c r="E134" s="207"/>
      <c r="F134" s="210"/>
      <c r="G134" s="209"/>
      <c r="H134" s="208"/>
      <c r="I134" s="207"/>
      <c r="J134" s="207"/>
      <c r="K134" s="207"/>
      <c r="L134" s="206"/>
    </row>
    <row r="135" spans="1:12" x14ac:dyDescent="0.2">
      <c r="A135" s="213"/>
      <c r="B135" s="212"/>
      <c r="C135" s="207"/>
      <c r="D135" s="211"/>
      <c r="E135" s="207"/>
      <c r="F135" s="210"/>
      <c r="G135" s="209"/>
      <c r="H135" s="208"/>
      <c r="I135" s="207"/>
      <c r="J135" s="207"/>
      <c r="K135" s="207"/>
      <c r="L135" s="206"/>
    </row>
    <row r="136" spans="1:12" x14ac:dyDescent="0.2">
      <c r="A136" s="213"/>
      <c r="B136" s="212"/>
      <c r="C136" s="207"/>
      <c r="D136" s="211"/>
      <c r="E136" s="207"/>
      <c r="F136" s="210"/>
      <c r="G136" s="209"/>
      <c r="H136" s="208"/>
      <c r="I136" s="207"/>
      <c r="J136" s="207"/>
      <c r="K136" s="207"/>
      <c r="L136" s="206"/>
    </row>
    <row r="137" spans="1:12" x14ac:dyDescent="0.2">
      <c r="A137" s="213"/>
      <c r="B137" s="212"/>
      <c r="C137" s="207"/>
      <c r="D137" s="211"/>
      <c r="E137" s="207"/>
      <c r="F137" s="210"/>
      <c r="G137" s="209"/>
      <c r="H137" s="208"/>
      <c r="I137" s="207"/>
      <c r="J137" s="207"/>
      <c r="K137" s="207"/>
      <c r="L137" s="206"/>
    </row>
    <row r="138" spans="1:12" x14ac:dyDescent="0.2">
      <c r="A138" s="213"/>
      <c r="B138" s="212"/>
      <c r="C138" s="207"/>
      <c r="D138" s="211"/>
      <c r="E138" s="207"/>
      <c r="F138" s="210"/>
      <c r="G138" s="209"/>
      <c r="H138" s="208"/>
      <c r="I138" s="207"/>
      <c r="J138" s="207"/>
      <c r="K138" s="207"/>
      <c r="L138" s="206"/>
    </row>
    <row r="139" spans="1:12" x14ac:dyDescent="0.2">
      <c r="A139" s="213"/>
      <c r="B139" s="212"/>
      <c r="C139" s="207"/>
      <c r="D139" s="211"/>
      <c r="E139" s="207"/>
      <c r="F139" s="210"/>
      <c r="G139" s="209"/>
      <c r="H139" s="208"/>
      <c r="I139" s="207"/>
      <c r="J139" s="207"/>
      <c r="K139" s="207"/>
      <c r="L139" s="206"/>
    </row>
    <row r="140" spans="1:12" x14ac:dyDescent="0.2">
      <c r="A140" s="213"/>
      <c r="B140" s="212"/>
      <c r="C140" s="207"/>
      <c r="D140" s="211"/>
      <c r="E140" s="207"/>
      <c r="F140" s="210"/>
      <c r="G140" s="209"/>
      <c r="H140" s="208"/>
      <c r="I140" s="207"/>
      <c r="J140" s="207"/>
      <c r="K140" s="207"/>
      <c r="L140" s="206"/>
    </row>
    <row r="141" spans="1:12" x14ac:dyDescent="0.2">
      <c r="A141" s="213"/>
      <c r="B141" s="212"/>
      <c r="C141" s="207"/>
      <c r="D141" s="211"/>
      <c r="E141" s="207"/>
      <c r="F141" s="210"/>
      <c r="G141" s="209"/>
      <c r="H141" s="208"/>
      <c r="I141" s="207"/>
      <c r="J141" s="207"/>
      <c r="K141" s="207"/>
      <c r="L141" s="206"/>
    </row>
    <row r="142" spans="1:12" x14ac:dyDescent="0.2">
      <c r="A142" s="213"/>
      <c r="B142" s="212"/>
      <c r="C142" s="207"/>
      <c r="D142" s="211"/>
      <c r="E142" s="207"/>
      <c r="F142" s="210"/>
      <c r="G142" s="209"/>
      <c r="H142" s="208"/>
      <c r="I142" s="207"/>
      <c r="J142" s="207"/>
      <c r="K142" s="207"/>
      <c r="L142" s="206"/>
    </row>
    <row r="143" spans="1:12" x14ac:dyDescent="0.2">
      <c r="A143" s="213"/>
      <c r="B143" s="212"/>
      <c r="C143" s="207"/>
      <c r="D143" s="211"/>
      <c r="E143" s="207"/>
      <c r="F143" s="210"/>
      <c r="G143" s="209"/>
      <c r="H143" s="208"/>
      <c r="I143" s="207"/>
      <c r="J143" s="207"/>
      <c r="K143" s="207"/>
      <c r="L143" s="206"/>
    </row>
    <row r="144" spans="1:12" ht="13.5" thickBot="1" x14ac:dyDescent="0.25">
      <c r="A144" s="205"/>
      <c r="B144" s="204"/>
      <c r="C144" s="203"/>
      <c r="D144" s="202"/>
      <c r="E144" s="200"/>
      <c r="F144" s="200"/>
      <c r="G144" s="201"/>
      <c r="H144" s="200"/>
      <c r="I144" s="200"/>
      <c r="J144" s="200"/>
      <c r="K144" s="200"/>
      <c r="L144" s="199"/>
    </row>
    <row r="147" spans="1:19" s="194" customFormat="1" x14ac:dyDescent="0.2">
      <c r="A147" s="198"/>
      <c r="B147" s="197"/>
      <c r="C147" s="191"/>
      <c r="D147" s="196"/>
      <c r="E147" s="191"/>
      <c r="F147" s="193"/>
      <c r="G147" s="195">
        <f>SUBTOTAL(9,G6:G144)</f>
        <v>439</v>
      </c>
      <c r="I147" s="193"/>
      <c r="J147" s="191"/>
      <c r="K147" s="192"/>
      <c r="L147" s="192"/>
      <c r="M147" s="191"/>
      <c r="N147" s="191"/>
      <c r="O147" s="191"/>
      <c r="P147" s="191"/>
      <c r="Q147" s="191"/>
      <c r="R147" s="191"/>
      <c r="S147" s="191"/>
    </row>
  </sheetData>
  <autoFilter ref="E1:E147"/>
  <mergeCells count="38">
    <mergeCell ref="C112:C113"/>
    <mergeCell ref="A115:A119"/>
    <mergeCell ref="B115:B119"/>
    <mergeCell ref="A125:A128"/>
    <mergeCell ref="B125:B128"/>
    <mergeCell ref="C127:C128"/>
    <mergeCell ref="A107:A108"/>
    <mergeCell ref="B107:B108"/>
    <mergeCell ref="A129:A132"/>
    <mergeCell ref="B129:B132"/>
    <mergeCell ref="A112:A114"/>
    <mergeCell ref="B112:B114"/>
    <mergeCell ref="A87:A92"/>
    <mergeCell ref="B87:B92"/>
    <mergeCell ref="A95:A97"/>
    <mergeCell ref="B95:B97"/>
    <mergeCell ref="A98:A106"/>
    <mergeCell ref="B98:B106"/>
    <mergeCell ref="B73:B74"/>
    <mergeCell ref="A80:A82"/>
    <mergeCell ref="B80:B82"/>
    <mergeCell ref="A53:A56"/>
    <mergeCell ref="B53:B56"/>
    <mergeCell ref="A57:A65"/>
    <mergeCell ref="B57:B65"/>
    <mergeCell ref="C53:C55"/>
    <mergeCell ref="A35:A38"/>
    <mergeCell ref="B35:B38"/>
    <mergeCell ref="A48:A52"/>
    <mergeCell ref="B48:B52"/>
    <mergeCell ref="A30:A32"/>
    <mergeCell ref="B30:B32"/>
    <mergeCell ref="A6:A12"/>
    <mergeCell ref="B6:B12"/>
    <mergeCell ref="H6:H12"/>
    <mergeCell ref="A19:A20"/>
    <mergeCell ref="A26:A27"/>
    <mergeCell ref="B26:B27"/>
  </mergeCells>
  <dataValidations count="5">
    <dataValidation type="list" allowBlank="1" showInputMessage="1" showErrorMessage="1" sqref="E3:E4">
      <formula1>$P$6:$P$14</formula1>
    </dataValidation>
    <dataValidation type="list" allowBlank="1" showInputMessage="1" showErrorMessage="1" sqref="E145:F1048576 I145:I1048576">
      <formula1>#REF!</formula1>
    </dataValidation>
    <dataValidation type="list" allowBlank="1" showInputMessage="1" showErrorMessage="1" sqref="E5:E144">
      <formula1>$P$6:$P$20</formula1>
    </dataValidation>
    <dataValidation type="list" allowBlank="1" showInputMessage="1" showErrorMessage="1" sqref="C1:C1048576">
      <formula1>$R$4:$R$20</formula1>
    </dataValidation>
    <dataValidation type="list" allowBlank="1" showInputMessage="1" showErrorMessage="1" sqref="D1:D1048576">
      <formula1>$S$4:$S$20</formula1>
    </dataValidation>
  </dataValidations>
  <pageMargins left="0.7" right="0.7" top="0.75" bottom="0.75" header="0.3" footer="0.3"/>
  <pageSetup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Expertise days follow up 1year </vt:lpstr>
      <vt:lpstr>Planning experts</vt:lpstr>
      <vt:lpstr>'Expertise days follow up 1year '!Criteres</vt:lpstr>
      <vt:lpstr>'Expertise days follow up 1year '!Zone_d_impression</vt:lpstr>
      <vt:lpstr>'Planning experts'!Zone_d_impression</vt:lpstr>
    </vt:vector>
  </TitlesOfParts>
  <Company>Expertise France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POGORZELSKI</dc:creator>
  <cp:lastModifiedBy>ANTOINE POGORZELSKI</cp:lastModifiedBy>
  <dcterms:created xsi:type="dcterms:W3CDTF">2019-05-29T10:24:26Z</dcterms:created>
  <dcterms:modified xsi:type="dcterms:W3CDTF">2019-06-19T16:07:40Z</dcterms:modified>
</cp:coreProperties>
</file>