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eadamia\Desktop\"/>
    </mc:Choice>
  </mc:AlternateContent>
  <bookViews>
    <workbookView xWindow="-105" yWindow="-105" windowWidth="19425" windowHeight="8805" activeTab="1"/>
  </bookViews>
  <sheets>
    <sheet name="PPE calculator per pnt &amp; staff " sheetId="6" r:id="rId1"/>
    <sheet name="იდს-კომპლექტების ღირებულება" sheetId="7" r:id="rId2"/>
  </sheets>
  <calcPr calcId="162913"/>
</workbook>
</file>

<file path=xl/calcChain.xml><?xml version="1.0" encoding="utf-8"?>
<calcChain xmlns="http://schemas.openxmlformats.org/spreadsheetml/2006/main">
  <c r="I24" i="7" l="1"/>
  <c r="I25" i="7"/>
  <c r="I26" i="7"/>
  <c r="I27" i="7"/>
  <c r="I23" i="7"/>
  <c r="H24" i="7"/>
  <c r="H25" i="7"/>
  <c r="H26" i="7"/>
  <c r="H27" i="7"/>
  <c r="H23" i="7"/>
  <c r="I15" i="7"/>
  <c r="I16" i="7"/>
  <c r="I17" i="7"/>
  <c r="I18" i="7"/>
  <c r="I14" i="7"/>
  <c r="H15" i="7"/>
  <c r="H16" i="7"/>
  <c r="H17" i="7"/>
  <c r="H18" i="7"/>
  <c r="H14" i="7"/>
  <c r="I6" i="7"/>
  <c r="I7" i="7"/>
  <c r="I8" i="7"/>
  <c r="I9" i="7"/>
  <c r="I5" i="7"/>
  <c r="H6" i="7"/>
  <c r="H7" i="7"/>
  <c r="H8" i="7"/>
  <c r="H9" i="7"/>
  <c r="H5" i="7"/>
  <c r="I19" i="7" l="1"/>
  <c r="I10" i="7"/>
  <c r="I28" i="7"/>
  <c r="E24" i="7" l="1"/>
  <c r="E25" i="7"/>
  <c r="E26" i="7"/>
  <c r="E27" i="7"/>
  <c r="E23" i="7"/>
  <c r="D25" i="7"/>
  <c r="F25" i="7" s="1"/>
  <c r="E15" i="7"/>
  <c r="E16" i="7"/>
  <c r="E17" i="7"/>
  <c r="E18" i="7"/>
  <c r="E14" i="7"/>
  <c r="D17" i="7"/>
  <c r="F17" i="7" s="1"/>
  <c r="E6" i="7"/>
  <c r="E7" i="7"/>
  <c r="E8" i="7"/>
  <c r="E9" i="7"/>
  <c r="E5" i="7"/>
  <c r="I37" i="6"/>
  <c r="I28" i="6"/>
  <c r="I26" i="6"/>
  <c r="I25" i="6"/>
  <c r="I35" i="6" s="1"/>
  <c r="D15" i="7" s="1"/>
  <c r="F15" i="7" s="1"/>
  <c r="G38" i="6"/>
  <c r="G36" i="6"/>
  <c r="G35" i="6"/>
  <c r="G34" i="6"/>
  <c r="D38" i="6"/>
  <c r="F33" i="6"/>
  <c r="F31" i="6"/>
  <c r="F29" i="6"/>
  <c r="F28" i="6"/>
  <c r="F26" i="6"/>
  <c r="F25" i="6"/>
  <c r="F35" i="6" s="1"/>
  <c r="D6" i="7" s="1"/>
  <c r="F6" i="7" s="1"/>
  <c r="F24" i="6"/>
  <c r="F11" i="6"/>
  <c r="F8" i="6"/>
  <c r="F6" i="6"/>
  <c r="F4" i="6"/>
  <c r="F9" i="6"/>
  <c r="F13" i="6"/>
  <c r="F14" i="6"/>
  <c r="F16" i="6"/>
  <c r="F18" i="6"/>
  <c r="F19" i="6"/>
  <c r="F21" i="6"/>
  <c r="F23" i="6"/>
  <c r="F30" i="6"/>
  <c r="J35" i="6"/>
  <c r="D35" i="6"/>
  <c r="L36" i="6"/>
  <c r="J36" i="6"/>
  <c r="D36" i="6"/>
  <c r="L34" i="6"/>
  <c r="D23" i="7" s="1"/>
  <c r="J34" i="6"/>
  <c r="D34" i="6"/>
  <c r="F23" i="7" l="1"/>
  <c r="I24" i="6"/>
  <c r="F37" i="6"/>
  <c r="D8" i="7" s="1"/>
  <c r="F8" i="7" s="1"/>
  <c r="G37" i="6"/>
  <c r="D37" i="6" l="1"/>
  <c r="J37" i="6"/>
  <c r="J38" i="6"/>
  <c r="L23" i="6"/>
  <c r="L17" i="6"/>
  <c r="L8" i="6"/>
  <c r="L22" i="6"/>
  <c r="F36" i="6"/>
  <c r="D7" i="7" s="1"/>
  <c r="F7" i="7" s="1"/>
  <c r="I21" i="6"/>
  <c r="F34" i="6" l="1"/>
  <c r="D5" i="7" s="1"/>
  <c r="F5" i="7" s="1"/>
  <c r="F38" i="6"/>
  <c r="D9" i="7" s="1"/>
  <c r="F9" i="7" s="1"/>
  <c r="L20" i="6"/>
  <c r="L13" i="6"/>
  <c r="L10" i="6"/>
  <c r="L18" i="6"/>
  <c r="L7" i="6"/>
  <c r="L37" i="6" s="1"/>
  <c r="L5" i="6"/>
  <c r="L15" i="6"/>
  <c r="L12" i="6"/>
  <c r="I6" i="6"/>
  <c r="I36" i="6" s="1"/>
  <c r="I19" i="6"/>
  <c r="I11" i="6"/>
  <c r="I18" i="6"/>
  <c r="I13" i="6"/>
  <c r="I4" i="6"/>
  <c r="I34" i="6" s="1"/>
  <c r="D14" i="7" s="1"/>
  <c r="F14" i="7" s="1"/>
  <c r="I9" i="6"/>
  <c r="I16" i="6"/>
  <c r="I23" i="6"/>
  <c r="I8" i="6"/>
  <c r="I38" i="6" s="1"/>
  <c r="D18" i="7" s="1"/>
  <c r="F18" i="7" s="1"/>
  <c r="I14" i="6"/>
  <c r="N36" i="6" l="1"/>
  <c r="D16" i="7"/>
  <c r="F16" i="7" s="1"/>
  <c r="F19" i="7"/>
  <c r="N37" i="6"/>
  <c r="O37" i="6" s="1"/>
  <c r="D26" i="7"/>
  <c r="F26" i="7" s="1"/>
  <c r="F10" i="7"/>
  <c r="N34" i="6"/>
  <c r="O34" i="6" s="1"/>
  <c r="L35" i="6"/>
  <c r="L38" i="6"/>
  <c r="O36" i="6"/>
  <c r="N35" i="6" l="1"/>
  <c r="O35" i="6" s="1"/>
  <c r="D24" i="7"/>
  <c r="F24" i="7" s="1"/>
  <c r="N38" i="6"/>
  <c r="O38" i="6" s="1"/>
  <c r="O39" i="6" s="1"/>
  <c r="D27" i="7"/>
  <c r="F27" i="7" s="1"/>
  <c r="F28" i="7" l="1"/>
</calcChain>
</file>

<file path=xl/sharedStrings.xml><?xml version="1.0" encoding="utf-8"?>
<sst xmlns="http://schemas.openxmlformats.org/spreadsheetml/2006/main" count="128" uniqueCount="48">
  <si>
    <t>პაციენტის რაოდენობა</t>
  </si>
  <si>
    <t>სულ</t>
  </si>
  <si>
    <t>ექთანი</t>
  </si>
  <si>
    <t xml:space="preserve">რესპირატორული დაცვა </t>
  </si>
  <si>
    <t>ნიღაბი</t>
  </si>
  <si>
    <t>რესპირატორი</t>
  </si>
  <si>
    <t>სხეულის დაცვა</t>
  </si>
  <si>
    <t>ხალათი</t>
  </si>
  <si>
    <t>ექიმი</t>
  </si>
  <si>
    <t>დამლაგებელი</t>
  </si>
  <si>
    <t>კომბინიზონი</t>
  </si>
  <si>
    <t xml:space="preserve">ხელის დაცვა </t>
  </si>
  <si>
    <t>ხელთათმანი</t>
  </si>
  <si>
    <t>ექთნის დამხმარე ან სხვა</t>
  </si>
  <si>
    <t>პაციენტების რაოდენობა</t>
  </si>
  <si>
    <t>საეჭვო/სავარაუდო შემთხვევები</t>
  </si>
  <si>
    <t>დადასტურებული შემთხვევები - 
მსუბუქი/საშუალო სიმძიმე</t>
  </si>
  <si>
    <t>რესპირატორი*</t>
  </si>
  <si>
    <t>სულ ჯამი</t>
  </si>
  <si>
    <t>საჭიროება 1 პაციენტზე/ 24 საათი</t>
  </si>
  <si>
    <t>კომბინიზონი**</t>
  </si>
  <si>
    <t>პერსონალის რაოდენობა</t>
  </si>
  <si>
    <t>საჭიროება 1 პერსონალზე/ 24 საათი</t>
  </si>
  <si>
    <r>
      <t xml:space="preserve">*რესპირატორი გამოიყენება მხოლოდ კრიტიკულ პაციენტებთან აეროზოლიზაციის რისკის შემცველი პროცედურების დროს (ინტუბაცია, სასუნთქი გზების სანაცია, არაინვაზიური ????, ბრონქოსკოპია???? ) 
**კომბინიზონი - რეკომენდებულია მხოლოდ კრიტიკული პაციენტების მოვლის არეებში; პაციენტების რაოდენობას არ აქვს მნიშვბელობა
</t>
    </r>
    <r>
      <rPr>
        <b/>
        <sz val="11"/>
        <rFont val="Arial"/>
        <family val="2"/>
      </rPr>
      <t>სახის დამცავი ფარის</t>
    </r>
    <r>
      <rPr>
        <sz val="11"/>
        <rFont val="Arial"/>
        <family val="2"/>
      </rPr>
      <t xml:space="preserve"> გამოყენება რეკომენდებულია ნიღაბთან ერთად, ან რესპირატორთან და სათვალესთან ერთად აეროზოლიზაციის რისკის მქონე პროცედურების დროს კრიტიკული პაციენტების შემთხვევაში (რესპირატორის დაბინძურების შესამცირებლად. 
</t>
    </r>
    <r>
      <rPr>
        <b/>
        <sz val="11"/>
        <rFont val="Arial"/>
        <family val="2"/>
      </rPr>
      <t>ყველა პერსონალზე გაპიროვნებული უნდა იყოს 1 ცალი სათვალე ან 1 ცალი სახის დამცავი ფარი. რეანიმაციის პერსონალზე სათვალეც და ფარიც!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>წინსაფარი</t>
    </r>
    <r>
      <rPr>
        <sz val="11"/>
        <rFont val="Arial"/>
        <family val="2"/>
      </rPr>
      <t xml:space="preserve"> რეკომენდებული იმ შემთხვევაში, თუ ხელმისაწვდომი არ არის წყალგაუმტარი ხალათი. წინსაფარი კეთდება ჩვეულებრივი სახელოებინი ხალათზე. 
</t>
    </r>
  </si>
  <si>
    <t>პროგნოზები მსუბუქი</t>
  </si>
  <si>
    <t>პროგნოზები მძიმე</t>
  </si>
  <si>
    <t>10 პაციენტზე ექიმი</t>
  </si>
  <si>
    <r>
      <t>დადასტურებული შემთხვევა - 
 მძიმე (</t>
    </r>
    <r>
      <rPr>
        <sz val="12"/>
        <color theme="1"/>
        <rFont val="Arial"/>
        <family val="2"/>
      </rPr>
      <t>რეანიმაციულ დარბაზში მხოლოდ COVID-19 პაციენტები)</t>
    </r>
  </si>
  <si>
    <t xml:space="preserve">ხელთათმანი </t>
  </si>
  <si>
    <t xml:space="preserve">ლაბორანტი </t>
  </si>
  <si>
    <t xml:space="preserve">სხეულის დაცვა </t>
  </si>
  <si>
    <t xml:space="preserve">რესპირატორი </t>
  </si>
  <si>
    <t xml:space="preserve">ფასი </t>
  </si>
  <si>
    <t xml:space="preserve">ხალათი </t>
  </si>
  <si>
    <t xml:space="preserve">კომბინიზონი </t>
  </si>
  <si>
    <t xml:space="preserve">ამბოლატორიული არე </t>
  </si>
  <si>
    <t>2 პაციენტზე 1  ექთანი</t>
  </si>
  <si>
    <t>საეჭვო/დაუდასტურებელი  ერთი შემთხვევა</t>
  </si>
  <si>
    <t>რაოდენობა</t>
  </si>
  <si>
    <t>ერთეულის ღირებულება (ლარი)</t>
  </si>
  <si>
    <t>სულ ღირებულება (ლარი)</t>
  </si>
  <si>
    <t>დადასტურებული მსუბუქი/საშუალო შემთხვევა</t>
  </si>
  <si>
    <t>მძიმე შემთხვევა</t>
  </si>
  <si>
    <t>ერთი შემთხვევისთვის საჭირო იდს-ების ღირებულება</t>
  </si>
  <si>
    <t>ერთეულის ღირებულება (უმცირესი ფასი) (ლარი)</t>
  </si>
  <si>
    <t>ერთეულის ღირებულება (უდიდესი ფასი) (ლარი)</t>
  </si>
  <si>
    <t>უმცირესი ფასი (WB ბაზრის კვლევით) (ლარი)</t>
  </si>
  <si>
    <t>უდიდესი ფასი (WB ბაზრის კვლევით) (ლარი)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</si>
</sst>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0"/>
      <color rgb="FF000000"/>
      <name val="Arial"/>
    </font>
    <font>
      <sz val="11"/>
      <color theme="1"/>
      <name val="Arial"/>
      <family val="2"/>
      <scheme val="minor"/>
    </font>
    <font>
      <sz val="10"/>
      <color theme="1"/>
      <name val="Arial"/>
    </font>
    <font>
      <sz val="10"/>
      <name val="Arial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20"/>
      <color rgb="FF000000"/>
      <name val="Arial"/>
      <family val="2"/>
    </font>
    <font>
      <sz val="10"/>
      <color rgb="FF000000"/>
      <name val="Sylfae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3"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0" fillId="4" borderId="0" xfId="0" applyFont="1" applyFill="1" applyBorder="1" applyAlignment="1"/>
    <xf numFmtId="0" fontId="0" fillId="5" borderId="0" xfId="0" applyFont="1" applyFill="1" applyBorder="1" applyAlignment="1"/>
    <xf numFmtId="0" fontId="0" fillId="7" borderId="0" xfId="0" applyFont="1" applyFill="1" applyBorder="1" applyAlignment="1"/>
    <xf numFmtId="0" fontId="12" fillId="0" borderId="0" xfId="0" applyFont="1" applyBorder="1" applyAlignment="1">
      <alignment vertical="top" wrapText="1"/>
    </xf>
    <xf numFmtId="0" fontId="0" fillId="2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/>
    <xf numFmtId="0" fontId="0" fillId="8" borderId="0" xfId="0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/>
    <xf numFmtId="0" fontId="13" fillId="0" borderId="0" xfId="0" applyFont="1" applyBorder="1" applyAlignment="1"/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6" fillId="0" borderId="0" xfId="0" applyFont="1" applyBorder="1" applyAlignment="1"/>
    <xf numFmtId="0" fontId="20" fillId="9" borderId="1" xfId="0" applyFont="1" applyFill="1" applyBorder="1" applyAlignment="1"/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13" fillId="8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/>
    <xf numFmtId="9" fontId="0" fillId="0" borderId="0" xfId="0" applyNumberFormat="1" applyFont="1" applyBorder="1" applyAlignment="1">
      <alignment wrapText="1"/>
    </xf>
    <xf numFmtId="9" fontId="6" fillId="0" borderId="0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0" fillId="9" borderId="0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top"/>
    </xf>
    <xf numFmtId="0" fontId="3" fillId="7" borderId="5" xfId="0" applyFont="1" applyFill="1" applyBorder="1" applyAlignment="1"/>
    <xf numFmtId="0" fontId="3" fillId="4" borderId="5" xfId="0" applyFont="1" applyFill="1" applyBorder="1" applyAlignment="1">
      <alignment horizontal="left" vertical="top"/>
    </xf>
    <xf numFmtId="0" fontId="3" fillId="5" borderId="5" xfId="0" applyFont="1" applyFill="1" applyBorder="1" applyAlignment="1"/>
    <xf numFmtId="0" fontId="9" fillId="8" borderId="5" xfId="0" applyFont="1" applyFill="1" applyBorder="1" applyAlignment="1">
      <alignment horizontal="left" vertical="top"/>
    </xf>
    <xf numFmtId="0" fontId="0" fillId="4" borderId="8" xfId="0" applyFont="1" applyFill="1" applyBorder="1" applyAlignment="1"/>
    <xf numFmtId="0" fontId="0" fillId="0" borderId="11" xfId="0" applyFont="1" applyBorder="1" applyAlignment="1">
      <alignment wrapText="1"/>
    </xf>
    <xf numFmtId="0" fontId="17" fillId="0" borderId="12" xfId="0" applyFont="1" applyBorder="1" applyAlignment="1">
      <alignment horizontal="center" vertical="center" wrapText="1"/>
    </xf>
    <xf numFmtId="0" fontId="2" fillId="2" borderId="15" xfId="0" applyFont="1" applyFill="1" applyBorder="1" applyAlignment="1"/>
    <xf numFmtId="0" fontId="13" fillId="2" borderId="16" xfId="0" applyFont="1" applyFill="1" applyBorder="1" applyAlignment="1">
      <alignment horizontal="center" vertical="center"/>
    </xf>
    <xf numFmtId="0" fontId="8" fillId="2" borderId="15" xfId="0" applyFont="1" applyFill="1" applyBorder="1" applyAlignment="1"/>
    <xf numFmtId="0" fontId="2" fillId="7" borderId="15" xfId="0" applyFont="1" applyFill="1" applyBorder="1" applyAlignment="1"/>
    <xf numFmtId="0" fontId="13" fillId="7" borderId="16" xfId="0" applyFont="1" applyFill="1" applyBorder="1" applyAlignment="1">
      <alignment horizontal="center" vertical="center"/>
    </xf>
    <xf numFmtId="0" fontId="2" fillId="4" borderId="15" xfId="0" applyFont="1" applyFill="1" applyBorder="1" applyAlignment="1"/>
    <xf numFmtId="0" fontId="13" fillId="4" borderId="16" xfId="0" applyFont="1" applyFill="1" applyBorder="1" applyAlignment="1">
      <alignment horizontal="center" vertical="center"/>
    </xf>
    <xf numFmtId="0" fontId="2" fillId="5" borderId="15" xfId="0" applyFont="1" applyFill="1" applyBorder="1" applyAlignment="1"/>
    <xf numFmtId="0" fontId="13" fillId="5" borderId="16" xfId="0" applyFont="1" applyFill="1" applyBorder="1" applyAlignment="1">
      <alignment horizontal="center" vertical="center"/>
    </xf>
    <xf numFmtId="0" fontId="2" fillId="8" borderId="15" xfId="0" applyFont="1" applyFill="1" applyBorder="1" applyAlignment="1"/>
    <xf numFmtId="0" fontId="13" fillId="8" borderId="16" xfId="0" applyFont="1" applyFill="1" applyBorder="1" applyAlignment="1">
      <alignment horizontal="center" vertical="center"/>
    </xf>
    <xf numFmtId="0" fontId="10" fillId="8" borderId="15" xfId="0" applyFont="1" applyFill="1" applyBorder="1" applyAlignment="1"/>
    <xf numFmtId="0" fontId="2" fillId="8" borderId="17" xfId="0" applyFont="1" applyFill="1" applyBorder="1" applyAlignment="1"/>
    <xf numFmtId="0" fontId="0" fillId="8" borderId="18" xfId="0" applyFont="1" applyFill="1" applyBorder="1" applyAlignment="1">
      <alignment horizontal="center" vertical="center"/>
    </xf>
    <xf numFmtId="0" fontId="0" fillId="8" borderId="18" xfId="0" applyFont="1" applyFill="1" applyBorder="1" applyAlignment="1"/>
    <xf numFmtId="0" fontId="13" fillId="8" borderId="19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/>
    </xf>
    <xf numFmtId="0" fontId="0" fillId="7" borderId="15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3" fillId="8" borderId="17" xfId="0" applyFont="1" applyFill="1" applyBorder="1" applyAlignment="1">
      <alignment horizontal="center" vertical="center"/>
    </xf>
    <xf numFmtId="0" fontId="13" fillId="8" borderId="18" xfId="0" applyFont="1" applyFill="1" applyBorder="1" applyAlignment="1">
      <alignment horizontal="center" vertical="center"/>
    </xf>
    <xf numFmtId="0" fontId="5" fillId="0" borderId="6" xfId="0" applyFont="1" applyFill="1" applyBorder="1" applyAlignment="1"/>
    <xf numFmtId="0" fontId="20" fillId="9" borderId="6" xfId="0" applyFont="1" applyFill="1" applyBorder="1" applyAlignment="1"/>
    <xf numFmtId="0" fontId="19" fillId="0" borderId="12" xfId="0" applyFont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7" borderId="16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7" fillId="3" borderId="5" xfId="0" applyFont="1" applyFill="1" applyBorder="1" applyAlignment="1"/>
    <xf numFmtId="0" fontId="7" fillId="10" borderId="13" xfId="0" applyFont="1" applyFill="1" applyBorder="1" applyAlignment="1"/>
    <xf numFmtId="0" fontId="0" fillId="10" borderId="1" xfId="0" applyFont="1" applyFill="1" applyBorder="1" applyAlignment="1">
      <alignment horizontal="center" vertical="center"/>
    </xf>
    <xf numFmtId="0" fontId="13" fillId="10" borderId="16" xfId="0" applyFont="1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0" fontId="0" fillId="10" borderId="16" xfId="0" applyFont="1" applyFill="1" applyBorder="1" applyAlignment="1">
      <alignment horizontal="center" vertical="center"/>
    </xf>
    <xf numFmtId="0" fontId="10" fillId="3" borderId="15" xfId="0" applyFont="1" applyFill="1" applyBorder="1" applyAlignment="1"/>
    <xf numFmtId="0" fontId="20" fillId="9" borderId="1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/>
    <xf numFmtId="0" fontId="20" fillId="9" borderId="6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textRotation="90" wrapText="1"/>
    </xf>
    <xf numFmtId="0" fontId="8" fillId="8" borderId="20" xfId="0" applyFont="1" applyFill="1" applyBorder="1" applyAlignment="1">
      <alignment horizontal="left" vertical="top"/>
    </xf>
    <xf numFmtId="0" fontId="8" fillId="8" borderId="21" xfId="0" applyFont="1" applyFill="1" applyBorder="1" applyAlignment="1">
      <alignment horizontal="left" vertical="top"/>
    </xf>
    <xf numFmtId="0" fontId="9" fillId="8" borderId="13" xfId="0" applyFont="1" applyFill="1" applyBorder="1" applyAlignment="1">
      <alignment horizontal="left" vertical="top"/>
    </xf>
    <xf numFmtId="0" fontId="9" fillId="8" borderId="14" xfId="0" applyFont="1" applyFill="1" applyBorder="1" applyAlignment="1">
      <alignment horizontal="left" vertical="top"/>
    </xf>
    <xf numFmtId="0" fontId="2" fillId="5" borderId="13" xfId="0" applyFont="1" applyFill="1" applyBorder="1" applyAlignment="1">
      <alignment horizontal="left" vertical="top"/>
    </xf>
    <xf numFmtId="0" fontId="2" fillId="5" borderId="14" xfId="0" applyFont="1" applyFill="1" applyBorder="1" applyAlignment="1">
      <alignment horizontal="left" vertical="top"/>
    </xf>
    <xf numFmtId="0" fontId="2" fillId="3" borderId="20" xfId="0" applyFont="1" applyFill="1" applyBorder="1" applyAlignment="1">
      <alignment horizontal="left" vertical="top"/>
    </xf>
    <xf numFmtId="0" fontId="2" fillId="3" borderId="22" xfId="0" applyFont="1" applyFill="1" applyBorder="1" applyAlignment="1">
      <alignment horizontal="left" vertical="top"/>
    </xf>
    <xf numFmtId="0" fontId="10" fillId="3" borderId="20" xfId="0" applyFont="1" applyFill="1" applyBorder="1" applyAlignment="1">
      <alignment horizontal="left" vertical="top"/>
    </xf>
    <xf numFmtId="0" fontId="10" fillId="3" borderId="22" xfId="0" applyFont="1" applyFill="1" applyBorder="1" applyAlignment="1">
      <alignment horizontal="left" vertical="top"/>
    </xf>
    <xf numFmtId="0" fontId="17" fillId="3" borderId="7" xfId="0" applyFont="1" applyFill="1" applyBorder="1" applyAlignment="1">
      <alignment horizontal="center" vertical="center" textRotation="90" wrapText="1"/>
    </xf>
    <xf numFmtId="0" fontId="17" fillId="10" borderId="7" xfId="0" applyFont="1" applyFill="1" applyBorder="1" applyAlignment="1">
      <alignment horizontal="center" vertical="center" textRotation="90" wrapText="1"/>
    </xf>
    <xf numFmtId="0" fontId="7" fillId="10" borderId="20" xfId="0" applyFont="1" applyFill="1" applyBorder="1" applyAlignment="1">
      <alignment horizontal="center"/>
    </xf>
    <xf numFmtId="0" fontId="7" fillId="10" borderId="21" xfId="0" applyFont="1" applyFill="1" applyBorder="1" applyAlignment="1">
      <alignment horizontal="center"/>
    </xf>
    <xf numFmtId="0" fontId="21" fillId="6" borderId="2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 textRotation="90"/>
    </xf>
    <xf numFmtId="0" fontId="2" fillId="7" borderId="13" xfId="0" applyFont="1" applyFill="1" applyBorder="1" applyAlignment="1">
      <alignment horizontal="left" vertical="top"/>
    </xf>
    <xf numFmtId="0" fontId="2" fillId="7" borderId="14" xfId="0" applyFont="1" applyFill="1" applyBorder="1" applyAlignment="1">
      <alignment horizontal="left" vertical="top"/>
    </xf>
    <xf numFmtId="0" fontId="17" fillId="5" borderId="7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left" vertical="top" wrapText="1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left" vertical="top"/>
    </xf>
    <xf numFmtId="0" fontId="3" fillId="5" borderId="14" xfId="0" applyFont="1" applyFill="1" applyBorder="1" applyAlignment="1">
      <alignment horizontal="left" vertical="top"/>
    </xf>
    <xf numFmtId="0" fontId="4" fillId="4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textRotation="90"/>
    </xf>
    <xf numFmtId="0" fontId="10" fillId="2" borderId="13" xfId="0" applyFont="1" applyFill="1" applyBorder="1" applyAlignment="1">
      <alignment horizontal="left" vertical="top"/>
    </xf>
    <xf numFmtId="0" fontId="10" fillId="2" borderId="14" xfId="0" applyFont="1" applyFill="1" applyBorder="1" applyAlignment="1">
      <alignment horizontal="left" vertical="top"/>
    </xf>
    <xf numFmtId="0" fontId="21" fillId="2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top"/>
    </xf>
    <xf numFmtId="0" fontId="7" fillId="2" borderId="14" xfId="0" applyFont="1" applyFill="1" applyBorder="1" applyAlignment="1">
      <alignment horizontal="left" vertical="top"/>
    </xf>
    <xf numFmtId="164" fontId="21" fillId="7" borderId="1" xfId="0" applyNumberFormat="1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left" vertical="top"/>
    </xf>
    <xf numFmtId="0" fontId="3" fillId="7" borderId="14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center" vertical="center" textRotation="90"/>
    </xf>
    <xf numFmtId="0" fontId="2" fillId="4" borderId="13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164" fontId="21" fillId="4" borderId="1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0" fontId="24" fillId="0" borderId="0" xfId="0" applyFont="1" applyFill="1" applyAlignment="1"/>
    <xf numFmtId="0" fontId="23" fillId="0" borderId="0" xfId="0" applyFont="1" applyFill="1" applyAlignment="1"/>
    <xf numFmtId="0" fontId="23" fillId="0" borderId="1" xfId="0" applyFont="1" applyFill="1" applyBorder="1" applyAlignment="1"/>
    <xf numFmtId="0" fontId="23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23" fillId="0" borderId="6" xfId="0" applyFont="1" applyFill="1" applyBorder="1" applyAlignment="1"/>
    <xf numFmtId="0" fontId="22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zoomScale="70" zoomScaleNormal="70" workbookViewId="0">
      <pane xSplit="1" topLeftCell="C1" activePane="topRight" state="frozen"/>
      <selection activeCell="A2" sqref="A2"/>
      <selection pane="topRight" activeCell="O1" sqref="O1"/>
    </sheetView>
  </sheetViews>
  <sheetFormatPr defaultColWidth="14.42578125" defaultRowHeight="15" x14ac:dyDescent="0.2"/>
  <cols>
    <col min="1" max="1" width="17" style="2" customWidth="1"/>
    <col min="2" max="2" width="39.85546875" style="1" customWidth="1"/>
    <col min="3" max="3" width="24.85546875" style="1" customWidth="1"/>
    <col min="4" max="4" width="21.42578125" style="2" customWidth="1"/>
    <col min="5" max="5" width="20.5703125" style="1" customWidth="1"/>
    <col min="6" max="6" width="15.140625" style="22" customWidth="1"/>
    <col min="7" max="7" width="21.42578125" style="1" customWidth="1"/>
    <col min="8" max="8" width="20.5703125" style="1" customWidth="1"/>
    <col min="9" max="9" width="15.140625" style="21" customWidth="1"/>
    <col min="10" max="10" width="19.5703125" style="1" customWidth="1"/>
    <col min="11" max="11" width="17.85546875" style="1" customWidth="1"/>
    <col min="12" max="12" width="21.42578125" style="21" customWidth="1"/>
    <col min="13" max="13" width="28.42578125" style="27" customWidth="1"/>
    <col min="14" max="14" width="23.5703125" style="25" customWidth="1"/>
    <col min="15" max="15" width="21.140625" style="25" customWidth="1"/>
    <col min="16" max="16" width="24.5703125" style="1" customWidth="1"/>
    <col min="17" max="16384" width="14.42578125" style="1"/>
  </cols>
  <sheetData>
    <row r="1" spans="1:25" ht="168.75" customHeight="1" thickBot="1" x14ac:dyDescent="0.25">
      <c r="A1" s="126" t="s">
        <v>23</v>
      </c>
      <c r="B1" s="126"/>
      <c r="C1" s="126"/>
      <c r="D1" s="126"/>
      <c r="E1" s="126"/>
      <c r="F1" s="126"/>
      <c r="G1" s="126"/>
      <c r="H1" s="11"/>
      <c r="I1" s="11"/>
    </row>
    <row r="2" spans="1:25" s="8" customFormat="1" ht="60.6" customHeight="1" x14ac:dyDescent="0.2">
      <c r="A2" s="14"/>
      <c r="C2" s="46"/>
      <c r="D2" s="127" t="s">
        <v>15</v>
      </c>
      <c r="E2" s="127"/>
      <c r="F2" s="128"/>
      <c r="G2" s="129" t="s">
        <v>16</v>
      </c>
      <c r="H2" s="130"/>
      <c r="I2" s="131"/>
      <c r="J2" s="135" t="s">
        <v>27</v>
      </c>
      <c r="K2" s="127"/>
      <c r="L2" s="128"/>
      <c r="M2" s="29"/>
      <c r="N2" s="30"/>
      <c r="O2" s="30"/>
    </row>
    <row r="3" spans="1:25" s="5" customFormat="1" ht="42.75" x14ac:dyDescent="0.2">
      <c r="A3" s="4"/>
      <c r="C3" s="47"/>
      <c r="D3" s="23" t="s">
        <v>19</v>
      </c>
      <c r="E3" s="24" t="s">
        <v>14</v>
      </c>
      <c r="F3" s="48" t="s">
        <v>1</v>
      </c>
      <c r="G3" s="65" t="s">
        <v>19</v>
      </c>
      <c r="H3" s="24" t="s">
        <v>0</v>
      </c>
      <c r="I3" s="48" t="s">
        <v>1</v>
      </c>
      <c r="J3" s="65" t="s">
        <v>22</v>
      </c>
      <c r="K3" s="24" t="s">
        <v>21</v>
      </c>
      <c r="L3" s="75" t="s">
        <v>1</v>
      </c>
      <c r="M3" s="5" t="s">
        <v>24</v>
      </c>
      <c r="N3" s="35">
        <v>0.1</v>
      </c>
      <c r="O3" s="35"/>
      <c r="R3" s="19"/>
      <c r="S3" s="19"/>
      <c r="T3" s="19"/>
      <c r="U3" s="19"/>
      <c r="V3" s="19"/>
      <c r="W3" s="19"/>
      <c r="X3" s="19"/>
      <c r="Y3" s="19"/>
    </row>
    <row r="4" spans="1:25" ht="13.35" customHeight="1" x14ac:dyDescent="0.2">
      <c r="A4" s="136" t="s">
        <v>2</v>
      </c>
      <c r="B4" s="137" t="s">
        <v>3</v>
      </c>
      <c r="C4" s="49" t="s">
        <v>4</v>
      </c>
      <c r="D4" s="12">
        <v>2</v>
      </c>
      <c r="E4" s="119">
        <v>1</v>
      </c>
      <c r="F4" s="50">
        <f>D4*E4</f>
        <v>2</v>
      </c>
      <c r="G4" s="66">
        <v>6</v>
      </c>
      <c r="H4" s="119">
        <v>1</v>
      </c>
      <c r="I4" s="50">
        <f>G4*H4</f>
        <v>6</v>
      </c>
      <c r="J4" s="66"/>
      <c r="K4" s="139">
        <v>0.5</v>
      </c>
      <c r="L4" s="76"/>
      <c r="M4" s="27" t="s">
        <v>25</v>
      </c>
      <c r="N4" s="36">
        <v>0.05</v>
      </c>
      <c r="O4" s="36"/>
      <c r="R4" s="20"/>
      <c r="S4" s="20"/>
      <c r="T4" s="20"/>
      <c r="U4" s="20"/>
      <c r="V4" s="20"/>
      <c r="W4" s="20"/>
      <c r="X4" s="20"/>
      <c r="Y4" s="20"/>
    </row>
    <row r="5" spans="1:25" ht="18" customHeight="1" x14ac:dyDescent="0.2">
      <c r="A5" s="136"/>
      <c r="B5" s="138"/>
      <c r="C5" s="51" t="s">
        <v>17</v>
      </c>
      <c r="D5" s="12"/>
      <c r="E5" s="120"/>
      <c r="F5" s="50"/>
      <c r="G5" s="66"/>
      <c r="H5" s="120"/>
      <c r="I5" s="50"/>
      <c r="J5" s="66">
        <v>6</v>
      </c>
      <c r="K5" s="139"/>
      <c r="L5" s="76">
        <f>J5*K4</f>
        <v>3</v>
      </c>
      <c r="R5" s="20"/>
      <c r="S5" s="20"/>
      <c r="T5" s="20"/>
      <c r="U5" s="20"/>
      <c r="V5" s="20"/>
      <c r="W5" s="20"/>
      <c r="X5" s="20"/>
      <c r="Y5" s="20"/>
    </row>
    <row r="6" spans="1:25" ht="18" customHeight="1" x14ac:dyDescent="0.2">
      <c r="A6" s="136"/>
      <c r="B6" s="140" t="s">
        <v>6</v>
      </c>
      <c r="C6" s="49" t="s">
        <v>7</v>
      </c>
      <c r="D6" s="12">
        <v>2</v>
      </c>
      <c r="E6" s="120"/>
      <c r="F6" s="50">
        <f>D6*E4</f>
        <v>2</v>
      </c>
      <c r="G6" s="66">
        <v>6</v>
      </c>
      <c r="H6" s="120"/>
      <c r="I6" s="50">
        <f>G6*H4</f>
        <v>6</v>
      </c>
      <c r="J6" s="77"/>
      <c r="K6" s="139"/>
      <c r="L6" s="76"/>
      <c r="M6" s="1" t="s">
        <v>26</v>
      </c>
      <c r="N6" s="1">
        <v>1</v>
      </c>
      <c r="O6" s="1"/>
      <c r="R6" s="20"/>
      <c r="S6" s="20"/>
      <c r="T6" s="20"/>
      <c r="U6" s="20"/>
      <c r="V6" s="20"/>
      <c r="W6" s="20"/>
      <c r="X6" s="20"/>
      <c r="Y6" s="20"/>
    </row>
    <row r="7" spans="1:25" ht="18" customHeight="1" x14ac:dyDescent="0.2">
      <c r="A7" s="136"/>
      <c r="B7" s="141"/>
      <c r="C7" s="51" t="s">
        <v>20</v>
      </c>
      <c r="D7" s="12"/>
      <c r="E7" s="120"/>
      <c r="F7" s="50"/>
      <c r="G7" s="66"/>
      <c r="H7" s="120"/>
      <c r="I7" s="50"/>
      <c r="J7" s="77">
        <v>6</v>
      </c>
      <c r="K7" s="139"/>
      <c r="L7" s="76">
        <f>J7*K4</f>
        <v>3</v>
      </c>
      <c r="M7" s="1" t="s">
        <v>36</v>
      </c>
      <c r="N7" s="1">
        <v>2</v>
      </c>
      <c r="O7" s="1"/>
      <c r="R7" s="20"/>
      <c r="S7" s="20"/>
      <c r="T7" s="20"/>
      <c r="U7" s="20"/>
      <c r="V7" s="20"/>
      <c r="W7" s="20"/>
      <c r="X7" s="20"/>
      <c r="Y7" s="20"/>
    </row>
    <row r="8" spans="1:25" ht="23.1" customHeight="1" x14ac:dyDescent="0.2">
      <c r="A8" s="136"/>
      <c r="B8" s="41" t="s">
        <v>11</v>
      </c>
      <c r="C8" s="49" t="s">
        <v>12</v>
      </c>
      <c r="D8" s="12">
        <v>2</v>
      </c>
      <c r="E8" s="120"/>
      <c r="F8" s="50">
        <f>D8*E4</f>
        <v>2</v>
      </c>
      <c r="G8" s="66">
        <v>6</v>
      </c>
      <c r="H8" s="120"/>
      <c r="I8" s="50">
        <f>G8*H4</f>
        <v>6</v>
      </c>
      <c r="J8" s="66">
        <v>12</v>
      </c>
      <c r="K8" s="139"/>
      <c r="L8" s="76">
        <f>J8*K4</f>
        <v>6</v>
      </c>
      <c r="M8" s="1"/>
      <c r="N8" s="1"/>
      <c r="O8" s="1"/>
      <c r="R8" s="20"/>
      <c r="S8" s="20"/>
      <c r="T8" s="20"/>
      <c r="U8" s="20"/>
      <c r="V8" s="20"/>
      <c r="W8" s="20"/>
      <c r="X8" s="20"/>
      <c r="Y8" s="20"/>
    </row>
    <row r="9" spans="1:25" s="10" customFormat="1" ht="15.6" customHeight="1" x14ac:dyDescent="0.2">
      <c r="A9" s="122" t="s">
        <v>8</v>
      </c>
      <c r="B9" s="123" t="s">
        <v>3</v>
      </c>
      <c r="C9" s="52" t="s">
        <v>4</v>
      </c>
      <c r="D9" s="13">
        <v>1</v>
      </c>
      <c r="E9" s="120"/>
      <c r="F9" s="53">
        <f>D9*E4</f>
        <v>1</v>
      </c>
      <c r="G9" s="67">
        <v>3</v>
      </c>
      <c r="H9" s="120"/>
      <c r="I9" s="53">
        <f>G9*H4</f>
        <v>3</v>
      </c>
      <c r="J9" s="67"/>
      <c r="K9" s="142">
        <v>0.1</v>
      </c>
      <c r="L9" s="78"/>
      <c r="M9" s="73"/>
      <c r="N9" s="26"/>
      <c r="O9" s="37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s="10" customFormat="1" ht="15.6" customHeight="1" x14ac:dyDescent="0.2">
      <c r="A10" s="122"/>
      <c r="B10" s="124"/>
      <c r="C10" s="52" t="s">
        <v>5</v>
      </c>
      <c r="D10" s="13"/>
      <c r="E10" s="120"/>
      <c r="F10" s="53"/>
      <c r="G10" s="67"/>
      <c r="H10" s="120"/>
      <c r="I10" s="53"/>
      <c r="J10" s="67">
        <v>6</v>
      </c>
      <c r="K10" s="142"/>
      <c r="L10" s="78">
        <f>J10*K9</f>
        <v>0.60000000000000009</v>
      </c>
      <c r="M10" s="73"/>
      <c r="N10" s="26"/>
      <c r="O10" s="37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s="10" customFormat="1" ht="15.6" customHeight="1" x14ac:dyDescent="0.2">
      <c r="A11" s="122"/>
      <c r="B11" s="143" t="s">
        <v>6</v>
      </c>
      <c r="C11" s="52" t="s">
        <v>7</v>
      </c>
      <c r="D11" s="13">
        <v>1</v>
      </c>
      <c r="E11" s="120"/>
      <c r="F11" s="53">
        <f>D11*E4</f>
        <v>1</v>
      </c>
      <c r="G11" s="67">
        <v>3</v>
      </c>
      <c r="H11" s="120"/>
      <c r="I11" s="53">
        <f>G11*H4</f>
        <v>3</v>
      </c>
      <c r="J11" s="79"/>
      <c r="K11" s="142"/>
      <c r="L11" s="78"/>
      <c r="M11" s="73"/>
      <c r="N11" s="26"/>
      <c r="O11" s="37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s="10" customFormat="1" ht="15.6" customHeight="1" x14ac:dyDescent="0.2">
      <c r="A12" s="122"/>
      <c r="B12" s="144"/>
      <c r="C12" s="52" t="s">
        <v>10</v>
      </c>
      <c r="D12" s="13"/>
      <c r="E12" s="120"/>
      <c r="F12" s="53"/>
      <c r="G12" s="67"/>
      <c r="H12" s="120"/>
      <c r="I12" s="53"/>
      <c r="J12" s="79">
        <v>6</v>
      </c>
      <c r="K12" s="142"/>
      <c r="L12" s="78">
        <f>J12*K9</f>
        <v>0.60000000000000009</v>
      </c>
      <c r="M12" s="73"/>
      <c r="N12" s="26"/>
      <c r="O12" s="37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s="10" customFormat="1" ht="18" customHeight="1" x14ac:dyDescent="0.2">
      <c r="A13" s="122"/>
      <c r="B13" s="42" t="s">
        <v>11</v>
      </c>
      <c r="C13" s="52" t="s">
        <v>12</v>
      </c>
      <c r="D13" s="13">
        <v>1</v>
      </c>
      <c r="E13" s="120"/>
      <c r="F13" s="53">
        <f>D13*E4</f>
        <v>1</v>
      </c>
      <c r="G13" s="67">
        <v>3</v>
      </c>
      <c r="H13" s="120"/>
      <c r="I13" s="53">
        <f>G13*H4</f>
        <v>3</v>
      </c>
      <c r="J13" s="67">
        <v>12</v>
      </c>
      <c r="K13" s="142"/>
      <c r="L13" s="78">
        <f>J13*K9</f>
        <v>1.2000000000000002</v>
      </c>
      <c r="M13" s="73"/>
      <c r="N13" s="26"/>
      <c r="O13" s="37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s="8" customFormat="1" ht="15.6" customHeight="1" x14ac:dyDescent="0.2">
      <c r="A14" s="145" t="s">
        <v>9</v>
      </c>
      <c r="B14" s="146" t="s">
        <v>3</v>
      </c>
      <c r="C14" s="54" t="s">
        <v>4</v>
      </c>
      <c r="D14" s="15">
        <v>1</v>
      </c>
      <c r="E14" s="120"/>
      <c r="F14" s="55">
        <f>D14*E4</f>
        <v>1</v>
      </c>
      <c r="G14" s="68">
        <v>3</v>
      </c>
      <c r="H14" s="120"/>
      <c r="I14" s="55">
        <f>G14*H4</f>
        <v>3</v>
      </c>
      <c r="J14" s="68"/>
      <c r="K14" s="148">
        <v>0.1</v>
      </c>
      <c r="L14" s="80"/>
      <c r="M14" s="73"/>
      <c r="N14" s="26"/>
      <c r="O14" s="37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s="8" customFormat="1" ht="15.6" customHeight="1" x14ac:dyDescent="0.2">
      <c r="A15" s="145"/>
      <c r="B15" s="147"/>
      <c r="C15" s="54" t="s">
        <v>5</v>
      </c>
      <c r="D15" s="15"/>
      <c r="E15" s="120"/>
      <c r="F15" s="55"/>
      <c r="G15" s="68"/>
      <c r="H15" s="120"/>
      <c r="I15" s="55"/>
      <c r="J15" s="68">
        <v>6</v>
      </c>
      <c r="K15" s="148"/>
      <c r="L15" s="80">
        <f>J15*K14</f>
        <v>0.60000000000000009</v>
      </c>
      <c r="M15" s="73"/>
      <c r="N15" s="26"/>
      <c r="O15" s="37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s="8" customFormat="1" ht="15.6" customHeight="1" x14ac:dyDescent="0.2">
      <c r="A16" s="145"/>
      <c r="B16" s="149" t="s">
        <v>6</v>
      </c>
      <c r="C16" s="54" t="s">
        <v>7</v>
      </c>
      <c r="D16" s="15">
        <v>1</v>
      </c>
      <c r="E16" s="120"/>
      <c r="F16" s="55">
        <f>D16*E4</f>
        <v>1</v>
      </c>
      <c r="G16" s="68">
        <v>3</v>
      </c>
      <c r="H16" s="120"/>
      <c r="I16" s="55">
        <f>G16*H4</f>
        <v>3</v>
      </c>
      <c r="J16" s="81"/>
      <c r="K16" s="148"/>
      <c r="L16" s="80"/>
      <c r="M16" s="73"/>
      <c r="N16" s="26"/>
      <c r="O16" s="37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s="8" customFormat="1" ht="15.6" customHeight="1" x14ac:dyDescent="0.2">
      <c r="A17" s="145"/>
      <c r="B17" s="150"/>
      <c r="C17" s="54" t="s">
        <v>10</v>
      </c>
      <c r="D17" s="15"/>
      <c r="E17" s="120"/>
      <c r="F17" s="55"/>
      <c r="G17" s="68"/>
      <c r="H17" s="120"/>
      <c r="I17" s="55"/>
      <c r="J17" s="81">
        <v>6</v>
      </c>
      <c r="K17" s="148"/>
      <c r="L17" s="80">
        <f>J17*K14</f>
        <v>0.60000000000000009</v>
      </c>
      <c r="M17" s="73"/>
      <c r="N17" s="26"/>
      <c r="O17" s="37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s="8" customFormat="1" ht="23.85" customHeight="1" x14ac:dyDescent="0.2">
      <c r="A18" s="145"/>
      <c r="B18" s="43" t="s">
        <v>11</v>
      </c>
      <c r="C18" s="54" t="s">
        <v>12</v>
      </c>
      <c r="D18" s="15">
        <v>1</v>
      </c>
      <c r="E18" s="120"/>
      <c r="F18" s="55">
        <f>D18*E4</f>
        <v>1</v>
      </c>
      <c r="G18" s="68">
        <v>3</v>
      </c>
      <c r="H18" s="120"/>
      <c r="I18" s="55">
        <f>G18*H4</f>
        <v>3</v>
      </c>
      <c r="J18" s="68">
        <v>12</v>
      </c>
      <c r="K18" s="148"/>
      <c r="L18" s="80">
        <f>J18*K14</f>
        <v>1.2000000000000002</v>
      </c>
      <c r="M18" s="73"/>
      <c r="N18" s="26"/>
      <c r="O18" s="37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s="9" customFormat="1" ht="12.6" customHeight="1" x14ac:dyDescent="0.2">
      <c r="A19" s="125" t="s">
        <v>13</v>
      </c>
      <c r="B19" s="109" t="s">
        <v>3</v>
      </c>
      <c r="C19" s="56" t="s">
        <v>4</v>
      </c>
      <c r="D19" s="16">
        <v>2</v>
      </c>
      <c r="E19" s="120"/>
      <c r="F19" s="57">
        <f>D19*E4</f>
        <v>2</v>
      </c>
      <c r="G19" s="69">
        <v>3</v>
      </c>
      <c r="H19" s="120"/>
      <c r="I19" s="57">
        <f>G19*H4</f>
        <v>3</v>
      </c>
      <c r="J19" s="69"/>
      <c r="K19" s="132">
        <v>0.5</v>
      </c>
      <c r="L19" s="82"/>
      <c r="M19" s="73"/>
      <c r="N19" s="26"/>
      <c r="O19" s="37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s="9" customFormat="1" ht="15.6" customHeight="1" x14ac:dyDescent="0.2">
      <c r="A20" s="125"/>
      <c r="B20" s="110"/>
      <c r="C20" s="56" t="s">
        <v>5</v>
      </c>
      <c r="D20" s="16"/>
      <c r="E20" s="120"/>
      <c r="F20" s="57"/>
      <c r="G20" s="69"/>
      <c r="H20" s="120"/>
      <c r="I20" s="57"/>
      <c r="J20" s="69">
        <v>6</v>
      </c>
      <c r="K20" s="132"/>
      <c r="L20" s="82">
        <f>J20*K19</f>
        <v>3</v>
      </c>
      <c r="M20" s="73"/>
      <c r="N20" s="26"/>
      <c r="O20" s="37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s="9" customFormat="1" ht="15.6" customHeight="1" x14ac:dyDescent="0.2">
      <c r="A21" s="125"/>
      <c r="B21" s="133" t="s">
        <v>6</v>
      </c>
      <c r="C21" s="56" t="s">
        <v>7</v>
      </c>
      <c r="D21" s="16">
        <v>2</v>
      </c>
      <c r="E21" s="120"/>
      <c r="F21" s="57">
        <f>D21*E4</f>
        <v>2</v>
      </c>
      <c r="G21" s="69">
        <v>3</v>
      </c>
      <c r="H21" s="120"/>
      <c r="I21" s="57">
        <f>G21*H4</f>
        <v>3</v>
      </c>
      <c r="J21" s="83"/>
      <c r="K21" s="132"/>
      <c r="L21" s="82"/>
      <c r="M21" s="73"/>
      <c r="N21" s="26"/>
      <c r="O21" s="37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s="9" customFormat="1" ht="17.100000000000001" customHeight="1" x14ac:dyDescent="0.2">
      <c r="A22" s="125"/>
      <c r="B22" s="134"/>
      <c r="C22" s="56" t="s">
        <v>10</v>
      </c>
      <c r="D22" s="16"/>
      <c r="E22" s="120"/>
      <c r="F22" s="57"/>
      <c r="G22" s="69"/>
      <c r="H22" s="120"/>
      <c r="I22" s="57"/>
      <c r="J22" s="83">
        <v>6</v>
      </c>
      <c r="K22" s="132"/>
      <c r="L22" s="82">
        <f>J22*K19</f>
        <v>3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s="9" customFormat="1" ht="17.850000000000001" customHeight="1" x14ac:dyDescent="0.2">
      <c r="A23" s="125"/>
      <c r="B23" s="44" t="s">
        <v>11</v>
      </c>
      <c r="C23" s="56" t="s">
        <v>12</v>
      </c>
      <c r="D23" s="16">
        <v>2</v>
      </c>
      <c r="E23" s="120"/>
      <c r="F23" s="57">
        <f>D23*E4</f>
        <v>2</v>
      </c>
      <c r="G23" s="69">
        <v>3</v>
      </c>
      <c r="H23" s="120"/>
      <c r="I23" s="57">
        <f>G23*H4</f>
        <v>3</v>
      </c>
      <c r="J23" s="69">
        <v>12</v>
      </c>
      <c r="K23" s="132"/>
      <c r="L23" s="82">
        <f>J23*K19</f>
        <v>6</v>
      </c>
      <c r="M23" s="102" t="s">
        <v>18</v>
      </c>
      <c r="N23" s="103"/>
      <c r="O23" s="38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s="9" customFormat="1" ht="17.850000000000001" customHeight="1" x14ac:dyDescent="0.2">
      <c r="A24" s="115" t="s">
        <v>29</v>
      </c>
      <c r="B24" s="111" t="s">
        <v>3</v>
      </c>
      <c r="C24" s="98" t="s">
        <v>4</v>
      </c>
      <c r="D24" s="86">
        <v>1</v>
      </c>
      <c r="E24" s="120"/>
      <c r="F24" s="87">
        <f>D24*E4</f>
        <v>1</v>
      </c>
      <c r="G24" s="88">
        <v>1</v>
      </c>
      <c r="H24" s="120"/>
      <c r="I24" s="87">
        <f>G24*H4</f>
        <v>1</v>
      </c>
      <c r="J24" s="88"/>
      <c r="K24" s="89"/>
      <c r="L24" s="90"/>
      <c r="M24" s="84"/>
      <c r="N24" s="40"/>
      <c r="O24" s="38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s="9" customFormat="1" ht="17.850000000000001" customHeight="1" x14ac:dyDescent="0.2">
      <c r="A25" s="115"/>
      <c r="B25" s="112"/>
      <c r="C25" s="98" t="s">
        <v>31</v>
      </c>
      <c r="D25" s="86">
        <v>1</v>
      </c>
      <c r="E25" s="120"/>
      <c r="F25" s="87">
        <f>D25*E4</f>
        <v>1</v>
      </c>
      <c r="G25" s="88">
        <v>1</v>
      </c>
      <c r="H25" s="120"/>
      <c r="I25" s="87">
        <f>G25*H4</f>
        <v>1</v>
      </c>
      <c r="J25" s="88"/>
      <c r="K25" s="89"/>
      <c r="L25" s="90"/>
      <c r="M25" s="84"/>
      <c r="N25" s="40"/>
      <c r="O25" s="38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spans="1:25" s="9" customFormat="1" ht="17.850000000000001" customHeight="1" x14ac:dyDescent="0.2">
      <c r="A26" s="115"/>
      <c r="B26" s="113" t="s">
        <v>30</v>
      </c>
      <c r="C26" s="98" t="s">
        <v>7</v>
      </c>
      <c r="D26" s="86">
        <v>2</v>
      </c>
      <c r="E26" s="120"/>
      <c r="F26" s="87">
        <f>D26*E4</f>
        <v>2</v>
      </c>
      <c r="G26" s="88">
        <v>2</v>
      </c>
      <c r="H26" s="120"/>
      <c r="I26" s="87">
        <f>G26*H4</f>
        <v>2</v>
      </c>
      <c r="J26" s="88"/>
      <c r="K26" s="89"/>
      <c r="L26" s="90"/>
      <c r="M26" s="100"/>
      <c r="N26" s="99"/>
      <c r="O26" s="38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 s="9" customFormat="1" ht="17.850000000000001" customHeight="1" x14ac:dyDescent="0.2">
      <c r="A27" s="115"/>
      <c r="B27" s="114"/>
      <c r="C27" s="98" t="s">
        <v>34</v>
      </c>
      <c r="D27" s="86"/>
      <c r="E27" s="120"/>
      <c r="F27" s="87"/>
      <c r="G27" s="88"/>
      <c r="H27" s="120"/>
      <c r="I27" s="87"/>
      <c r="J27" s="88"/>
      <c r="K27" s="89"/>
      <c r="L27" s="90"/>
      <c r="M27" s="100"/>
      <c r="N27" s="99"/>
      <c r="O27" s="38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s="9" customFormat="1" ht="25.5" x14ac:dyDescent="0.2">
      <c r="A28" s="115"/>
      <c r="B28" s="91" t="s">
        <v>11</v>
      </c>
      <c r="C28" s="98" t="s">
        <v>12</v>
      </c>
      <c r="D28" s="86">
        <v>2</v>
      </c>
      <c r="E28" s="120"/>
      <c r="F28" s="87">
        <f>D28*E4</f>
        <v>2</v>
      </c>
      <c r="G28" s="88">
        <v>2</v>
      </c>
      <c r="H28" s="120"/>
      <c r="I28" s="87">
        <f>G28*H4</f>
        <v>2</v>
      </c>
      <c r="J28" s="88"/>
      <c r="K28" s="89"/>
      <c r="L28" s="90"/>
      <c r="M28" s="84"/>
      <c r="N28" s="39"/>
      <c r="O28" s="38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s="9" customFormat="1" ht="19.5" customHeight="1" x14ac:dyDescent="0.2">
      <c r="A29" s="116" t="s">
        <v>35</v>
      </c>
      <c r="B29" s="117" t="s">
        <v>3</v>
      </c>
      <c r="C29" s="101" t="s">
        <v>4</v>
      </c>
      <c r="D29" s="93">
        <v>1</v>
      </c>
      <c r="E29" s="120"/>
      <c r="F29" s="87">
        <f>D29*E4</f>
        <v>1</v>
      </c>
      <c r="G29" s="95"/>
      <c r="H29" s="120"/>
      <c r="I29" s="94"/>
      <c r="J29" s="95"/>
      <c r="K29" s="96"/>
      <c r="L29" s="97"/>
      <c r="M29" s="84"/>
      <c r="N29" s="40"/>
      <c r="O29" s="38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5" s="9" customFormat="1" ht="18" customHeight="1" x14ac:dyDescent="0.2">
      <c r="A30" s="116"/>
      <c r="B30" s="118"/>
      <c r="C30" s="101" t="s">
        <v>5</v>
      </c>
      <c r="D30" s="93">
        <v>0</v>
      </c>
      <c r="E30" s="120"/>
      <c r="F30" s="87">
        <f t="shared" ref="F25:F33" si="0">D30*E10</f>
        <v>0</v>
      </c>
      <c r="G30" s="95"/>
      <c r="H30" s="120"/>
      <c r="I30" s="94"/>
      <c r="J30" s="95"/>
      <c r="K30" s="96"/>
      <c r="L30" s="97"/>
      <c r="M30" s="100"/>
      <c r="N30" s="99"/>
      <c r="O30" s="38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5" s="9" customFormat="1" ht="20.25" customHeight="1" x14ac:dyDescent="0.2">
      <c r="A31" s="116"/>
      <c r="B31" s="117" t="s">
        <v>30</v>
      </c>
      <c r="C31" s="101" t="s">
        <v>7</v>
      </c>
      <c r="D31" s="93">
        <v>1</v>
      </c>
      <c r="E31" s="120"/>
      <c r="F31" s="87">
        <f>D31*E4</f>
        <v>1</v>
      </c>
      <c r="G31" s="95"/>
      <c r="H31" s="120"/>
      <c r="I31" s="94"/>
      <c r="J31" s="95"/>
      <c r="K31" s="96"/>
      <c r="L31" s="97"/>
      <c r="M31" s="84"/>
      <c r="N31" s="40"/>
      <c r="O31" s="38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pans="1:25" s="9" customFormat="1" ht="17.25" customHeight="1" x14ac:dyDescent="0.2">
      <c r="A32" s="116"/>
      <c r="B32" s="118"/>
      <c r="C32" s="101" t="s">
        <v>34</v>
      </c>
      <c r="D32" s="93"/>
      <c r="E32" s="120"/>
      <c r="F32" s="87"/>
      <c r="G32" s="95"/>
      <c r="H32" s="120"/>
      <c r="I32" s="94"/>
      <c r="J32" s="95"/>
      <c r="K32" s="96"/>
      <c r="L32" s="97"/>
      <c r="M32" s="100"/>
      <c r="N32" s="99"/>
      <c r="O32" s="38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25" s="9" customFormat="1" ht="31.5" customHeight="1" x14ac:dyDescent="0.2">
      <c r="A33" s="116"/>
      <c r="B33" s="92" t="s">
        <v>11</v>
      </c>
      <c r="C33" s="101" t="s">
        <v>28</v>
      </c>
      <c r="D33" s="93">
        <v>1</v>
      </c>
      <c r="E33" s="121"/>
      <c r="F33" s="87">
        <f>D33*E4</f>
        <v>1</v>
      </c>
      <c r="G33" s="95"/>
      <c r="H33" s="121"/>
      <c r="I33" s="94"/>
      <c r="J33" s="95"/>
      <c r="K33" s="96"/>
      <c r="L33" s="97"/>
      <c r="M33" s="84"/>
      <c r="N33" s="40"/>
      <c r="O33" s="85" t="s">
        <v>32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25" s="18" customFormat="1" ht="15.6" customHeight="1" x14ac:dyDescent="0.25">
      <c r="A34" s="104" t="s">
        <v>1</v>
      </c>
      <c r="B34" s="105" t="s">
        <v>3</v>
      </c>
      <c r="C34" s="58" t="s">
        <v>4</v>
      </c>
      <c r="D34" s="33">
        <f>D4+D9+D14+D19+D24+D29</f>
        <v>8</v>
      </c>
      <c r="E34" s="34"/>
      <c r="F34" s="33">
        <f>F4+F9+F14+F19+F24+F29</f>
        <v>8</v>
      </c>
      <c r="G34" s="33">
        <f>G4+G9+G14+G19+G24+G29</f>
        <v>16</v>
      </c>
      <c r="H34" s="32"/>
      <c r="I34" s="33">
        <f>I4+I9+I14+I19+I24+I29</f>
        <v>16</v>
      </c>
      <c r="J34" s="33">
        <f>J4+J9+J14+J19+J24+J29</f>
        <v>0</v>
      </c>
      <c r="K34" s="32"/>
      <c r="L34" s="33">
        <f>L4+L9+L14+L19+L24+L29</f>
        <v>0</v>
      </c>
      <c r="M34" s="74" t="s">
        <v>4</v>
      </c>
      <c r="N34" s="28">
        <f>SUM(F34+I34+L34)</f>
        <v>24</v>
      </c>
      <c r="O34" s="28">
        <f>N34*M43</f>
        <v>8.64</v>
      </c>
    </row>
    <row r="35" spans="1:25" s="18" customFormat="1" ht="18" x14ac:dyDescent="0.25">
      <c r="A35" s="104"/>
      <c r="B35" s="106"/>
      <c r="C35" s="60" t="s">
        <v>5</v>
      </c>
      <c r="D35" s="33">
        <f>D5+D10+D15+D20+D30+D25</f>
        <v>1</v>
      </c>
      <c r="E35" s="17"/>
      <c r="F35" s="33">
        <f>F5+F10+F15+F20+F30+F25</f>
        <v>1</v>
      </c>
      <c r="G35" s="33">
        <f>G5+G10+G15+G20+G30+G25</f>
        <v>1</v>
      </c>
      <c r="H35" s="32"/>
      <c r="I35" s="33">
        <f>I5+I10+I15+I20+I30+I25</f>
        <v>1</v>
      </c>
      <c r="J35" s="33">
        <f>J5+J10+J15+J20+J30+J25</f>
        <v>24</v>
      </c>
      <c r="K35" s="32"/>
      <c r="L35" s="33">
        <f>L5+L10+L15+L20+L30+L25</f>
        <v>7.2</v>
      </c>
      <c r="M35" s="74" t="s">
        <v>5</v>
      </c>
      <c r="N35" s="28">
        <f>SUM(F35+I35+L35)</f>
        <v>9.1999999999999993</v>
      </c>
      <c r="O35" s="28">
        <f>N35*M44</f>
        <v>36.339999999999996</v>
      </c>
    </row>
    <row r="36" spans="1:25" s="18" customFormat="1" ht="18" x14ac:dyDescent="0.25">
      <c r="A36" s="104"/>
      <c r="B36" s="107" t="s">
        <v>6</v>
      </c>
      <c r="C36" s="58" t="s">
        <v>7</v>
      </c>
      <c r="D36" s="33">
        <f>D6+D11+D16+D21+D31+D26</f>
        <v>9</v>
      </c>
      <c r="E36" s="17"/>
      <c r="F36" s="33">
        <f>F6+F11+F16+F21+F31+F26</f>
        <v>9</v>
      </c>
      <c r="G36" s="33">
        <f>G6+G11+G16+G21+G31+G26</f>
        <v>17</v>
      </c>
      <c r="H36" s="32"/>
      <c r="I36" s="33">
        <f>I6+I11+I16+I21+I31+I26</f>
        <v>17</v>
      </c>
      <c r="J36" s="33">
        <f>J6+J11+J16+J21+J31+J26</f>
        <v>0</v>
      </c>
      <c r="K36" s="32"/>
      <c r="L36" s="33">
        <f>L6+L11+L16+L21+L31+L26</f>
        <v>0</v>
      </c>
      <c r="M36" s="74" t="s">
        <v>7</v>
      </c>
      <c r="N36" s="28">
        <f>SUM(F36+I36+L36)</f>
        <v>26</v>
      </c>
      <c r="O36" s="28">
        <f>N36*M45</f>
        <v>133.9</v>
      </c>
    </row>
    <row r="37" spans="1:25" s="18" customFormat="1" ht="18" x14ac:dyDescent="0.25">
      <c r="A37" s="104"/>
      <c r="B37" s="108"/>
      <c r="C37" s="60" t="s">
        <v>10</v>
      </c>
      <c r="D37" s="33">
        <f>D7+D12+D17+D22</f>
        <v>0</v>
      </c>
      <c r="E37" s="17"/>
      <c r="F37" s="59">
        <f>SUM(F7+F12+F17+F22+F27+F32)</f>
        <v>0</v>
      </c>
      <c r="G37" s="70">
        <f>G7+G12+G17+G22+G32+G27</f>
        <v>0</v>
      </c>
      <c r="H37" s="32"/>
      <c r="I37" s="70">
        <f>I7+I12+I17+I22+I32+I27</f>
        <v>0</v>
      </c>
      <c r="J37" s="70">
        <f>J7+J12+J17+J22</f>
        <v>24</v>
      </c>
      <c r="K37" s="32"/>
      <c r="L37" s="59">
        <f>SUM(L7+L12+L17+L22)</f>
        <v>7.2</v>
      </c>
      <c r="M37" s="74" t="s">
        <v>10</v>
      </c>
      <c r="N37" s="28">
        <f>SUM(F37+I37+L37)</f>
        <v>7.2</v>
      </c>
      <c r="O37" s="28">
        <f>N37*M46</f>
        <v>144.864</v>
      </c>
    </row>
    <row r="38" spans="1:25" s="18" customFormat="1" ht="18.75" thickBot="1" x14ac:dyDescent="0.3">
      <c r="A38" s="104"/>
      <c r="B38" s="45" t="s">
        <v>11</v>
      </c>
      <c r="C38" s="61" t="s">
        <v>12</v>
      </c>
      <c r="D38" s="62">
        <f>D8+D13+D18+D23+D28+D33</f>
        <v>9</v>
      </c>
      <c r="E38" s="63"/>
      <c r="F38" s="64">
        <f>SUM(F8+F13+F18+F23+F28+F33)</f>
        <v>9</v>
      </c>
      <c r="G38" s="71">
        <f>G8+G13+G18+G23+G28+G33</f>
        <v>17</v>
      </c>
      <c r="H38" s="72"/>
      <c r="I38" s="71">
        <f>I8+I13+I18+I23+I28+I33</f>
        <v>17</v>
      </c>
      <c r="J38" s="71">
        <f>J8+J13+J18+J23</f>
        <v>48</v>
      </c>
      <c r="K38" s="72"/>
      <c r="L38" s="64">
        <f>SUM(L8+L13+L18+L23)</f>
        <v>14.4</v>
      </c>
      <c r="M38" s="74" t="s">
        <v>12</v>
      </c>
      <c r="N38" s="28">
        <f>SUM(F38+I38+L38)</f>
        <v>40.4</v>
      </c>
      <c r="O38" s="28">
        <f>M47*N38</f>
        <v>10.504</v>
      </c>
    </row>
    <row r="39" spans="1:25" x14ac:dyDescent="0.2">
      <c r="B39" s="31"/>
      <c r="C39" s="3"/>
      <c r="J39" s="6"/>
      <c r="O39" s="25">
        <f>SUM(O34:O38)</f>
        <v>334.24800000000005</v>
      </c>
    </row>
    <row r="40" spans="1:25" x14ac:dyDescent="0.2">
      <c r="B40" s="31"/>
      <c r="C40" s="3"/>
      <c r="J40" s="6"/>
    </row>
    <row r="41" spans="1:25" x14ac:dyDescent="0.2">
      <c r="B41" s="7"/>
      <c r="C41" s="3"/>
    </row>
    <row r="42" spans="1:25" ht="45" x14ac:dyDescent="0.2">
      <c r="M42" s="162" t="s">
        <v>46</v>
      </c>
      <c r="N42" s="162" t="s">
        <v>47</v>
      </c>
      <c r="O42" s="1"/>
    </row>
    <row r="43" spans="1:25" x14ac:dyDescent="0.2">
      <c r="L43" s="21" t="s">
        <v>4</v>
      </c>
      <c r="M43" s="27">
        <v>0.36</v>
      </c>
      <c r="N43" s="25">
        <v>0.85</v>
      </c>
      <c r="O43" s="1"/>
    </row>
    <row r="44" spans="1:25" x14ac:dyDescent="0.2">
      <c r="L44" s="21" t="s">
        <v>5</v>
      </c>
      <c r="M44" s="27">
        <v>3.95</v>
      </c>
      <c r="N44" s="25">
        <v>6</v>
      </c>
      <c r="O44" s="1"/>
    </row>
    <row r="45" spans="1:25" x14ac:dyDescent="0.2">
      <c r="L45" s="21" t="s">
        <v>33</v>
      </c>
      <c r="M45" s="27">
        <v>5.15</v>
      </c>
      <c r="N45" s="25">
        <v>20</v>
      </c>
      <c r="O45" s="1"/>
    </row>
    <row r="46" spans="1:25" x14ac:dyDescent="0.2">
      <c r="L46" s="21" t="s">
        <v>10</v>
      </c>
      <c r="M46" s="27">
        <v>20.12</v>
      </c>
      <c r="N46" s="25">
        <v>30</v>
      </c>
      <c r="O46" s="1"/>
    </row>
    <row r="47" spans="1:25" x14ac:dyDescent="0.2">
      <c r="L47" s="21" t="s">
        <v>28</v>
      </c>
      <c r="M47" s="27">
        <v>0.26</v>
      </c>
      <c r="N47" s="25">
        <v>0.35</v>
      </c>
      <c r="O47" s="1"/>
    </row>
    <row r="48" spans="1:25" x14ac:dyDescent="0.2">
      <c r="O48" s="1"/>
    </row>
    <row r="49" spans="15:15" x14ac:dyDescent="0.2">
      <c r="O49" s="1"/>
    </row>
    <row r="50" spans="15:15" x14ac:dyDescent="0.2">
      <c r="O50" s="1"/>
    </row>
    <row r="51" spans="15:15" x14ac:dyDescent="0.2">
      <c r="O51" s="1"/>
    </row>
    <row r="52" spans="15:15" x14ac:dyDescent="0.2">
      <c r="O52" s="1"/>
    </row>
    <row r="53" spans="15:15" x14ac:dyDescent="0.2">
      <c r="O53" s="1"/>
    </row>
    <row r="54" spans="15:15" x14ac:dyDescent="0.2">
      <c r="O54" s="1"/>
    </row>
    <row r="55" spans="15:15" x14ac:dyDescent="0.2">
      <c r="O55" s="1"/>
    </row>
    <row r="56" spans="15:15" x14ac:dyDescent="0.2">
      <c r="O56" s="1"/>
    </row>
    <row r="57" spans="15:15" x14ac:dyDescent="0.2">
      <c r="O57" s="1"/>
    </row>
    <row r="58" spans="15:15" x14ac:dyDescent="0.2">
      <c r="O58" s="1"/>
    </row>
    <row r="59" spans="15:15" x14ac:dyDescent="0.2">
      <c r="O59" s="1"/>
    </row>
    <row r="60" spans="15:15" x14ac:dyDescent="0.2">
      <c r="O60" s="1"/>
    </row>
    <row r="61" spans="15:15" x14ac:dyDescent="0.2">
      <c r="O61" s="1"/>
    </row>
    <row r="62" spans="15:15" x14ac:dyDescent="0.2">
      <c r="O62" s="1"/>
    </row>
    <row r="63" spans="15:15" x14ac:dyDescent="0.2">
      <c r="O63" s="1"/>
    </row>
    <row r="64" spans="15:15" x14ac:dyDescent="0.2">
      <c r="O64" s="1"/>
    </row>
    <row r="65" spans="15:15" x14ac:dyDescent="0.2">
      <c r="O65" s="1"/>
    </row>
    <row r="66" spans="15:15" x14ac:dyDescent="0.2">
      <c r="O66" s="1"/>
    </row>
  </sheetData>
  <mergeCells count="32">
    <mergeCell ref="A1:G1"/>
    <mergeCell ref="D2:F2"/>
    <mergeCell ref="G2:I2"/>
    <mergeCell ref="K19:K23"/>
    <mergeCell ref="B21:B22"/>
    <mergeCell ref="J2:L2"/>
    <mergeCell ref="A4:A8"/>
    <mergeCell ref="B4:B5"/>
    <mergeCell ref="K4:K8"/>
    <mergeCell ref="B6:B7"/>
    <mergeCell ref="K9:K13"/>
    <mergeCell ref="B11:B12"/>
    <mergeCell ref="A14:A18"/>
    <mergeCell ref="B14:B15"/>
    <mergeCell ref="K14:K18"/>
    <mergeCell ref="B16:B17"/>
    <mergeCell ref="M23:N23"/>
    <mergeCell ref="A34:A38"/>
    <mergeCell ref="B34:B35"/>
    <mergeCell ref="B36:B37"/>
    <mergeCell ref="B19:B20"/>
    <mergeCell ref="B24:B25"/>
    <mergeCell ref="B26:B27"/>
    <mergeCell ref="A24:A28"/>
    <mergeCell ref="A29:A33"/>
    <mergeCell ref="B29:B30"/>
    <mergeCell ref="B31:B32"/>
    <mergeCell ref="E4:E33"/>
    <mergeCell ref="H4:H33"/>
    <mergeCell ref="A9:A13"/>
    <mergeCell ref="B9:B10"/>
    <mergeCell ref="A19:A23"/>
  </mergeCell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8"/>
  <sheetViews>
    <sheetView tabSelected="1" workbookViewId="0">
      <selection activeCell="K33" sqref="K33"/>
    </sheetView>
  </sheetViews>
  <sheetFormatPr defaultRowHeight="12.75" x14ac:dyDescent="0.2"/>
  <cols>
    <col min="1" max="2" width="9.140625" style="152"/>
    <col min="3" max="3" width="20.5703125" style="152" customWidth="1"/>
    <col min="4" max="4" width="18.7109375" style="152" customWidth="1"/>
    <col min="5" max="5" width="16.85546875" style="152" customWidth="1"/>
    <col min="6" max="6" width="13.28515625" style="152" customWidth="1"/>
    <col min="7" max="7" width="9.140625" style="152"/>
    <col min="8" max="8" width="16.140625" style="152" customWidth="1"/>
    <col min="9" max="9" width="13.28515625" style="152" customWidth="1"/>
    <col min="10" max="16384" width="9.140625" style="152"/>
  </cols>
  <sheetData>
    <row r="2" spans="3:9" x14ac:dyDescent="0.2">
      <c r="C2" s="161" t="s">
        <v>43</v>
      </c>
      <c r="D2" s="161"/>
      <c r="E2" s="161"/>
      <c r="F2" s="161"/>
    </row>
    <row r="4" spans="3:9" ht="60" x14ac:dyDescent="0.2">
      <c r="C4" s="154" t="s">
        <v>37</v>
      </c>
      <c r="D4" s="159" t="s">
        <v>38</v>
      </c>
      <c r="E4" s="156" t="s">
        <v>44</v>
      </c>
      <c r="F4" s="156" t="s">
        <v>40</v>
      </c>
      <c r="H4" s="156" t="s">
        <v>45</v>
      </c>
      <c r="I4" s="156" t="s">
        <v>40</v>
      </c>
    </row>
    <row r="5" spans="3:9" ht="15" x14ac:dyDescent="0.2">
      <c r="C5" s="157" t="s">
        <v>4</v>
      </c>
      <c r="D5" s="155">
        <f>'PPE calculator per pnt &amp; staff '!F34</f>
        <v>8</v>
      </c>
      <c r="E5" s="158">
        <f>'PPE calculator per pnt &amp; staff '!M43</f>
        <v>0.36</v>
      </c>
      <c r="F5" s="153">
        <f>D5*E5</f>
        <v>2.88</v>
      </c>
      <c r="H5" s="153">
        <f>'PPE calculator per pnt &amp; staff '!N43</f>
        <v>0.85</v>
      </c>
      <c r="I5" s="153">
        <f>D5*H5</f>
        <v>6.8</v>
      </c>
    </row>
    <row r="6" spans="3:9" ht="15" x14ac:dyDescent="0.2">
      <c r="C6" s="157" t="s">
        <v>5</v>
      </c>
      <c r="D6" s="155">
        <f>'PPE calculator per pnt &amp; staff '!F35</f>
        <v>1</v>
      </c>
      <c r="E6" s="158">
        <f>'PPE calculator per pnt &amp; staff '!M44</f>
        <v>3.95</v>
      </c>
      <c r="F6" s="153">
        <f t="shared" ref="F6:F9" si="0">D6*E6</f>
        <v>3.95</v>
      </c>
      <c r="H6" s="153">
        <f>'PPE calculator per pnt &amp; staff '!N44</f>
        <v>6</v>
      </c>
      <c r="I6" s="153">
        <f t="shared" ref="I6:I9" si="1">D6*H6</f>
        <v>6</v>
      </c>
    </row>
    <row r="7" spans="3:9" ht="15" x14ac:dyDescent="0.2">
      <c r="C7" s="157" t="s">
        <v>7</v>
      </c>
      <c r="D7" s="155">
        <f>'PPE calculator per pnt &amp; staff '!F36</f>
        <v>9</v>
      </c>
      <c r="E7" s="158">
        <f>'PPE calculator per pnt &amp; staff '!M45</f>
        <v>5.15</v>
      </c>
      <c r="F7" s="153">
        <f t="shared" si="0"/>
        <v>46.35</v>
      </c>
      <c r="H7" s="153">
        <f>'PPE calculator per pnt &amp; staff '!N45</f>
        <v>20</v>
      </c>
      <c r="I7" s="153">
        <f t="shared" si="1"/>
        <v>180</v>
      </c>
    </row>
    <row r="8" spans="3:9" ht="15" x14ac:dyDescent="0.2">
      <c r="C8" s="157" t="s">
        <v>10</v>
      </c>
      <c r="D8" s="155">
        <f>'PPE calculator per pnt &amp; staff '!F37</f>
        <v>0</v>
      </c>
      <c r="E8" s="158">
        <f>'PPE calculator per pnt &amp; staff '!M46</f>
        <v>20.12</v>
      </c>
      <c r="F8" s="153">
        <f t="shared" si="0"/>
        <v>0</v>
      </c>
      <c r="H8" s="153">
        <f>'PPE calculator per pnt &amp; staff '!N46</f>
        <v>30</v>
      </c>
      <c r="I8" s="153">
        <f t="shared" si="1"/>
        <v>0</v>
      </c>
    </row>
    <row r="9" spans="3:9" ht="15" x14ac:dyDescent="0.2">
      <c r="C9" s="157" t="s">
        <v>12</v>
      </c>
      <c r="D9" s="155">
        <f>'PPE calculator per pnt &amp; staff '!F38</f>
        <v>9</v>
      </c>
      <c r="E9" s="158">
        <f>'PPE calculator per pnt &amp; staff '!M47</f>
        <v>0.26</v>
      </c>
      <c r="F9" s="153">
        <f t="shared" si="0"/>
        <v>2.34</v>
      </c>
      <c r="H9" s="153">
        <f>'PPE calculator per pnt &amp; staff '!N47</f>
        <v>0.35</v>
      </c>
      <c r="I9" s="153">
        <f t="shared" si="1"/>
        <v>3.15</v>
      </c>
    </row>
    <row r="10" spans="3:9" x14ac:dyDescent="0.2">
      <c r="F10" s="151">
        <f>SUM(F5:F9)</f>
        <v>55.519999999999996</v>
      </c>
      <c r="I10" s="151">
        <f>SUM(I5:I9)</f>
        <v>195.95000000000002</v>
      </c>
    </row>
    <row r="13" spans="3:9" ht="45" x14ac:dyDescent="0.2">
      <c r="C13" s="154" t="s">
        <v>41</v>
      </c>
      <c r="D13" s="159" t="s">
        <v>38</v>
      </c>
      <c r="E13" s="156" t="s">
        <v>39</v>
      </c>
      <c r="F13" s="156" t="s">
        <v>40</v>
      </c>
      <c r="H13" s="156" t="s">
        <v>39</v>
      </c>
      <c r="I13" s="156" t="s">
        <v>40</v>
      </c>
    </row>
    <row r="14" spans="3:9" ht="15" x14ac:dyDescent="0.2">
      <c r="C14" s="157" t="s">
        <v>4</v>
      </c>
      <c r="D14" s="155">
        <f>'PPE calculator per pnt &amp; staff '!I34</f>
        <v>16</v>
      </c>
      <c r="E14" s="158">
        <f>'PPE calculator per pnt &amp; staff '!M43</f>
        <v>0.36</v>
      </c>
      <c r="F14" s="153">
        <f>D14*E14</f>
        <v>5.76</v>
      </c>
      <c r="H14" s="153">
        <f>'PPE calculator per pnt &amp; staff '!N43</f>
        <v>0.85</v>
      </c>
      <c r="I14" s="153">
        <f>D14*H14</f>
        <v>13.6</v>
      </c>
    </row>
    <row r="15" spans="3:9" ht="15" x14ac:dyDescent="0.2">
      <c r="C15" s="157" t="s">
        <v>5</v>
      </c>
      <c r="D15" s="155">
        <f>'PPE calculator per pnt &amp; staff '!I35</f>
        <v>1</v>
      </c>
      <c r="E15" s="158">
        <f>'PPE calculator per pnt &amp; staff '!M44</f>
        <v>3.95</v>
      </c>
      <c r="F15" s="153">
        <f t="shared" ref="F15:F18" si="2">D15*E15</f>
        <v>3.95</v>
      </c>
      <c r="H15" s="153">
        <f>'PPE calculator per pnt &amp; staff '!N44</f>
        <v>6</v>
      </c>
      <c r="I15" s="153">
        <f t="shared" ref="I15:I18" si="3">D15*H15</f>
        <v>6</v>
      </c>
    </row>
    <row r="16" spans="3:9" ht="15" x14ac:dyDescent="0.2">
      <c r="C16" s="157" t="s">
        <v>7</v>
      </c>
      <c r="D16" s="155">
        <f>'PPE calculator per pnt &amp; staff '!I36</f>
        <v>17</v>
      </c>
      <c r="E16" s="158">
        <f>'PPE calculator per pnt &amp; staff '!M45</f>
        <v>5.15</v>
      </c>
      <c r="F16" s="153">
        <f t="shared" si="2"/>
        <v>87.550000000000011</v>
      </c>
      <c r="H16" s="153">
        <f>'PPE calculator per pnt &amp; staff '!N45</f>
        <v>20</v>
      </c>
      <c r="I16" s="153">
        <f t="shared" si="3"/>
        <v>340</v>
      </c>
    </row>
    <row r="17" spans="3:9" ht="15" x14ac:dyDescent="0.2">
      <c r="C17" s="157" t="s">
        <v>10</v>
      </c>
      <c r="D17" s="155">
        <f>'PPE calculator per pnt &amp; staff '!I37</f>
        <v>0</v>
      </c>
      <c r="E17" s="158">
        <f>'PPE calculator per pnt &amp; staff '!M46</f>
        <v>20.12</v>
      </c>
      <c r="F17" s="153">
        <f t="shared" si="2"/>
        <v>0</v>
      </c>
      <c r="H17" s="153">
        <f>'PPE calculator per pnt &amp; staff '!N46</f>
        <v>30</v>
      </c>
      <c r="I17" s="153">
        <f t="shared" si="3"/>
        <v>0</v>
      </c>
    </row>
    <row r="18" spans="3:9" ht="15" x14ac:dyDescent="0.2">
      <c r="C18" s="157" t="s">
        <v>12</v>
      </c>
      <c r="D18" s="155">
        <f>'PPE calculator per pnt &amp; staff '!I38</f>
        <v>17</v>
      </c>
      <c r="E18" s="158">
        <f>'PPE calculator per pnt &amp; staff '!M47</f>
        <v>0.26</v>
      </c>
      <c r="F18" s="153">
        <f t="shared" si="2"/>
        <v>4.42</v>
      </c>
      <c r="H18" s="153">
        <f>'PPE calculator per pnt &amp; staff '!N47</f>
        <v>0.35</v>
      </c>
      <c r="I18" s="153">
        <f t="shared" si="3"/>
        <v>5.9499999999999993</v>
      </c>
    </row>
    <row r="19" spans="3:9" x14ac:dyDescent="0.2">
      <c r="F19" s="151">
        <f>SUM(F14:F18)</f>
        <v>101.68000000000002</v>
      </c>
      <c r="I19" s="151">
        <f>SUM(I14:I18)</f>
        <v>365.55</v>
      </c>
    </row>
    <row r="22" spans="3:9" ht="45" x14ac:dyDescent="0.2">
      <c r="C22" s="160" t="s">
        <v>42</v>
      </c>
      <c r="D22" s="159" t="s">
        <v>38</v>
      </c>
      <c r="E22" s="156" t="s">
        <v>39</v>
      </c>
      <c r="F22" s="156" t="s">
        <v>40</v>
      </c>
      <c r="H22" s="156" t="s">
        <v>39</v>
      </c>
      <c r="I22" s="156" t="s">
        <v>40</v>
      </c>
    </row>
    <row r="23" spans="3:9" ht="15" x14ac:dyDescent="0.2">
      <c r="C23" s="157" t="s">
        <v>4</v>
      </c>
      <c r="D23" s="155">
        <f>'PPE calculator per pnt &amp; staff '!L34</f>
        <v>0</v>
      </c>
      <c r="E23" s="158">
        <f>'PPE calculator per pnt &amp; staff '!M43</f>
        <v>0.36</v>
      </c>
      <c r="F23" s="153">
        <f>D23*E23</f>
        <v>0</v>
      </c>
      <c r="H23" s="153">
        <f>'PPE calculator per pnt &amp; staff '!N43</f>
        <v>0.85</v>
      </c>
      <c r="I23" s="153">
        <f>D23*H23</f>
        <v>0</v>
      </c>
    </row>
    <row r="24" spans="3:9" ht="15" x14ac:dyDescent="0.2">
      <c r="C24" s="157" t="s">
        <v>5</v>
      </c>
      <c r="D24" s="155">
        <f>'PPE calculator per pnt &amp; staff '!L35</f>
        <v>7.2</v>
      </c>
      <c r="E24" s="158">
        <f>'PPE calculator per pnt &amp; staff '!M44</f>
        <v>3.95</v>
      </c>
      <c r="F24" s="153">
        <f t="shared" ref="F24:F27" si="4">D24*E24</f>
        <v>28.44</v>
      </c>
      <c r="H24" s="153">
        <f>'PPE calculator per pnt &amp; staff '!N44</f>
        <v>6</v>
      </c>
      <c r="I24" s="153">
        <f t="shared" ref="I24:I27" si="5">D24*H24</f>
        <v>43.2</v>
      </c>
    </row>
    <row r="25" spans="3:9" ht="15" x14ac:dyDescent="0.2">
      <c r="C25" s="157" t="s">
        <v>7</v>
      </c>
      <c r="D25" s="155">
        <f>'PPE calculator per pnt &amp; staff '!L36</f>
        <v>0</v>
      </c>
      <c r="E25" s="158">
        <f>'PPE calculator per pnt &amp; staff '!M45</f>
        <v>5.15</v>
      </c>
      <c r="F25" s="153">
        <f t="shared" si="4"/>
        <v>0</v>
      </c>
      <c r="H25" s="153">
        <f>'PPE calculator per pnt &amp; staff '!N45</f>
        <v>20</v>
      </c>
      <c r="I25" s="153">
        <f t="shared" si="5"/>
        <v>0</v>
      </c>
    </row>
    <row r="26" spans="3:9" ht="15" x14ac:dyDescent="0.2">
      <c r="C26" s="157" t="s">
        <v>10</v>
      </c>
      <c r="D26" s="155">
        <f>'PPE calculator per pnt &amp; staff '!L37</f>
        <v>7.2</v>
      </c>
      <c r="E26" s="158">
        <f>'PPE calculator per pnt &amp; staff '!M46</f>
        <v>20.12</v>
      </c>
      <c r="F26" s="153">
        <f t="shared" si="4"/>
        <v>144.864</v>
      </c>
      <c r="H26" s="153">
        <f>'PPE calculator per pnt &amp; staff '!N46</f>
        <v>30</v>
      </c>
      <c r="I26" s="153">
        <f t="shared" si="5"/>
        <v>216</v>
      </c>
    </row>
    <row r="27" spans="3:9" ht="15" x14ac:dyDescent="0.2">
      <c r="C27" s="157" t="s">
        <v>12</v>
      </c>
      <c r="D27" s="155">
        <f>'PPE calculator per pnt &amp; staff '!L38</f>
        <v>14.4</v>
      </c>
      <c r="E27" s="158">
        <f>'PPE calculator per pnt &amp; staff '!M47</f>
        <v>0.26</v>
      </c>
      <c r="F27" s="153">
        <f t="shared" si="4"/>
        <v>3.7440000000000002</v>
      </c>
      <c r="H27" s="153">
        <f>'PPE calculator per pnt &amp; staff '!N47</f>
        <v>0.35</v>
      </c>
      <c r="I27" s="153">
        <f t="shared" si="5"/>
        <v>5.04</v>
      </c>
    </row>
    <row r="28" spans="3:9" x14ac:dyDescent="0.2">
      <c r="F28" s="151">
        <f>SUM(F23:F27)</f>
        <v>177.048</v>
      </c>
      <c r="I28" s="151">
        <f>SUM(I23:I27)</f>
        <v>264.24</v>
      </c>
    </row>
  </sheetData>
  <mergeCells count="1">
    <mergeCell ref="C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PPE calculator per pnt &amp; staff </vt:lpstr>
      <vt:lpstr>იდს-კომპლექტების ღირებულება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</dc:creator>
  <cp:lastModifiedBy>Ekaterine Adamia</cp:lastModifiedBy>
  <dcterms:created xsi:type="dcterms:W3CDTF">2020-03-26T10:33:04Z</dcterms:created>
  <dcterms:modified xsi:type="dcterms:W3CDTF">2020-07-24T12:52:42Z</dcterms:modified>
</cp:coreProperties>
</file>