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bishvili\Desktop\bdd 2020-2023წ.წ\axali cherebit\"/>
    </mc:Choice>
  </mc:AlternateContent>
  <bookViews>
    <workbookView xWindow="0" yWindow="0" windowWidth="28800" windowHeight="12300" tabRatio="776"/>
  </bookViews>
  <sheets>
    <sheet name="დანართი N3.2 ჭერს ზევით" sheetId="10" r:id="rId1"/>
  </sheets>
  <definedNames>
    <definedName name="_xlnm.Print_Area" localSheetId="0">'დანართი N3.2 ჭერს ზევით'!$A$1:$P$394</definedName>
  </definedNames>
  <calcPr calcId="162913"/>
</workbook>
</file>

<file path=xl/calcChain.xml><?xml version="1.0" encoding="utf-8"?>
<calcChain xmlns="http://schemas.openxmlformats.org/spreadsheetml/2006/main">
  <c r="K324" i="10" l="1"/>
  <c r="N324" i="10"/>
  <c r="H324" i="10"/>
  <c r="P318" i="10"/>
  <c r="O318" i="10"/>
  <c r="M318" i="10"/>
  <c r="L318" i="10"/>
  <c r="J318" i="10"/>
  <c r="I318" i="10"/>
  <c r="G318" i="10"/>
  <c r="F318" i="10"/>
  <c r="E324" i="10"/>
  <c r="N234" i="10"/>
  <c r="K234" i="10"/>
  <c r="K235" i="10"/>
  <c r="H234" i="10"/>
  <c r="E234" i="10"/>
  <c r="P135" i="10"/>
  <c r="O135" i="10"/>
  <c r="M135" i="10"/>
  <c r="L135" i="10"/>
  <c r="J135" i="10"/>
  <c r="I135" i="10"/>
  <c r="G135" i="10"/>
  <c r="F135" i="10"/>
  <c r="E146" i="10"/>
  <c r="H146" i="10"/>
  <c r="K146" i="10"/>
  <c r="N146" i="10"/>
  <c r="O58" i="10" l="1"/>
  <c r="L58" i="10"/>
  <c r="I58" i="10"/>
  <c r="F58" i="10"/>
  <c r="L66" i="10" l="1"/>
  <c r="I66" i="10"/>
  <c r="F66" i="10"/>
  <c r="F29" i="10"/>
  <c r="P16" i="10"/>
  <c r="O16" i="10"/>
  <c r="P15" i="10"/>
  <c r="O15" i="10"/>
  <c r="P14" i="10"/>
  <c r="M16" i="10"/>
  <c r="L16" i="10"/>
  <c r="M15" i="10"/>
  <c r="L15" i="10"/>
  <c r="M14" i="10"/>
  <c r="J16" i="10"/>
  <c r="I16" i="10"/>
  <c r="J15" i="10"/>
  <c r="I15" i="10"/>
  <c r="J14" i="10"/>
  <c r="G14" i="10"/>
  <c r="G15" i="10"/>
  <c r="G16" i="10"/>
  <c r="F15" i="10"/>
  <c r="F16" i="10"/>
  <c r="O349" i="10" l="1"/>
  <c r="L349" i="10"/>
  <c r="I349" i="10"/>
  <c r="F349" i="10"/>
  <c r="P68" i="10"/>
  <c r="O68" i="10"/>
  <c r="N68" i="10" s="1"/>
  <c r="M68" i="10"/>
  <c r="L68" i="10"/>
  <c r="K68" i="10" s="1"/>
  <c r="J68" i="10"/>
  <c r="I68" i="10"/>
  <c r="H68" i="10" s="1"/>
  <c r="G68" i="10"/>
  <c r="F68" i="10"/>
  <c r="N72" i="10"/>
  <c r="K72" i="10"/>
  <c r="H72" i="10"/>
  <c r="E72" i="10"/>
  <c r="N71" i="10"/>
  <c r="K71" i="10"/>
  <c r="H71" i="10"/>
  <c r="E71" i="10"/>
  <c r="N70" i="10"/>
  <c r="K70" i="10"/>
  <c r="H70" i="10"/>
  <c r="E70" i="10"/>
  <c r="P69" i="10"/>
  <c r="O69" i="10"/>
  <c r="N69" i="10" s="1"/>
  <c r="M69" i="10"/>
  <c r="L69" i="10"/>
  <c r="K69" i="10" s="1"/>
  <c r="J69" i="10"/>
  <c r="I69" i="10"/>
  <c r="H69" i="10" s="1"/>
  <c r="G69" i="10"/>
  <c r="F69" i="10"/>
  <c r="E69" i="10" l="1"/>
  <c r="E68" i="10"/>
  <c r="N357" i="10" l="1"/>
  <c r="N356" i="10"/>
  <c r="N355" i="10"/>
  <c r="K357" i="10"/>
  <c r="K356" i="10"/>
  <c r="K355" i="10"/>
  <c r="H357" i="10"/>
  <c r="H356" i="10"/>
  <c r="H355" i="10"/>
  <c r="E355" i="10"/>
  <c r="E356" i="10"/>
  <c r="E357" i="10"/>
  <c r="P357" i="10"/>
  <c r="O357" i="10"/>
  <c r="P356" i="10"/>
  <c r="O356" i="10"/>
  <c r="P355" i="10"/>
  <c r="O355" i="10"/>
  <c r="P354" i="10"/>
  <c r="M357" i="10"/>
  <c r="L357" i="10"/>
  <c r="M356" i="10"/>
  <c r="L356" i="10"/>
  <c r="M355" i="10"/>
  <c r="L355" i="10"/>
  <c r="M354" i="10"/>
  <c r="J357" i="10"/>
  <c r="I357" i="10"/>
  <c r="J356" i="10"/>
  <c r="I356" i="10"/>
  <c r="J355" i="10"/>
  <c r="I355" i="10"/>
  <c r="J354" i="10"/>
  <c r="F355" i="10"/>
  <c r="G355" i="10"/>
  <c r="F356" i="10"/>
  <c r="G356" i="10"/>
  <c r="F357" i="10"/>
  <c r="G357" i="10"/>
  <c r="G354" i="10"/>
  <c r="N394" i="10"/>
  <c r="K394" i="10"/>
  <c r="H394" i="10"/>
  <c r="E394" i="10"/>
  <c r="N393" i="10"/>
  <c r="K393" i="10"/>
  <c r="H393" i="10"/>
  <c r="E393" i="10"/>
  <c r="P392" i="10"/>
  <c r="O392" i="10"/>
  <c r="N392" i="10" s="1"/>
  <c r="M392" i="10"/>
  <c r="K392" i="10" s="1"/>
  <c r="L392" i="10"/>
  <c r="J392" i="10"/>
  <c r="I392" i="10"/>
  <c r="H392" i="10" s="1"/>
  <c r="G392" i="10"/>
  <c r="F392" i="10"/>
  <c r="E392" i="10"/>
  <c r="N391" i="10"/>
  <c r="K391" i="10"/>
  <c r="H391" i="10"/>
  <c r="E391" i="10"/>
  <c r="P167" i="10"/>
  <c r="O167" i="10"/>
  <c r="M167" i="10"/>
  <c r="L167" i="10"/>
  <c r="J167" i="10"/>
  <c r="I167" i="10"/>
  <c r="G167" i="10"/>
  <c r="F167" i="10"/>
  <c r="N172" i="10" l="1"/>
  <c r="N173" i="10"/>
  <c r="N174" i="10"/>
  <c r="K172" i="10"/>
  <c r="K173" i="10"/>
  <c r="K174" i="10"/>
  <c r="H172" i="10"/>
  <c r="H173" i="10"/>
  <c r="H174" i="10"/>
  <c r="E172" i="10"/>
  <c r="E173" i="10"/>
  <c r="N157" i="10"/>
  <c r="K157" i="10"/>
  <c r="H157" i="10"/>
  <c r="P147" i="10"/>
  <c r="O147" i="10"/>
  <c r="M147" i="10"/>
  <c r="L147" i="10"/>
  <c r="J147" i="10"/>
  <c r="I147" i="10"/>
  <c r="G147" i="10"/>
  <c r="F147" i="10"/>
  <c r="E157" i="10"/>
  <c r="O134" i="10"/>
  <c r="O136" i="10"/>
  <c r="O372" i="10" l="1"/>
  <c r="F372" i="10"/>
  <c r="F368" i="10" s="1"/>
  <c r="N386" i="10"/>
  <c r="K386" i="10"/>
  <c r="H386" i="10"/>
  <c r="E386" i="10"/>
  <c r="N385" i="10"/>
  <c r="K385" i="10"/>
  <c r="H385" i="10"/>
  <c r="E385" i="10"/>
  <c r="P384" i="10"/>
  <c r="O384" i="10"/>
  <c r="M384" i="10"/>
  <c r="L384" i="10"/>
  <c r="J384" i="10"/>
  <c r="I384" i="10"/>
  <c r="G384" i="10"/>
  <c r="F384" i="10"/>
  <c r="N383" i="10"/>
  <c r="K383" i="10"/>
  <c r="H383" i="10"/>
  <c r="E383" i="10"/>
  <c r="N382" i="10"/>
  <c r="K382" i="10"/>
  <c r="H382" i="10"/>
  <c r="E382" i="10"/>
  <c r="N381" i="10"/>
  <c r="K381" i="10"/>
  <c r="H381" i="10"/>
  <c r="E381" i="10"/>
  <c r="N380" i="10"/>
  <c r="K380" i="10"/>
  <c r="H380" i="10"/>
  <c r="E380" i="10"/>
  <c r="N379" i="10"/>
  <c r="K379" i="10"/>
  <c r="H379" i="10"/>
  <c r="E379" i="10"/>
  <c r="N378" i="10"/>
  <c r="K378" i="10"/>
  <c r="H378" i="10"/>
  <c r="E378" i="10"/>
  <c r="N377" i="10"/>
  <c r="K377" i="10"/>
  <c r="H377" i="10"/>
  <c r="E377" i="10"/>
  <c r="N376" i="10"/>
  <c r="K376" i="10"/>
  <c r="H376" i="10"/>
  <c r="E376" i="10"/>
  <c r="N375" i="10"/>
  <c r="K375" i="10"/>
  <c r="H375" i="10"/>
  <c r="E375" i="10"/>
  <c r="N374" i="10"/>
  <c r="K374" i="10"/>
  <c r="H374" i="10"/>
  <c r="E374" i="10"/>
  <c r="N373" i="10"/>
  <c r="K373" i="10"/>
  <c r="H373" i="10"/>
  <c r="E373" i="10"/>
  <c r="P372" i="10"/>
  <c r="N372" i="10" s="1"/>
  <c r="M372" i="10"/>
  <c r="M368" i="10" s="1"/>
  <c r="L372" i="10"/>
  <c r="L368" i="10" s="1"/>
  <c r="L354" i="10" s="1"/>
  <c r="K354" i="10" s="1"/>
  <c r="J372" i="10"/>
  <c r="I372" i="10"/>
  <c r="I368" i="10" s="1"/>
  <c r="I354" i="10" s="1"/>
  <c r="H354" i="10" s="1"/>
  <c r="G372" i="10"/>
  <c r="N371" i="10"/>
  <c r="K371" i="10"/>
  <c r="H371" i="10"/>
  <c r="E371" i="10"/>
  <c r="N370" i="10"/>
  <c r="K370" i="10"/>
  <c r="H370" i="10"/>
  <c r="E370" i="10"/>
  <c r="P369" i="10"/>
  <c r="O369" i="10"/>
  <c r="M369" i="10"/>
  <c r="L369" i="10"/>
  <c r="J369" i="10"/>
  <c r="I369" i="10"/>
  <c r="G369" i="10"/>
  <c r="F369" i="10"/>
  <c r="O368" i="10"/>
  <c r="O354" i="10" s="1"/>
  <c r="N354" i="10" s="1"/>
  <c r="G368" i="10"/>
  <c r="N367" i="10"/>
  <c r="K367" i="10"/>
  <c r="H367" i="10"/>
  <c r="E367" i="10"/>
  <c r="N366" i="10"/>
  <c r="K366" i="10"/>
  <c r="H366" i="10"/>
  <c r="E366" i="10"/>
  <c r="N365" i="10"/>
  <c r="K365" i="10"/>
  <c r="H365" i="10"/>
  <c r="E365" i="10"/>
  <c r="N364" i="10"/>
  <c r="K364" i="10"/>
  <c r="H364" i="10"/>
  <c r="E364" i="10"/>
  <c r="P363" i="10"/>
  <c r="O363" i="10"/>
  <c r="M363" i="10"/>
  <c r="L363" i="10"/>
  <c r="J363" i="10"/>
  <c r="I363" i="10"/>
  <c r="G363" i="10"/>
  <c r="F363" i="10"/>
  <c r="P362" i="10"/>
  <c r="O362" i="10"/>
  <c r="M362" i="10"/>
  <c r="L362" i="10"/>
  <c r="J362" i="10"/>
  <c r="I362" i="10"/>
  <c r="G362" i="10"/>
  <c r="F362" i="10"/>
  <c r="N361" i="10"/>
  <c r="K361" i="10"/>
  <c r="H361" i="10"/>
  <c r="E361" i="10"/>
  <c r="N360" i="10"/>
  <c r="K360" i="10"/>
  <c r="H360" i="10"/>
  <c r="E360" i="10"/>
  <c r="P359" i="10"/>
  <c r="O359" i="10"/>
  <c r="M359" i="10"/>
  <c r="L359" i="10"/>
  <c r="J359" i="10"/>
  <c r="I359" i="10"/>
  <c r="G359" i="10"/>
  <c r="F359" i="10"/>
  <c r="N358" i="10"/>
  <c r="K358" i="10"/>
  <c r="H358" i="10"/>
  <c r="E358" i="10"/>
  <c r="F354" i="10" l="1"/>
  <c r="H363" i="10"/>
  <c r="N363" i="10"/>
  <c r="H372" i="10"/>
  <c r="P368" i="10"/>
  <c r="H362" i="10"/>
  <c r="E359" i="10"/>
  <c r="K359" i="10"/>
  <c r="J368" i="10"/>
  <c r="E369" i="10"/>
  <c r="K369" i="10"/>
  <c r="E384" i="10"/>
  <c r="E372" i="10"/>
  <c r="H359" i="10"/>
  <c r="K363" i="10"/>
  <c r="E368" i="10"/>
  <c r="H369" i="10"/>
  <c r="H384" i="10"/>
  <c r="N384" i="10"/>
  <c r="N368" i="10"/>
  <c r="K384" i="10"/>
  <c r="E362" i="10"/>
  <c r="N362" i="10"/>
  <c r="N359" i="10"/>
  <c r="K368" i="10"/>
  <c r="N369" i="10"/>
  <c r="K362" i="10"/>
  <c r="E363" i="10"/>
  <c r="K372" i="10"/>
  <c r="H368" i="10" l="1"/>
  <c r="E354" i="10"/>
  <c r="O76" i="10"/>
  <c r="K390" i="10" l="1"/>
  <c r="H390" i="10"/>
  <c r="E390" i="10"/>
  <c r="K389" i="10"/>
  <c r="H389" i="10"/>
  <c r="E389" i="10"/>
  <c r="M388" i="10"/>
  <c r="L388" i="10"/>
  <c r="K388" i="10" s="1"/>
  <c r="J388" i="10"/>
  <c r="I388" i="10"/>
  <c r="H388" i="10" s="1"/>
  <c r="G388" i="10"/>
  <c r="F388" i="10"/>
  <c r="E388" i="10" s="1"/>
  <c r="M387" i="10"/>
  <c r="K387" i="10" s="1"/>
  <c r="J387" i="10"/>
  <c r="H387" i="10" s="1"/>
  <c r="G387" i="10"/>
  <c r="E387" i="10" s="1"/>
  <c r="N353" i="10"/>
  <c r="K353" i="10"/>
  <c r="H353" i="10"/>
  <c r="E353" i="10"/>
  <c r="N352" i="10"/>
  <c r="K352" i="10"/>
  <c r="H352" i="10"/>
  <c r="E352" i="10"/>
  <c r="N351" i="10"/>
  <c r="K351" i="10"/>
  <c r="H351" i="10"/>
  <c r="E351" i="10"/>
  <c r="N350" i="10"/>
  <c r="K350" i="10"/>
  <c r="H350" i="10"/>
  <c r="E350" i="10"/>
  <c r="N349" i="10"/>
  <c r="E349" i="10"/>
  <c r="N348" i="10"/>
  <c r="K348" i="10"/>
  <c r="H348" i="10"/>
  <c r="E348" i="10"/>
  <c r="P347" i="10"/>
  <c r="O347" i="10"/>
  <c r="M347" i="10"/>
  <c r="J347" i="10"/>
  <c r="G347" i="10"/>
  <c r="F347" i="10"/>
  <c r="P346" i="10"/>
  <c r="O346" i="10"/>
  <c r="M346" i="10"/>
  <c r="M345" i="10" s="1"/>
  <c r="K345" i="10" s="1"/>
  <c r="L346" i="10"/>
  <c r="J346" i="10"/>
  <c r="J345" i="10" s="1"/>
  <c r="I346" i="10"/>
  <c r="G346" i="10"/>
  <c r="G345" i="10" s="1"/>
  <c r="G341" i="10" s="1"/>
  <c r="F346" i="10"/>
  <c r="N344" i="10"/>
  <c r="K344" i="10"/>
  <c r="H344" i="10"/>
  <c r="E344" i="10"/>
  <c r="N343" i="10"/>
  <c r="K343" i="10"/>
  <c r="H343" i="10"/>
  <c r="E343" i="10"/>
  <c r="P342" i="10"/>
  <c r="O342" i="10"/>
  <c r="M342" i="10"/>
  <c r="L342" i="10"/>
  <c r="J342" i="10"/>
  <c r="I342" i="10"/>
  <c r="G342" i="10"/>
  <c r="F342" i="10"/>
  <c r="O341" i="10"/>
  <c r="L341" i="10"/>
  <c r="I341" i="10"/>
  <c r="F341" i="10"/>
  <c r="N340" i="10"/>
  <c r="K340" i="10"/>
  <c r="H340" i="10"/>
  <c r="E340" i="10"/>
  <c r="N339" i="10"/>
  <c r="K339" i="10"/>
  <c r="H339" i="10"/>
  <c r="E339" i="10"/>
  <c r="N338" i="10"/>
  <c r="K338" i="10"/>
  <c r="H338" i="10"/>
  <c r="E338" i="10"/>
  <c r="P337" i="10"/>
  <c r="O337" i="10"/>
  <c r="M337" i="10"/>
  <c r="L337" i="10"/>
  <c r="J337" i="10"/>
  <c r="I337" i="10"/>
  <c r="G337" i="10"/>
  <c r="F337" i="10"/>
  <c r="P336" i="10"/>
  <c r="O336" i="10"/>
  <c r="M336" i="10"/>
  <c r="L336" i="10"/>
  <c r="J336" i="10"/>
  <c r="I336" i="10"/>
  <c r="G336" i="10"/>
  <c r="F336" i="10"/>
  <c r="N335" i="10"/>
  <c r="K335" i="10"/>
  <c r="H335" i="10"/>
  <c r="E335" i="10"/>
  <c r="N334" i="10"/>
  <c r="K334" i="10"/>
  <c r="H334" i="10"/>
  <c r="E334" i="10"/>
  <c r="N333" i="10"/>
  <c r="K333" i="10"/>
  <c r="H333" i="10"/>
  <c r="E333" i="10"/>
  <c r="P332" i="10"/>
  <c r="O332" i="10"/>
  <c r="M332" i="10"/>
  <c r="L332" i="10"/>
  <c r="J332" i="10"/>
  <c r="I332" i="10"/>
  <c r="G332" i="10"/>
  <c r="F332" i="10"/>
  <c r="O331" i="10"/>
  <c r="N331" i="10" s="1"/>
  <c r="L331" i="10"/>
  <c r="K331" i="10" s="1"/>
  <c r="I331" i="10"/>
  <c r="H331" i="10" s="1"/>
  <c r="F331" i="10"/>
  <c r="E331" i="10" s="1"/>
  <c r="N330" i="10"/>
  <c r="K330" i="10"/>
  <c r="H330" i="10"/>
  <c r="E330" i="10"/>
  <c r="N329" i="10"/>
  <c r="K329" i="10"/>
  <c r="H329" i="10"/>
  <c r="E329" i="10"/>
  <c r="N328" i="10"/>
  <c r="K328" i="10"/>
  <c r="H328" i="10"/>
  <c r="E328" i="10"/>
  <c r="N327" i="10"/>
  <c r="K327" i="10"/>
  <c r="H327" i="10"/>
  <c r="E327" i="10"/>
  <c r="P326" i="10"/>
  <c r="O326" i="10"/>
  <c r="M326" i="10"/>
  <c r="L326" i="10"/>
  <c r="J326" i="10"/>
  <c r="I326" i="10"/>
  <c r="G326" i="10"/>
  <c r="F326" i="10"/>
  <c r="P325" i="10"/>
  <c r="O325" i="10"/>
  <c r="M325" i="10"/>
  <c r="L325" i="10"/>
  <c r="J325" i="10"/>
  <c r="I325" i="10"/>
  <c r="G325" i="10"/>
  <c r="F325" i="10"/>
  <c r="E325" i="10" s="1"/>
  <c r="N323" i="10"/>
  <c r="K323" i="10"/>
  <c r="H323" i="10"/>
  <c r="E323" i="10"/>
  <c r="N322" i="10"/>
  <c r="K322" i="10"/>
  <c r="H322" i="10"/>
  <c r="E322" i="10"/>
  <c r="N321" i="10"/>
  <c r="K321" i="10"/>
  <c r="H321" i="10"/>
  <c r="E321" i="10"/>
  <c r="N320" i="10"/>
  <c r="K320" i="10"/>
  <c r="H320" i="10"/>
  <c r="E320" i="10"/>
  <c r="P319" i="10"/>
  <c r="O319" i="10"/>
  <c r="M319" i="10"/>
  <c r="L319" i="10"/>
  <c r="K319" i="10" s="1"/>
  <c r="J319" i="10"/>
  <c r="I319" i="10"/>
  <c r="G319" i="10"/>
  <c r="F319" i="10"/>
  <c r="N317" i="10"/>
  <c r="K317" i="10"/>
  <c r="H317" i="10"/>
  <c r="E317" i="10"/>
  <c r="N316" i="10"/>
  <c r="K316" i="10"/>
  <c r="H316" i="10"/>
  <c r="E316" i="10"/>
  <c r="N315" i="10"/>
  <c r="K315" i="10"/>
  <c r="H315" i="10"/>
  <c r="E315" i="10"/>
  <c r="N314" i="10"/>
  <c r="K314" i="10"/>
  <c r="H314" i="10"/>
  <c r="E314" i="10"/>
  <c r="N313" i="10"/>
  <c r="K313" i="10"/>
  <c r="H313" i="10"/>
  <c r="E313" i="10"/>
  <c r="N312" i="10"/>
  <c r="K312" i="10"/>
  <c r="H312" i="10"/>
  <c r="E312" i="10"/>
  <c r="N311" i="10"/>
  <c r="K311" i="10"/>
  <c r="H311" i="10"/>
  <c r="E311" i="10"/>
  <c r="P310" i="10"/>
  <c r="O310" i="10"/>
  <c r="M310" i="10"/>
  <c r="L310" i="10"/>
  <c r="J310" i="10"/>
  <c r="I310" i="10"/>
  <c r="G310" i="10"/>
  <c r="F310" i="10"/>
  <c r="P309" i="10"/>
  <c r="O309" i="10"/>
  <c r="M309" i="10"/>
  <c r="L309" i="10"/>
  <c r="J309" i="10"/>
  <c r="I309" i="10"/>
  <c r="G309" i="10"/>
  <c r="F309" i="10"/>
  <c r="N308" i="10"/>
  <c r="K308" i="10"/>
  <c r="H308" i="10"/>
  <c r="E308" i="10"/>
  <c r="N307" i="10"/>
  <c r="K307" i="10"/>
  <c r="H307" i="10"/>
  <c r="E307" i="10"/>
  <c r="N306" i="10"/>
  <c r="L304" i="10"/>
  <c r="I249" i="10"/>
  <c r="I247" i="10" s="1"/>
  <c r="E306" i="10"/>
  <c r="N305" i="10"/>
  <c r="K305" i="10"/>
  <c r="H305" i="10"/>
  <c r="E305" i="10"/>
  <c r="P304" i="10"/>
  <c r="O304" i="10"/>
  <c r="M304" i="10"/>
  <c r="J304" i="10"/>
  <c r="G304" i="10"/>
  <c r="P303" i="10"/>
  <c r="O303" i="10"/>
  <c r="M303" i="10"/>
  <c r="L303" i="10"/>
  <c r="J303" i="10"/>
  <c r="I303" i="10"/>
  <c r="G303" i="10"/>
  <c r="F303" i="10"/>
  <c r="N302" i="10"/>
  <c r="K302" i="10"/>
  <c r="H302" i="10"/>
  <c r="E302" i="10"/>
  <c r="N301" i="10"/>
  <c r="K301" i="10"/>
  <c r="H301" i="10"/>
  <c r="E301" i="10"/>
  <c r="N300" i="10"/>
  <c r="K300" i="10"/>
  <c r="H300" i="10"/>
  <c r="E300" i="10"/>
  <c r="N299" i="10"/>
  <c r="K299" i="10"/>
  <c r="H299" i="10"/>
  <c r="E299" i="10"/>
  <c r="N298" i="10"/>
  <c r="K298" i="10"/>
  <c r="H298" i="10"/>
  <c r="E298" i="10"/>
  <c r="N297" i="10"/>
  <c r="K297" i="10"/>
  <c r="H297" i="10"/>
  <c r="E297" i="10"/>
  <c r="N296" i="10"/>
  <c r="K296" i="10"/>
  <c r="H296" i="10"/>
  <c r="E296" i="10"/>
  <c r="P295" i="10"/>
  <c r="O295" i="10"/>
  <c r="M295" i="10"/>
  <c r="L295" i="10"/>
  <c r="J295" i="10"/>
  <c r="I295" i="10"/>
  <c r="G295" i="10"/>
  <c r="F295" i="10"/>
  <c r="P294" i="10"/>
  <c r="O294" i="10"/>
  <c r="M294" i="10"/>
  <c r="L294" i="10"/>
  <c r="J294" i="10"/>
  <c r="I294" i="10"/>
  <c r="G294" i="10"/>
  <c r="F294" i="10"/>
  <c r="N293" i="10"/>
  <c r="K293" i="10"/>
  <c r="H293" i="10"/>
  <c r="E293" i="10"/>
  <c r="N292" i="10"/>
  <c r="K292" i="10"/>
  <c r="H292" i="10"/>
  <c r="E292" i="10"/>
  <c r="N291" i="10"/>
  <c r="K291" i="10"/>
  <c r="H291" i="10"/>
  <c r="E291" i="10"/>
  <c r="N290" i="10"/>
  <c r="K290" i="10"/>
  <c r="H290" i="10"/>
  <c r="E290" i="10"/>
  <c r="N289" i="10"/>
  <c r="K289" i="10"/>
  <c r="H289" i="10"/>
  <c r="E289" i="10"/>
  <c r="N288" i="10"/>
  <c r="K288" i="10"/>
  <c r="H288" i="10"/>
  <c r="E288" i="10"/>
  <c r="P287" i="10"/>
  <c r="O287" i="10"/>
  <c r="M287" i="10"/>
  <c r="L287" i="10"/>
  <c r="J287" i="10"/>
  <c r="I287" i="10"/>
  <c r="G287" i="10"/>
  <c r="F287" i="10"/>
  <c r="P286" i="10"/>
  <c r="O286" i="10"/>
  <c r="M286" i="10"/>
  <c r="L286" i="10"/>
  <c r="J286" i="10"/>
  <c r="I286" i="10"/>
  <c r="G286" i="10"/>
  <c r="F286" i="10"/>
  <c r="N285" i="10"/>
  <c r="K285" i="10"/>
  <c r="H285" i="10"/>
  <c r="E285" i="10"/>
  <c r="N284" i="10"/>
  <c r="K284" i="10"/>
  <c r="H284" i="10"/>
  <c r="E284" i="10"/>
  <c r="N283" i="10"/>
  <c r="K283" i="10"/>
  <c r="H283" i="10"/>
  <c r="E283" i="10"/>
  <c r="N282" i="10"/>
  <c r="K282" i="10"/>
  <c r="H282" i="10"/>
  <c r="E282" i="10"/>
  <c r="N281" i="10"/>
  <c r="K281" i="10"/>
  <c r="H281" i="10"/>
  <c r="E281" i="10"/>
  <c r="N280" i="10"/>
  <c r="K280" i="10"/>
  <c r="I280" i="10"/>
  <c r="E280" i="10"/>
  <c r="N279" i="10"/>
  <c r="K279" i="10"/>
  <c r="H279" i="10"/>
  <c r="E279" i="10"/>
  <c r="N278" i="10"/>
  <c r="K278" i="10"/>
  <c r="H278" i="10"/>
  <c r="E278" i="10"/>
  <c r="P277" i="10"/>
  <c r="O277" i="10"/>
  <c r="M277" i="10"/>
  <c r="L277" i="10"/>
  <c r="J277" i="10"/>
  <c r="I277" i="10"/>
  <c r="G277" i="10"/>
  <c r="F277" i="10"/>
  <c r="P276" i="10"/>
  <c r="O276" i="10"/>
  <c r="M276" i="10"/>
  <c r="L276" i="10"/>
  <c r="J276" i="10"/>
  <c r="G276" i="10"/>
  <c r="F276" i="10"/>
  <c r="N275" i="10"/>
  <c r="K275" i="10"/>
  <c r="H275" i="10"/>
  <c r="E275" i="10"/>
  <c r="N274" i="10"/>
  <c r="K274" i="10"/>
  <c r="H274" i="10"/>
  <c r="E274" i="10"/>
  <c r="N273" i="10"/>
  <c r="K273" i="10"/>
  <c r="H273" i="10"/>
  <c r="E273" i="10"/>
  <c r="P272" i="10"/>
  <c r="O272" i="10"/>
  <c r="M272" i="10"/>
  <c r="L272" i="10"/>
  <c r="J272" i="10"/>
  <c r="I272" i="10"/>
  <c r="G272" i="10"/>
  <c r="F272" i="10"/>
  <c r="P271" i="10"/>
  <c r="O271" i="10"/>
  <c r="M271" i="10"/>
  <c r="L271" i="10"/>
  <c r="J271" i="10"/>
  <c r="I271" i="10"/>
  <c r="G271" i="10"/>
  <c r="F271" i="10"/>
  <c r="N270" i="10"/>
  <c r="K270" i="10"/>
  <c r="H270" i="10"/>
  <c r="E270" i="10"/>
  <c r="N269" i="10"/>
  <c r="K269" i="10"/>
  <c r="H269" i="10"/>
  <c r="E269" i="10"/>
  <c r="N268" i="10"/>
  <c r="K268" i="10"/>
  <c r="H268" i="10"/>
  <c r="E268" i="10"/>
  <c r="N267" i="10"/>
  <c r="L267" i="10"/>
  <c r="I267" i="10"/>
  <c r="I262" i="10" s="1"/>
  <c r="E267" i="10"/>
  <c r="N266" i="10"/>
  <c r="K266" i="10"/>
  <c r="H266" i="10"/>
  <c r="E266" i="10"/>
  <c r="N265" i="10"/>
  <c r="K265" i="10"/>
  <c r="H265" i="10"/>
  <c r="E265" i="10"/>
  <c r="N264" i="10"/>
  <c r="K264" i="10"/>
  <c r="H264" i="10"/>
  <c r="E264" i="10"/>
  <c r="P263" i="10"/>
  <c r="O263" i="10"/>
  <c r="M263" i="10"/>
  <c r="L263" i="10"/>
  <c r="J263" i="10"/>
  <c r="I263" i="10"/>
  <c r="G263" i="10"/>
  <c r="F263" i="10"/>
  <c r="P262" i="10"/>
  <c r="O262" i="10"/>
  <c r="M262" i="10"/>
  <c r="J262" i="10"/>
  <c r="G262" i="10"/>
  <c r="F262" i="10"/>
  <c r="N261" i="10"/>
  <c r="K261" i="10"/>
  <c r="H261" i="10"/>
  <c r="E261" i="10"/>
  <c r="N260" i="10"/>
  <c r="K260" i="10"/>
  <c r="H260" i="10"/>
  <c r="E260" i="10"/>
  <c r="N259" i="10"/>
  <c r="K259" i="10"/>
  <c r="H259" i="10"/>
  <c r="E259" i="10"/>
  <c r="N258" i="10"/>
  <c r="K258" i="10"/>
  <c r="H258" i="10"/>
  <c r="E258" i="10"/>
  <c r="N257" i="10"/>
  <c r="K257" i="10"/>
  <c r="H257" i="10"/>
  <c r="E257" i="10"/>
  <c r="N256" i="10"/>
  <c r="K256" i="10"/>
  <c r="H256" i="10"/>
  <c r="E256" i="10"/>
  <c r="N255" i="10"/>
  <c r="K255" i="10"/>
  <c r="H255" i="10"/>
  <c r="E255" i="10"/>
  <c r="N254" i="10"/>
  <c r="K254" i="10"/>
  <c r="H254" i="10"/>
  <c r="E254" i="10"/>
  <c r="N253" i="10"/>
  <c r="K253" i="10"/>
  <c r="H253" i="10"/>
  <c r="E253" i="10"/>
  <c r="N252" i="10"/>
  <c r="K252" i="10"/>
  <c r="H252" i="10"/>
  <c r="E252" i="10"/>
  <c r="P251" i="10"/>
  <c r="O251" i="10"/>
  <c r="M251" i="10"/>
  <c r="L251" i="10"/>
  <c r="J251" i="10"/>
  <c r="I251" i="10"/>
  <c r="G251" i="10"/>
  <c r="F251" i="10"/>
  <c r="P250" i="10"/>
  <c r="O250" i="10"/>
  <c r="M250" i="10"/>
  <c r="L250" i="10"/>
  <c r="J250" i="10"/>
  <c r="I250" i="10"/>
  <c r="G250" i="10"/>
  <c r="F250" i="10"/>
  <c r="P249" i="10"/>
  <c r="P247" i="10" s="1"/>
  <c r="O249" i="10"/>
  <c r="O247" i="10" s="1"/>
  <c r="M249" i="10"/>
  <c r="L249" i="10"/>
  <c r="L247" i="10" s="1"/>
  <c r="J249" i="10"/>
  <c r="J247" i="10" s="1"/>
  <c r="G249" i="10"/>
  <c r="G247" i="10" s="1"/>
  <c r="N248" i="10"/>
  <c r="K248" i="10"/>
  <c r="H248" i="10"/>
  <c r="E248" i="10"/>
  <c r="N245" i="10"/>
  <c r="K245" i="10"/>
  <c r="H245" i="10"/>
  <c r="E245" i="10"/>
  <c r="N244" i="10"/>
  <c r="K244" i="10"/>
  <c r="H244" i="10"/>
  <c r="E244" i="10"/>
  <c r="N243" i="10"/>
  <c r="K243" i="10"/>
  <c r="H243" i="10"/>
  <c r="E243" i="10"/>
  <c r="N242" i="10"/>
  <c r="K242" i="10"/>
  <c r="H242" i="10"/>
  <c r="E242" i="10"/>
  <c r="N241" i="10"/>
  <c r="L241" i="10"/>
  <c r="L239" i="10" s="1"/>
  <c r="I241" i="10"/>
  <c r="I134" i="10" s="1"/>
  <c r="F241" i="10"/>
  <c r="E241" i="10" s="1"/>
  <c r="N240" i="10"/>
  <c r="K240" i="10"/>
  <c r="H240" i="10"/>
  <c r="E240" i="10"/>
  <c r="P239" i="10"/>
  <c r="O239" i="10"/>
  <c r="M239" i="10"/>
  <c r="J239" i="10"/>
  <c r="G239" i="10"/>
  <c r="P238" i="10"/>
  <c r="O238" i="10"/>
  <c r="M238" i="10"/>
  <c r="J238" i="10"/>
  <c r="I238" i="10"/>
  <c r="G238" i="10"/>
  <c r="F238" i="10"/>
  <c r="N237" i="10"/>
  <c r="K237" i="10"/>
  <c r="H237" i="10"/>
  <c r="E237" i="10"/>
  <c r="N236" i="10"/>
  <c r="K236" i="10"/>
  <c r="H236" i="10"/>
  <c r="E236" i="10"/>
  <c r="N235" i="10"/>
  <c r="H235" i="10"/>
  <c r="E235" i="10"/>
  <c r="N233" i="10"/>
  <c r="K233" i="10"/>
  <c r="H233" i="10"/>
  <c r="E233" i="10"/>
  <c r="N232" i="10"/>
  <c r="K232" i="10"/>
  <c r="H232" i="10"/>
  <c r="E232" i="10"/>
  <c r="N231" i="10"/>
  <c r="K231" i="10"/>
  <c r="H231" i="10"/>
  <c r="E231" i="10"/>
  <c r="N230" i="10"/>
  <c r="K230" i="10"/>
  <c r="H230" i="10"/>
  <c r="E230" i="10"/>
  <c r="N229" i="10"/>
  <c r="K229" i="10"/>
  <c r="H229" i="10"/>
  <c r="E229" i="10"/>
  <c r="N228" i="10"/>
  <c r="K228" i="10"/>
  <c r="H228" i="10"/>
  <c r="E228" i="10"/>
  <c r="N227" i="10"/>
  <c r="K227" i="10"/>
  <c r="H227" i="10"/>
  <c r="E227" i="10"/>
  <c r="P226" i="10"/>
  <c r="O226" i="10"/>
  <c r="M226" i="10"/>
  <c r="L226" i="10"/>
  <c r="J226" i="10"/>
  <c r="I226" i="10"/>
  <c r="G226" i="10"/>
  <c r="F226" i="10"/>
  <c r="P225" i="10"/>
  <c r="O225" i="10"/>
  <c r="M225" i="10"/>
  <c r="L225" i="10"/>
  <c r="J225" i="10"/>
  <c r="I225" i="10"/>
  <c r="G225" i="10"/>
  <c r="F225" i="10"/>
  <c r="N224" i="10"/>
  <c r="K224" i="10"/>
  <c r="H224" i="10"/>
  <c r="E224" i="10"/>
  <c r="N223" i="10"/>
  <c r="K223" i="10"/>
  <c r="H223" i="10"/>
  <c r="E223" i="10"/>
  <c r="N222" i="10"/>
  <c r="K222" i="10"/>
  <c r="H222" i="10"/>
  <c r="E222" i="10"/>
  <c r="N221" i="10"/>
  <c r="K221" i="10"/>
  <c r="H221" i="10"/>
  <c r="E221" i="10"/>
  <c r="N220" i="10"/>
  <c r="K220" i="10"/>
  <c r="H220" i="10"/>
  <c r="E220" i="10"/>
  <c r="N219" i="10"/>
  <c r="L219" i="10"/>
  <c r="H219" i="10"/>
  <c r="E219" i="10"/>
  <c r="N218" i="10"/>
  <c r="K218" i="10"/>
  <c r="H218" i="10"/>
  <c r="E218" i="10"/>
  <c r="N217" i="10"/>
  <c r="K217" i="10"/>
  <c r="H217" i="10"/>
  <c r="E217" i="10"/>
  <c r="N216" i="10"/>
  <c r="K216" i="10"/>
  <c r="H216" i="10"/>
  <c r="E216" i="10"/>
  <c r="P215" i="10"/>
  <c r="O215" i="10"/>
  <c r="M215" i="10"/>
  <c r="L215" i="10"/>
  <c r="J215" i="10"/>
  <c r="I215" i="10"/>
  <c r="G215" i="10"/>
  <c r="F215" i="10"/>
  <c r="P214" i="10"/>
  <c r="O214" i="10"/>
  <c r="M214" i="10"/>
  <c r="J214" i="10"/>
  <c r="G214" i="10"/>
  <c r="F214" i="10"/>
  <c r="N213" i="10"/>
  <c r="K213" i="10"/>
  <c r="H213" i="10"/>
  <c r="E213" i="10"/>
  <c r="N212" i="10"/>
  <c r="K212" i="10"/>
  <c r="H212" i="10"/>
  <c r="E212" i="10"/>
  <c r="N211" i="10"/>
  <c r="K211" i="10"/>
  <c r="H211" i="10"/>
  <c r="E211" i="10"/>
  <c r="N210" i="10"/>
  <c r="K210" i="10"/>
  <c r="H210" i="10"/>
  <c r="E210" i="10"/>
  <c r="N209" i="10"/>
  <c r="K209" i="10"/>
  <c r="H209" i="10"/>
  <c r="E209" i="10"/>
  <c r="N208" i="10"/>
  <c r="L208" i="10"/>
  <c r="K208" i="10" s="1"/>
  <c r="H208" i="10"/>
  <c r="E208" i="10"/>
  <c r="N207" i="10"/>
  <c r="K207" i="10"/>
  <c r="H207" i="10"/>
  <c r="E207" i="10"/>
  <c r="N206" i="10"/>
  <c r="K206" i="10"/>
  <c r="H206" i="10"/>
  <c r="E206" i="10"/>
  <c r="P205" i="10"/>
  <c r="O205" i="10"/>
  <c r="N205" i="10" s="1"/>
  <c r="M205" i="10"/>
  <c r="L205" i="10"/>
  <c r="J205" i="10"/>
  <c r="I205" i="10"/>
  <c r="G205" i="10"/>
  <c r="F205" i="10"/>
  <c r="P204" i="10"/>
  <c r="O204" i="10"/>
  <c r="M204" i="10"/>
  <c r="J204" i="10"/>
  <c r="I204" i="10"/>
  <c r="G204" i="10"/>
  <c r="F204" i="10"/>
  <c r="N203" i="10"/>
  <c r="K203" i="10"/>
  <c r="H203" i="10"/>
  <c r="E203" i="10"/>
  <c r="N202" i="10"/>
  <c r="K202" i="10"/>
  <c r="H202" i="10"/>
  <c r="E202" i="10"/>
  <c r="N201" i="10"/>
  <c r="K201" i="10"/>
  <c r="H201" i="10"/>
  <c r="E201" i="10"/>
  <c r="N200" i="10"/>
  <c r="K200" i="10"/>
  <c r="H200" i="10"/>
  <c r="E200" i="10"/>
  <c r="N199" i="10"/>
  <c r="K199" i="10"/>
  <c r="H199" i="10"/>
  <c r="E199" i="10"/>
  <c r="N198" i="10"/>
  <c r="K198" i="10"/>
  <c r="H198" i="10"/>
  <c r="E198" i="10"/>
  <c r="N197" i="10"/>
  <c r="K197" i="10"/>
  <c r="H197" i="10"/>
  <c r="E197" i="10"/>
  <c r="P196" i="10"/>
  <c r="O196" i="10"/>
  <c r="M196" i="10"/>
  <c r="L196" i="10"/>
  <c r="J196" i="10"/>
  <c r="I196" i="10"/>
  <c r="H196" i="10" s="1"/>
  <c r="G196" i="10"/>
  <c r="F196" i="10"/>
  <c r="P195" i="10"/>
  <c r="O195" i="10"/>
  <c r="N195" i="10" s="1"/>
  <c r="M195" i="10"/>
  <c r="L195" i="10"/>
  <c r="J195" i="10"/>
  <c r="I195" i="10"/>
  <c r="G195" i="10"/>
  <c r="F195" i="10"/>
  <c r="N194" i="10"/>
  <c r="K194" i="10"/>
  <c r="H194" i="10"/>
  <c r="E194" i="10"/>
  <c r="N193" i="10"/>
  <c r="K193" i="10"/>
  <c r="H193" i="10"/>
  <c r="E193" i="10"/>
  <c r="N192" i="10"/>
  <c r="K192" i="10"/>
  <c r="H192" i="10"/>
  <c r="E192" i="10"/>
  <c r="N191" i="10"/>
  <c r="K191" i="10"/>
  <c r="H191" i="10"/>
  <c r="E191" i="10"/>
  <c r="N190" i="10"/>
  <c r="K190" i="10"/>
  <c r="H190" i="10"/>
  <c r="E190" i="10"/>
  <c r="N189" i="10"/>
  <c r="K189" i="10"/>
  <c r="H189" i="10"/>
  <c r="E189" i="10"/>
  <c r="N188" i="10"/>
  <c r="K188" i="10"/>
  <c r="H188" i="10"/>
  <c r="E188" i="10"/>
  <c r="N187" i="10"/>
  <c r="K187" i="10"/>
  <c r="H187" i="10"/>
  <c r="E187" i="10"/>
  <c r="N186" i="10"/>
  <c r="K186" i="10"/>
  <c r="H186" i="10"/>
  <c r="E186" i="10"/>
  <c r="N185" i="10"/>
  <c r="K185" i="10"/>
  <c r="H185" i="10"/>
  <c r="E185" i="10"/>
  <c r="P184" i="10"/>
  <c r="O184" i="10"/>
  <c r="M184" i="10"/>
  <c r="L184" i="10"/>
  <c r="J184" i="10"/>
  <c r="I184" i="10"/>
  <c r="H184" i="10" s="1"/>
  <c r="G184" i="10"/>
  <c r="F184" i="10"/>
  <c r="P183" i="10"/>
  <c r="O183" i="10"/>
  <c r="M183" i="10"/>
  <c r="L183" i="10"/>
  <c r="J183" i="10"/>
  <c r="I183" i="10"/>
  <c r="G183" i="10"/>
  <c r="F183" i="10"/>
  <c r="N182" i="10"/>
  <c r="K182" i="10"/>
  <c r="H182" i="10"/>
  <c r="E182" i="10"/>
  <c r="N181" i="10"/>
  <c r="K181" i="10"/>
  <c r="H181" i="10"/>
  <c r="E181" i="10"/>
  <c r="N180" i="10"/>
  <c r="K180" i="10"/>
  <c r="H180" i="10"/>
  <c r="E180" i="10"/>
  <c r="N179" i="10"/>
  <c r="K179" i="10"/>
  <c r="H179" i="10"/>
  <c r="E179" i="10"/>
  <c r="P178" i="10"/>
  <c r="O178" i="10"/>
  <c r="M178" i="10"/>
  <c r="L178" i="10"/>
  <c r="J178" i="10"/>
  <c r="I178" i="10"/>
  <c r="G178" i="10"/>
  <c r="F178" i="10"/>
  <c r="P177" i="10"/>
  <c r="O177" i="10"/>
  <c r="M177" i="10"/>
  <c r="L177" i="10"/>
  <c r="J177" i="10"/>
  <c r="I177" i="10"/>
  <c r="G177" i="10"/>
  <c r="F177" i="10"/>
  <c r="N176" i="10"/>
  <c r="K176" i="10"/>
  <c r="H176" i="10"/>
  <c r="E176" i="10"/>
  <c r="N175" i="10"/>
  <c r="K175" i="10"/>
  <c r="H175" i="10"/>
  <c r="E175" i="10"/>
  <c r="E174" i="10"/>
  <c r="N171" i="10"/>
  <c r="K171" i="10"/>
  <c r="H171" i="10"/>
  <c r="E171" i="10"/>
  <c r="N170" i="10"/>
  <c r="K170" i="10"/>
  <c r="H170" i="10"/>
  <c r="E170" i="10"/>
  <c r="N169" i="10"/>
  <c r="K169" i="10"/>
  <c r="H169" i="10"/>
  <c r="E169" i="10"/>
  <c r="P168" i="10"/>
  <c r="O168" i="10"/>
  <c r="M168" i="10"/>
  <c r="L168" i="10"/>
  <c r="J168" i="10"/>
  <c r="I168" i="10"/>
  <c r="G168" i="10"/>
  <c r="F168" i="10"/>
  <c r="N167" i="10"/>
  <c r="N166" i="10"/>
  <c r="K166" i="10"/>
  <c r="H166" i="10"/>
  <c r="E166" i="10"/>
  <c r="N165" i="10"/>
  <c r="K165" i="10"/>
  <c r="H165" i="10"/>
  <c r="E165" i="10"/>
  <c r="N164" i="10"/>
  <c r="K164" i="10"/>
  <c r="H164" i="10"/>
  <c r="E164" i="10"/>
  <c r="N163" i="10"/>
  <c r="K163" i="10"/>
  <c r="H163" i="10"/>
  <c r="E163" i="10"/>
  <c r="N162" i="10"/>
  <c r="K162" i="10"/>
  <c r="H162" i="10"/>
  <c r="E162" i="10"/>
  <c r="N161" i="10"/>
  <c r="K161" i="10"/>
  <c r="H161" i="10"/>
  <c r="E161" i="10"/>
  <c r="N160" i="10"/>
  <c r="K160" i="10"/>
  <c r="H160" i="10"/>
  <c r="E160" i="10"/>
  <c r="P159" i="10"/>
  <c r="O159" i="10"/>
  <c r="M159" i="10"/>
  <c r="L159" i="10"/>
  <c r="J159" i="10"/>
  <c r="I159" i="10"/>
  <c r="G159" i="10"/>
  <c r="F159" i="10"/>
  <c r="E159" i="10" s="1"/>
  <c r="P158" i="10"/>
  <c r="O158" i="10"/>
  <c r="M158" i="10"/>
  <c r="L158" i="10"/>
  <c r="J158" i="10"/>
  <c r="I158" i="10"/>
  <c r="G158" i="10"/>
  <c r="F158" i="10"/>
  <c r="N156" i="10"/>
  <c r="K156" i="10"/>
  <c r="H156" i="10"/>
  <c r="E156" i="10"/>
  <c r="N155" i="10"/>
  <c r="K155" i="10"/>
  <c r="H155" i="10"/>
  <c r="E155" i="10"/>
  <c r="N154" i="10"/>
  <c r="K154" i="10"/>
  <c r="H154" i="10"/>
  <c r="E154" i="10"/>
  <c r="N153" i="10"/>
  <c r="K153" i="10"/>
  <c r="H153" i="10"/>
  <c r="E153" i="10"/>
  <c r="N152" i="10"/>
  <c r="K152" i="10"/>
  <c r="H152" i="10"/>
  <c r="E152" i="10"/>
  <c r="N151" i="10"/>
  <c r="K151" i="10"/>
  <c r="H151" i="10"/>
  <c r="E151" i="10"/>
  <c r="N150" i="10"/>
  <c r="K150" i="10"/>
  <c r="H150" i="10"/>
  <c r="E150" i="10"/>
  <c r="N149" i="10"/>
  <c r="K149" i="10"/>
  <c r="H149" i="10"/>
  <c r="E149" i="10"/>
  <c r="P148" i="10"/>
  <c r="O148" i="10"/>
  <c r="M148" i="10"/>
  <c r="L148" i="10"/>
  <c r="J148" i="10"/>
  <c r="I148" i="10"/>
  <c r="G148" i="10"/>
  <c r="F148" i="10"/>
  <c r="N147" i="10"/>
  <c r="N145" i="10"/>
  <c r="K145" i="10"/>
  <c r="H145" i="10"/>
  <c r="E145" i="10"/>
  <c r="N144" i="10"/>
  <c r="K144" i="10"/>
  <c r="H144" i="10"/>
  <c r="E144" i="10"/>
  <c r="N143" i="10"/>
  <c r="K143" i="10"/>
  <c r="H143" i="10"/>
  <c r="E143" i="10"/>
  <c r="N142" i="10"/>
  <c r="K142" i="10"/>
  <c r="H142" i="10"/>
  <c r="E142" i="10"/>
  <c r="K141" i="10"/>
  <c r="H141" i="10"/>
  <c r="E141" i="10"/>
  <c r="N140" i="10"/>
  <c r="K140" i="10"/>
  <c r="H140" i="10"/>
  <c r="E140" i="10"/>
  <c r="N139" i="10"/>
  <c r="K139" i="10"/>
  <c r="H139" i="10"/>
  <c r="E139" i="10"/>
  <c r="N138" i="10"/>
  <c r="K138" i="10"/>
  <c r="H138" i="10"/>
  <c r="E138" i="10"/>
  <c r="N137" i="10"/>
  <c r="K137" i="10"/>
  <c r="H137" i="10"/>
  <c r="E137" i="10"/>
  <c r="P136" i="10"/>
  <c r="M136" i="10"/>
  <c r="L136" i="10"/>
  <c r="J136" i="10"/>
  <c r="I136" i="10"/>
  <c r="G136" i="10"/>
  <c r="F136" i="10"/>
  <c r="P134" i="10"/>
  <c r="M134" i="10"/>
  <c r="L134" i="10"/>
  <c r="L126" i="10" s="1"/>
  <c r="J134" i="10"/>
  <c r="G134" i="10"/>
  <c r="F134" i="10"/>
  <c r="P133" i="10"/>
  <c r="P125" i="10" s="1"/>
  <c r="O133" i="10"/>
  <c r="O125" i="10" s="1"/>
  <c r="M133" i="10"/>
  <c r="M125" i="10" s="1"/>
  <c r="L133" i="10"/>
  <c r="L125" i="10" s="1"/>
  <c r="J133" i="10"/>
  <c r="J125" i="10" s="1"/>
  <c r="I133" i="10"/>
  <c r="I125" i="10" s="1"/>
  <c r="G133" i="10"/>
  <c r="G125" i="10" s="1"/>
  <c r="F133" i="10"/>
  <c r="F125" i="10" s="1"/>
  <c r="F11" i="10" s="1"/>
  <c r="N130" i="10"/>
  <c r="K130" i="10"/>
  <c r="H130" i="10"/>
  <c r="E130" i="10"/>
  <c r="N129" i="10"/>
  <c r="K129" i="10"/>
  <c r="H129" i="10"/>
  <c r="E129" i="10"/>
  <c r="P128" i="10"/>
  <c r="O128" i="10"/>
  <c r="M128" i="10"/>
  <c r="L128" i="10"/>
  <c r="J128" i="10"/>
  <c r="I128" i="10"/>
  <c r="G128" i="10"/>
  <c r="F128" i="10"/>
  <c r="N127" i="10"/>
  <c r="K127" i="10"/>
  <c r="H127" i="10"/>
  <c r="E127" i="10"/>
  <c r="N122" i="10"/>
  <c r="K122" i="10"/>
  <c r="H122" i="10"/>
  <c r="E122" i="10"/>
  <c r="N121" i="10"/>
  <c r="K121" i="10"/>
  <c r="H121" i="10"/>
  <c r="E121" i="10"/>
  <c r="P120" i="10"/>
  <c r="O120" i="10"/>
  <c r="M120" i="10"/>
  <c r="L120" i="10"/>
  <c r="J120" i="10"/>
  <c r="I120" i="10"/>
  <c r="G120" i="10"/>
  <c r="F120" i="10"/>
  <c r="N119" i="10"/>
  <c r="K119" i="10"/>
  <c r="H119" i="10"/>
  <c r="E119" i="10"/>
  <c r="N118" i="10"/>
  <c r="K118" i="10"/>
  <c r="H118" i="10"/>
  <c r="E118" i="10"/>
  <c r="N117" i="10"/>
  <c r="K117" i="10"/>
  <c r="H117" i="10"/>
  <c r="E117" i="10"/>
  <c r="P116" i="10"/>
  <c r="O116" i="10"/>
  <c r="M116" i="10"/>
  <c r="L116" i="10"/>
  <c r="J116" i="10"/>
  <c r="I116" i="10"/>
  <c r="G116" i="10"/>
  <c r="F116" i="10"/>
  <c r="N115" i="10"/>
  <c r="K115" i="10"/>
  <c r="H115" i="10"/>
  <c r="E115" i="10"/>
  <c r="N114" i="10"/>
  <c r="K114" i="10"/>
  <c r="H114" i="10"/>
  <c r="E114" i="10"/>
  <c r="N113" i="10"/>
  <c r="K113" i="10"/>
  <c r="H113" i="10"/>
  <c r="E113" i="10"/>
  <c r="N112" i="10"/>
  <c r="K112" i="10"/>
  <c r="H112" i="10"/>
  <c r="E112" i="10"/>
  <c r="N111" i="10"/>
  <c r="K111" i="10"/>
  <c r="H111" i="10"/>
  <c r="E111" i="10"/>
  <c r="N110" i="10"/>
  <c r="K110" i="10"/>
  <c r="H110" i="10"/>
  <c r="E110" i="10"/>
  <c r="N109" i="10"/>
  <c r="K109" i="10"/>
  <c r="H109" i="10"/>
  <c r="E109" i="10"/>
  <c r="N108" i="10"/>
  <c r="K108" i="10"/>
  <c r="H108" i="10"/>
  <c r="E108" i="10"/>
  <c r="N107" i="10"/>
  <c r="K107" i="10"/>
  <c r="H107" i="10"/>
  <c r="E107" i="10"/>
  <c r="N106" i="10"/>
  <c r="K106" i="10"/>
  <c r="H106" i="10"/>
  <c r="E106" i="10"/>
  <c r="N105" i="10"/>
  <c r="K105" i="10"/>
  <c r="H105" i="10"/>
  <c r="E105" i="10"/>
  <c r="N104" i="10"/>
  <c r="K104" i="10"/>
  <c r="H104" i="10"/>
  <c r="E104" i="10"/>
  <c r="N103" i="10"/>
  <c r="K103" i="10"/>
  <c r="H103" i="10"/>
  <c r="E103" i="10"/>
  <c r="N102" i="10"/>
  <c r="K102" i="10"/>
  <c r="H102" i="10"/>
  <c r="E102" i="10"/>
  <c r="N101" i="10"/>
  <c r="K101" i="10"/>
  <c r="H101" i="10"/>
  <c r="E101" i="10"/>
  <c r="N100" i="10"/>
  <c r="K100" i="10"/>
  <c r="H100" i="10"/>
  <c r="E100" i="10"/>
  <c r="N99" i="10"/>
  <c r="K99" i="10"/>
  <c r="H99" i="10"/>
  <c r="E99" i="10"/>
  <c r="P98" i="10"/>
  <c r="O98" i="10"/>
  <c r="M98" i="10"/>
  <c r="L98" i="10"/>
  <c r="J98" i="10"/>
  <c r="I98" i="10"/>
  <c r="G98" i="10"/>
  <c r="F98" i="10"/>
  <c r="P97" i="10"/>
  <c r="O97" i="10"/>
  <c r="M97" i="10"/>
  <c r="L97" i="10"/>
  <c r="J97" i="10"/>
  <c r="I97" i="10"/>
  <c r="G97" i="10"/>
  <c r="F97" i="10"/>
  <c r="N96" i="10"/>
  <c r="K96" i="10"/>
  <c r="H96" i="10"/>
  <c r="E96" i="10"/>
  <c r="N95" i="10"/>
  <c r="K95" i="10"/>
  <c r="H95" i="10"/>
  <c r="E95" i="10"/>
  <c r="N94" i="10"/>
  <c r="K94" i="10"/>
  <c r="H94" i="10"/>
  <c r="E94" i="10"/>
  <c r="N93" i="10"/>
  <c r="K93" i="10"/>
  <c r="H93" i="10"/>
  <c r="E93" i="10"/>
  <c r="N92" i="10"/>
  <c r="K92" i="10"/>
  <c r="H92" i="10"/>
  <c r="E92" i="10"/>
  <c r="N91" i="10"/>
  <c r="K91" i="10"/>
  <c r="E91" i="10"/>
  <c r="N90" i="10"/>
  <c r="K90" i="10"/>
  <c r="H90" i="10"/>
  <c r="E90" i="10"/>
  <c r="N89" i="10"/>
  <c r="K89" i="10"/>
  <c r="H89" i="10"/>
  <c r="E89" i="10"/>
  <c r="N88" i="10"/>
  <c r="K88" i="10"/>
  <c r="H88" i="10"/>
  <c r="E88" i="10"/>
  <c r="N87" i="10"/>
  <c r="K87" i="10"/>
  <c r="H87" i="10"/>
  <c r="E87" i="10"/>
  <c r="N86" i="10"/>
  <c r="K86" i="10"/>
  <c r="H86" i="10"/>
  <c r="E86" i="10"/>
  <c r="N85" i="10"/>
  <c r="K85" i="10"/>
  <c r="H85" i="10"/>
  <c r="E85" i="10"/>
  <c r="P84" i="10"/>
  <c r="O84" i="10"/>
  <c r="M84" i="10"/>
  <c r="L84" i="10"/>
  <c r="J84" i="10"/>
  <c r="I84" i="10"/>
  <c r="G84" i="10"/>
  <c r="F84" i="10"/>
  <c r="P83" i="10"/>
  <c r="O83" i="10"/>
  <c r="M83" i="10"/>
  <c r="L83" i="10"/>
  <c r="J83" i="10"/>
  <c r="G83" i="10"/>
  <c r="F83" i="10"/>
  <c r="N82" i="10"/>
  <c r="K82" i="10"/>
  <c r="H82" i="10"/>
  <c r="E82" i="10"/>
  <c r="N81" i="10"/>
  <c r="K81" i="10"/>
  <c r="H81" i="10"/>
  <c r="E81" i="10"/>
  <c r="N80" i="10"/>
  <c r="K80" i="10"/>
  <c r="H80" i="10"/>
  <c r="E80" i="10"/>
  <c r="N79" i="10"/>
  <c r="K79" i="10"/>
  <c r="H79" i="10"/>
  <c r="E79" i="10"/>
  <c r="P78" i="10"/>
  <c r="P74" i="10" s="1"/>
  <c r="O78" i="10"/>
  <c r="M78" i="10"/>
  <c r="L78" i="10"/>
  <c r="J78" i="10"/>
  <c r="I78" i="10"/>
  <c r="G78" i="10"/>
  <c r="F78" i="10"/>
  <c r="P77" i="10"/>
  <c r="O77" i="10"/>
  <c r="M77" i="10"/>
  <c r="L77" i="10"/>
  <c r="J77" i="10"/>
  <c r="I77" i="10"/>
  <c r="G77" i="10"/>
  <c r="F77" i="10"/>
  <c r="P76" i="10"/>
  <c r="M76" i="10"/>
  <c r="L76" i="10"/>
  <c r="J76" i="10"/>
  <c r="I76" i="10"/>
  <c r="G76" i="10"/>
  <c r="F76" i="10"/>
  <c r="P75" i="10"/>
  <c r="O75" i="10"/>
  <c r="M75" i="10"/>
  <c r="L75" i="10"/>
  <c r="J75" i="10"/>
  <c r="J11" i="10" s="1"/>
  <c r="I75" i="10"/>
  <c r="G75" i="10"/>
  <c r="F75" i="10"/>
  <c r="N67" i="10"/>
  <c r="K67" i="10"/>
  <c r="H67" i="10"/>
  <c r="E67" i="10"/>
  <c r="N66" i="10"/>
  <c r="K66" i="10"/>
  <c r="H66" i="10"/>
  <c r="E66" i="10"/>
  <c r="N65" i="10"/>
  <c r="K65" i="10"/>
  <c r="H65" i="10"/>
  <c r="E65" i="10"/>
  <c r="N64" i="10"/>
  <c r="K64" i="10"/>
  <c r="H64" i="10"/>
  <c r="E64" i="10"/>
  <c r="P63" i="10"/>
  <c r="O63" i="10"/>
  <c r="M63" i="10"/>
  <c r="L63" i="10"/>
  <c r="J63" i="10"/>
  <c r="I63" i="10"/>
  <c r="G63" i="10"/>
  <c r="F63" i="10"/>
  <c r="P62" i="10"/>
  <c r="O62" i="10"/>
  <c r="M62" i="10"/>
  <c r="L62" i="10"/>
  <c r="J62" i="10"/>
  <c r="I62" i="10"/>
  <c r="G62" i="10"/>
  <c r="F62" i="10"/>
  <c r="N61" i="10"/>
  <c r="K61" i="10"/>
  <c r="H61" i="10"/>
  <c r="E61" i="10"/>
  <c r="N60" i="10"/>
  <c r="K60" i="10"/>
  <c r="H60" i="10"/>
  <c r="E60" i="10"/>
  <c r="N59" i="10"/>
  <c r="K59" i="10"/>
  <c r="H59" i="10"/>
  <c r="E59" i="10"/>
  <c r="N58" i="10"/>
  <c r="K58" i="10"/>
  <c r="H58" i="10"/>
  <c r="E58" i="10"/>
  <c r="N57" i="10"/>
  <c r="K57" i="10"/>
  <c r="H57" i="10"/>
  <c r="E57" i="10"/>
  <c r="N56" i="10"/>
  <c r="K56" i="10"/>
  <c r="H56" i="10"/>
  <c r="E56" i="10"/>
  <c r="P55" i="10"/>
  <c r="O55" i="10"/>
  <c r="M55" i="10"/>
  <c r="L55" i="10"/>
  <c r="J55" i="10"/>
  <c r="I55" i="10"/>
  <c r="G55" i="10"/>
  <c r="F55" i="10"/>
  <c r="P54" i="10"/>
  <c r="O54" i="10"/>
  <c r="M54" i="10"/>
  <c r="L54" i="10"/>
  <c r="J54" i="10"/>
  <c r="I54" i="10"/>
  <c r="G54" i="10"/>
  <c r="F54" i="10"/>
  <c r="N53" i="10"/>
  <c r="K53" i="10"/>
  <c r="H53" i="10"/>
  <c r="E53" i="10"/>
  <c r="N52" i="10"/>
  <c r="K52" i="10"/>
  <c r="H52" i="10"/>
  <c r="E52" i="10"/>
  <c r="N51" i="10"/>
  <c r="K51" i="10"/>
  <c r="H51" i="10"/>
  <c r="E51" i="10"/>
  <c r="P50" i="10"/>
  <c r="O50" i="10"/>
  <c r="M50" i="10"/>
  <c r="L50" i="10"/>
  <c r="J50" i="10"/>
  <c r="I50" i="10"/>
  <c r="G50" i="10"/>
  <c r="F50" i="10"/>
  <c r="P49" i="10"/>
  <c r="O49" i="10"/>
  <c r="M49" i="10"/>
  <c r="L49" i="10"/>
  <c r="J49" i="10"/>
  <c r="I49" i="10"/>
  <c r="G49" i="10"/>
  <c r="F49" i="10"/>
  <c r="N48" i="10"/>
  <c r="K48" i="10"/>
  <c r="H48" i="10"/>
  <c r="E48" i="10"/>
  <c r="K47" i="10"/>
  <c r="H47" i="10"/>
  <c r="E47" i="10"/>
  <c r="K46" i="10"/>
  <c r="H46" i="10"/>
  <c r="E46" i="10"/>
  <c r="M45" i="10"/>
  <c r="L45" i="10"/>
  <c r="J45" i="10"/>
  <c r="I45" i="10"/>
  <c r="G45" i="10"/>
  <c r="F45" i="10"/>
  <c r="P44" i="10"/>
  <c r="O44" i="10"/>
  <c r="M44" i="10"/>
  <c r="L44" i="10"/>
  <c r="J44" i="10"/>
  <c r="I44" i="10"/>
  <c r="G44" i="10"/>
  <c r="F44" i="10"/>
  <c r="N43" i="10"/>
  <c r="K43" i="10"/>
  <c r="H43" i="10"/>
  <c r="E43" i="10"/>
  <c r="N42" i="10"/>
  <c r="K42" i="10"/>
  <c r="H42" i="10"/>
  <c r="E42" i="10"/>
  <c r="N41" i="10"/>
  <c r="K41" i="10"/>
  <c r="H41" i="10"/>
  <c r="E41" i="10"/>
  <c r="N40" i="10"/>
  <c r="K40" i="10"/>
  <c r="H40" i="10"/>
  <c r="E40" i="10"/>
  <c r="N39" i="10"/>
  <c r="K39" i="10"/>
  <c r="H39" i="10"/>
  <c r="E39" i="10"/>
  <c r="O38" i="10"/>
  <c r="N38" i="10" s="1"/>
  <c r="L38" i="10"/>
  <c r="L37" i="10" s="1"/>
  <c r="I38" i="10"/>
  <c r="H38" i="10" s="1"/>
  <c r="F38" i="10"/>
  <c r="E38" i="10" s="1"/>
  <c r="P37" i="10"/>
  <c r="M37" i="10"/>
  <c r="J37" i="10"/>
  <c r="I37" i="10"/>
  <c r="G37" i="10"/>
  <c r="P36" i="10"/>
  <c r="O36" i="10"/>
  <c r="M36" i="10"/>
  <c r="L36" i="10"/>
  <c r="J36" i="10"/>
  <c r="I36" i="10"/>
  <c r="G36" i="10"/>
  <c r="F36" i="10"/>
  <c r="N35" i="10"/>
  <c r="K35" i="10"/>
  <c r="H35" i="10"/>
  <c r="E35" i="10"/>
  <c r="N34" i="10"/>
  <c r="K34" i="10"/>
  <c r="H34" i="10"/>
  <c r="E34" i="10"/>
  <c r="N33" i="10"/>
  <c r="K33" i="10"/>
  <c r="H33" i="10"/>
  <c r="E33" i="10"/>
  <c r="P32" i="10"/>
  <c r="O32" i="10"/>
  <c r="M32" i="10"/>
  <c r="L32" i="10"/>
  <c r="J32" i="10"/>
  <c r="I32" i="10"/>
  <c r="G32" i="10"/>
  <c r="F32" i="10"/>
  <c r="P31" i="10"/>
  <c r="O31" i="10"/>
  <c r="M31" i="10"/>
  <c r="L31" i="10"/>
  <c r="J31" i="10"/>
  <c r="I31" i="10"/>
  <c r="G31" i="10"/>
  <c r="F31" i="10"/>
  <c r="N30" i="10"/>
  <c r="K30" i="10"/>
  <c r="H30" i="10"/>
  <c r="E30" i="10"/>
  <c r="N29" i="10"/>
  <c r="K29" i="10"/>
  <c r="H29" i="10"/>
  <c r="E29" i="10"/>
  <c r="N28" i="10"/>
  <c r="K28" i="10"/>
  <c r="H28" i="10"/>
  <c r="E28" i="10"/>
  <c r="N27" i="10"/>
  <c r="K27" i="10"/>
  <c r="H27" i="10"/>
  <c r="E27" i="10"/>
  <c r="P26" i="10"/>
  <c r="O26" i="10"/>
  <c r="M26" i="10"/>
  <c r="L26" i="10"/>
  <c r="J26" i="10"/>
  <c r="I26" i="10"/>
  <c r="G26" i="10"/>
  <c r="F26" i="10"/>
  <c r="P25" i="10"/>
  <c r="O25" i="10"/>
  <c r="M25" i="10"/>
  <c r="L25" i="10"/>
  <c r="J25" i="10"/>
  <c r="I25" i="10"/>
  <c r="G25" i="10"/>
  <c r="F25" i="10"/>
  <c r="N24" i="10"/>
  <c r="H24" i="10"/>
  <c r="N23" i="10"/>
  <c r="K23" i="10"/>
  <c r="H23" i="10"/>
  <c r="E23" i="10"/>
  <c r="N22" i="10"/>
  <c r="K22" i="10"/>
  <c r="H22" i="10"/>
  <c r="E22" i="10"/>
  <c r="N21" i="10"/>
  <c r="K21" i="10"/>
  <c r="H21" i="10"/>
  <c r="E21" i="10"/>
  <c r="O20" i="10"/>
  <c r="N20" i="10" s="1"/>
  <c r="L20" i="10"/>
  <c r="K20" i="10" s="1"/>
  <c r="I20" i="10"/>
  <c r="H20" i="10" s="1"/>
  <c r="F20" i="10"/>
  <c r="N19" i="10"/>
  <c r="K19" i="10"/>
  <c r="H19" i="10"/>
  <c r="E19" i="10"/>
  <c r="P18" i="10"/>
  <c r="O18" i="10"/>
  <c r="M18" i="10"/>
  <c r="J18" i="10"/>
  <c r="G18" i="10"/>
  <c r="P17" i="10"/>
  <c r="M17" i="10"/>
  <c r="J17" i="10"/>
  <c r="G17" i="10"/>
  <c r="K225" i="10" l="1"/>
  <c r="P13" i="10"/>
  <c r="M13" i="10"/>
  <c r="J13" i="10"/>
  <c r="G13" i="10"/>
  <c r="O14" i="10"/>
  <c r="L14" i="10"/>
  <c r="I14" i="10"/>
  <c r="F14" i="10"/>
  <c r="P45" i="10"/>
  <c r="E295" i="10"/>
  <c r="F37" i="10"/>
  <c r="K116" i="10"/>
  <c r="K287" i="10"/>
  <c r="K294" i="10"/>
  <c r="O17" i="10"/>
  <c r="N50" i="10"/>
  <c r="H148" i="10"/>
  <c r="N158" i="10"/>
  <c r="H159" i="10"/>
  <c r="E196" i="10"/>
  <c r="L204" i="10"/>
  <c r="K204" i="10" s="1"/>
  <c r="N225" i="10"/>
  <c r="H226" i="10"/>
  <c r="N226" i="10"/>
  <c r="H238" i="10"/>
  <c r="N262" i="10"/>
  <c r="H272" i="10"/>
  <c r="H318" i="10"/>
  <c r="H325" i="10"/>
  <c r="H326" i="10"/>
  <c r="G73" i="10"/>
  <c r="I74" i="10"/>
  <c r="H97" i="10"/>
  <c r="N97" i="10"/>
  <c r="H98" i="10"/>
  <c r="N128" i="10"/>
  <c r="N125" i="10"/>
  <c r="H346" i="10"/>
  <c r="E45" i="10"/>
  <c r="J73" i="10"/>
  <c r="K83" i="10"/>
  <c r="E84" i="10"/>
  <c r="K98" i="10"/>
  <c r="H332" i="10"/>
  <c r="H336" i="10"/>
  <c r="N337" i="10"/>
  <c r="N346" i="10"/>
  <c r="N336" i="10"/>
  <c r="E303" i="10"/>
  <c r="F18" i="10"/>
  <c r="E18" i="10" s="1"/>
  <c r="K26" i="10"/>
  <c r="O37" i="10"/>
  <c r="N37" i="10" s="1"/>
  <c r="H44" i="10"/>
  <c r="N44" i="10"/>
  <c r="K45" i="10"/>
  <c r="N54" i="10"/>
  <c r="N120" i="10"/>
  <c r="H135" i="10"/>
  <c r="H168" i="10"/>
  <c r="E214" i="10"/>
  <c r="K241" i="10"/>
  <c r="E251" i="10"/>
  <c r="K251" i="10"/>
  <c r="H267" i="10"/>
  <c r="N272" i="10"/>
  <c r="K276" i="10"/>
  <c r="E277" i="10"/>
  <c r="K286" i="10"/>
  <c r="K306" i="10"/>
  <c r="K15" i="10"/>
  <c r="E77" i="10"/>
  <c r="P126" i="10"/>
  <c r="P12" i="10" s="1"/>
  <c r="L132" i="10"/>
  <c r="L124" i="10" s="1"/>
  <c r="K239" i="10"/>
  <c r="K304" i="10"/>
  <c r="E15" i="10"/>
  <c r="E20" i="10"/>
  <c r="N32" i="10"/>
  <c r="K38" i="10"/>
  <c r="E44" i="10"/>
  <c r="K44" i="10"/>
  <c r="N49" i="10"/>
  <c r="H50" i="10"/>
  <c r="K120" i="10"/>
  <c r="J126" i="10"/>
  <c r="J12" i="10" s="1"/>
  <c r="K135" i="10"/>
  <c r="K168" i="10"/>
  <c r="H177" i="10"/>
  <c r="N204" i="10"/>
  <c r="E215" i="10"/>
  <c r="N247" i="10"/>
  <c r="N250" i="10"/>
  <c r="N251" i="10"/>
  <c r="N263" i="10"/>
  <c r="H271" i="10"/>
  <c r="H277" i="10"/>
  <c r="N309" i="10"/>
  <c r="I18" i="10"/>
  <c r="H18" i="10" s="1"/>
  <c r="N18" i="10"/>
  <c r="E25" i="10"/>
  <c r="E26" i="10"/>
  <c r="E31" i="10"/>
  <c r="E32" i="10"/>
  <c r="H54" i="10"/>
  <c r="N55" i="10"/>
  <c r="H62" i="10"/>
  <c r="N62" i="10"/>
  <c r="H63" i="10"/>
  <c r="N63" i="10"/>
  <c r="E83" i="10"/>
  <c r="M73" i="10"/>
  <c r="E98" i="10"/>
  <c r="E128" i="10"/>
  <c r="N168" i="10"/>
  <c r="I214" i="10"/>
  <c r="I131" i="10" s="1"/>
  <c r="E226" i="10"/>
  <c r="E238" i="10"/>
  <c r="N249" i="10"/>
  <c r="N276" i="10"/>
  <c r="N294" i="10"/>
  <c r="H295" i="10"/>
  <c r="N295" i="10"/>
  <c r="H303" i="10"/>
  <c r="E309" i="10"/>
  <c r="K309" i="10"/>
  <c r="E310" i="10"/>
  <c r="H319" i="10"/>
  <c r="N319" i="10"/>
  <c r="N325" i="10"/>
  <c r="H337" i="10"/>
  <c r="H342" i="10"/>
  <c r="P345" i="10"/>
  <c r="N345" i="10" s="1"/>
  <c r="N16" i="10"/>
  <c r="P131" i="10"/>
  <c r="J132" i="10"/>
  <c r="J124" i="10" s="1"/>
  <c r="H26" i="10"/>
  <c r="N26" i="10"/>
  <c r="N31" i="10"/>
  <c r="H32" i="10"/>
  <c r="E49" i="10"/>
  <c r="K49" i="10"/>
  <c r="E50" i="10"/>
  <c r="K50" i="10"/>
  <c r="E54" i="10"/>
  <c r="E55" i="10"/>
  <c r="K55" i="10"/>
  <c r="E62" i="10"/>
  <c r="N77" i="10"/>
  <c r="N78" i="10"/>
  <c r="J74" i="10"/>
  <c r="H74" i="10" s="1"/>
  <c r="N84" i="10"/>
  <c r="G126" i="10"/>
  <c r="G12" i="10" s="1"/>
  <c r="H128" i="10"/>
  <c r="N148" i="10"/>
  <c r="H158" i="10"/>
  <c r="E177" i="10"/>
  <c r="K177" i="10"/>
  <c r="E178" i="10"/>
  <c r="H195" i="10"/>
  <c r="F239" i="10"/>
  <c r="E239" i="10" s="1"/>
  <c r="F249" i="10"/>
  <c r="F126" i="10" s="1"/>
  <c r="F12" i="10" s="1"/>
  <c r="H250" i="10"/>
  <c r="H251" i="10"/>
  <c r="K272" i="10"/>
  <c r="E276" i="10"/>
  <c r="K303" i="10"/>
  <c r="F304" i="10"/>
  <c r="E304" i="10" s="1"/>
  <c r="H310" i="10"/>
  <c r="K336" i="10"/>
  <c r="E337" i="10"/>
  <c r="K337" i="10"/>
  <c r="E342" i="10"/>
  <c r="N183" i="10"/>
  <c r="H183" i="10"/>
  <c r="N184" i="10"/>
  <c r="N178" i="10"/>
  <c r="G11" i="10"/>
  <c r="M11" i="10"/>
  <c r="N76" i="10"/>
  <c r="N133" i="10"/>
  <c r="N134" i="10"/>
  <c r="H147" i="10"/>
  <c r="N136" i="10"/>
  <c r="N332" i="10"/>
  <c r="O126" i="10"/>
  <c r="P73" i="10"/>
  <c r="H16" i="10"/>
  <c r="E16" i="10"/>
  <c r="L11" i="10"/>
  <c r="H15" i="10"/>
  <c r="I11" i="10"/>
  <c r="E24" i="10"/>
  <c r="F17" i="10"/>
  <c r="F13" i="10" s="1"/>
  <c r="I126" i="10"/>
  <c r="E136" i="10"/>
  <c r="H241" i="10"/>
  <c r="H134" i="10" s="1"/>
  <c r="I239" i="10"/>
  <c r="H239" i="10" s="1"/>
  <c r="H306" i="10"/>
  <c r="I304" i="10"/>
  <c r="H304" i="10" s="1"/>
  <c r="L18" i="10"/>
  <c r="K18" i="10" s="1"/>
  <c r="L74" i="10"/>
  <c r="H91" i="10"/>
  <c r="I83" i="10"/>
  <c r="E116" i="10"/>
  <c r="P132" i="10"/>
  <c r="P124" i="10" s="1"/>
  <c r="N159" i="10"/>
  <c r="H167" i="10"/>
  <c r="N196" i="10"/>
  <c r="H204" i="10"/>
  <c r="M131" i="10"/>
  <c r="H262" i="10"/>
  <c r="K31" i="10"/>
  <c r="I17" i="10"/>
  <c r="K24" i="10"/>
  <c r="L17" i="10"/>
  <c r="K25" i="10"/>
  <c r="K54" i="10"/>
  <c r="E78" i="10"/>
  <c r="F74" i="10"/>
  <c r="N25" i="10"/>
  <c r="H37" i="10"/>
  <c r="H45" i="10"/>
  <c r="E63" i="10"/>
  <c r="K63" i="10"/>
  <c r="F73" i="10"/>
  <c r="N75" i="10"/>
  <c r="H77" i="10"/>
  <c r="G74" i="10"/>
  <c r="E74" i="10" s="1"/>
  <c r="K78" i="10"/>
  <c r="M74" i="10"/>
  <c r="H84" i="10"/>
  <c r="J131" i="10"/>
  <c r="N135" i="10"/>
  <c r="H136" i="10"/>
  <c r="K148" i="10"/>
  <c r="E158" i="10"/>
  <c r="F131" i="10"/>
  <c r="K158" i="10"/>
  <c r="N177" i="10"/>
  <c r="H178" i="10"/>
  <c r="K184" i="10"/>
  <c r="E195" i="10"/>
  <c r="K195" i="10"/>
  <c r="K226" i="10"/>
  <c r="L238" i="10"/>
  <c r="H247" i="10"/>
  <c r="M247" i="10"/>
  <c r="K247" i="10" s="1"/>
  <c r="M126" i="10"/>
  <c r="M12" i="10" s="1"/>
  <c r="E250" i="10"/>
  <c r="F246" i="10"/>
  <c r="K250" i="10"/>
  <c r="K267" i="10"/>
  <c r="L262" i="10"/>
  <c r="K262" i="10" s="1"/>
  <c r="H280" i="10"/>
  <c r="I276" i="10"/>
  <c r="H276" i="10" s="1"/>
  <c r="K295" i="10"/>
  <c r="H309" i="10"/>
  <c r="K349" i="10"/>
  <c r="L347" i="10"/>
  <c r="N277" i="10"/>
  <c r="M246" i="10"/>
  <c r="E287" i="10"/>
  <c r="N310" i="10"/>
  <c r="K325" i="10"/>
  <c r="E326" i="10"/>
  <c r="N326" i="10"/>
  <c r="N342" i="10"/>
  <c r="N347" i="10"/>
  <c r="E75" i="10"/>
  <c r="K75" i="10"/>
  <c r="E76" i="10"/>
  <c r="K76" i="10"/>
  <c r="H78" i="10"/>
  <c r="K84" i="10"/>
  <c r="N98" i="10"/>
  <c r="H116" i="10"/>
  <c r="E120" i="10"/>
  <c r="K128" i="10"/>
  <c r="K136" i="10"/>
  <c r="E147" i="10"/>
  <c r="K147" i="10"/>
  <c r="K159" i="10"/>
  <c r="E167" i="10"/>
  <c r="K167" i="10"/>
  <c r="K178" i="10"/>
  <c r="E183" i="10"/>
  <c r="K183" i="10"/>
  <c r="K196" i="10"/>
  <c r="E204" i="10"/>
  <c r="H205" i="10"/>
  <c r="G131" i="10"/>
  <c r="N214" i="10"/>
  <c r="G132" i="10"/>
  <c r="G124" i="10" s="1"/>
  <c r="E225" i="10"/>
  <c r="N238" i="10"/>
  <c r="H249" i="10"/>
  <c r="E262" i="10"/>
  <c r="H263" i="10"/>
  <c r="E271" i="10"/>
  <c r="K277" i="10"/>
  <c r="H287" i="10"/>
  <c r="E294" i="10"/>
  <c r="N303" i="10"/>
  <c r="K310" i="10"/>
  <c r="E318" i="10"/>
  <c r="N318" i="10"/>
  <c r="K326" i="10"/>
  <c r="E332" i="10"/>
  <c r="K342" i="10"/>
  <c r="E346" i="10"/>
  <c r="H25" i="10"/>
  <c r="H31" i="10"/>
  <c r="K32" i="10"/>
  <c r="E36" i="10"/>
  <c r="K36" i="10"/>
  <c r="E37" i="10"/>
  <c r="K37" i="10"/>
  <c r="H49" i="10"/>
  <c r="H55" i="10"/>
  <c r="K62" i="10"/>
  <c r="H75" i="10"/>
  <c r="O74" i="10"/>
  <c r="K97" i="10"/>
  <c r="N116" i="10"/>
  <c r="H120" i="10"/>
  <c r="E135" i="10"/>
  <c r="E148" i="10"/>
  <c r="E168" i="10"/>
  <c r="E184" i="10"/>
  <c r="E205" i="10"/>
  <c r="K205" i="10"/>
  <c r="N215" i="10"/>
  <c r="H225" i="10"/>
  <c r="N239" i="10"/>
  <c r="K249" i="10"/>
  <c r="E263" i="10"/>
  <c r="K263" i="10"/>
  <c r="E272" i="10"/>
  <c r="N287" i="10"/>
  <c r="H294" i="10"/>
  <c r="N304" i="10"/>
  <c r="K318" i="10"/>
  <c r="E319" i="10"/>
  <c r="K332" i="10"/>
  <c r="E336" i="10"/>
  <c r="K346" i="10"/>
  <c r="E347" i="10"/>
  <c r="H126" i="10"/>
  <c r="E125" i="10"/>
  <c r="K125" i="10"/>
  <c r="H125" i="10"/>
  <c r="E133" i="10"/>
  <c r="E134" i="10"/>
  <c r="H76" i="10"/>
  <c r="N74" i="10"/>
  <c r="H133" i="10"/>
  <c r="K133" i="10"/>
  <c r="K134" i="10"/>
  <c r="L73" i="10"/>
  <c r="O73" i="10"/>
  <c r="E97" i="10"/>
  <c r="N83" i="10"/>
  <c r="K77" i="10"/>
  <c r="N46" i="10"/>
  <c r="O11" i="10"/>
  <c r="N47" i="10"/>
  <c r="N36" i="10"/>
  <c r="H36" i="10"/>
  <c r="O45" i="10"/>
  <c r="N45" i="10" s="1"/>
  <c r="M132" i="10"/>
  <c r="K215" i="10"/>
  <c r="K271" i="10"/>
  <c r="H215" i="10"/>
  <c r="K219" i="10"/>
  <c r="L214" i="10"/>
  <c r="J246" i="10"/>
  <c r="E286" i="10"/>
  <c r="G246" i="10"/>
  <c r="E341" i="10"/>
  <c r="H345" i="10"/>
  <c r="J341" i="10"/>
  <c r="H341" i="10" s="1"/>
  <c r="F247" i="10"/>
  <c r="N271" i="10"/>
  <c r="P246" i="10"/>
  <c r="N286" i="10"/>
  <c r="O246" i="10"/>
  <c r="P341" i="10"/>
  <c r="N341" i="10" s="1"/>
  <c r="H349" i="10"/>
  <c r="I347" i="10"/>
  <c r="O131" i="10"/>
  <c r="O132" i="10"/>
  <c r="O124" i="10" s="1"/>
  <c r="H286" i="10"/>
  <c r="M341" i="10"/>
  <c r="E345" i="10"/>
  <c r="H214" i="10" l="1"/>
  <c r="K238" i="10"/>
  <c r="K73" i="10"/>
  <c r="H83" i="10"/>
  <c r="E73" i="10"/>
  <c r="N17" i="10"/>
  <c r="O13" i="10"/>
  <c r="K17" i="10"/>
  <c r="L13" i="10"/>
  <c r="I13" i="10"/>
  <c r="E17" i="10"/>
  <c r="K347" i="10"/>
  <c r="H347" i="10"/>
  <c r="P10" i="10"/>
  <c r="H11" i="10"/>
  <c r="I132" i="10"/>
  <c r="I124" i="10" s="1"/>
  <c r="L246" i="10"/>
  <c r="P123" i="10"/>
  <c r="P9" i="10" s="1"/>
  <c r="F132" i="10"/>
  <c r="N73" i="10"/>
  <c r="L10" i="10"/>
  <c r="P11" i="10"/>
  <c r="I12" i="10"/>
  <c r="E249" i="10"/>
  <c r="J10" i="10"/>
  <c r="O12" i="10"/>
  <c r="E126" i="10"/>
  <c r="O123" i="10"/>
  <c r="K11" i="10"/>
  <c r="H131" i="10"/>
  <c r="J123" i="10"/>
  <c r="J9" i="10" s="1"/>
  <c r="E131" i="10"/>
  <c r="K74" i="10"/>
  <c r="G10" i="10"/>
  <c r="N132" i="10"/>
  <c r="H132" i="10"/>
  <c r="K126" i="10"/>
  <c r="K132" i="10"/>
  <c r="E132" i="10"/>
  <c r="N126" i="10"/>
  <c r="N131" i="10"/>
  <c r="K16" i="10"/>
  <c r="L12" i="10"/>
  <c r="H14" i="10"/>
  <c r="I10" i="10"/>
  <c r="G123" i="10"/>
  <c r="G9" i="10" s="1"/>
  <c r="H17" i="10"/>
  <c r="M124" i="10"/>
  <c r="M10" i="10" s="1"/>
  <c r="N246" i="10"/>
  <c r="K14" i="10"/>
  <c r="I73" i="10"/>
  <c r="I246" i="10"/>
  <c r="F123" i="10"/>
  <c r="M123" i="10"/>
  <c r="M9" i="10" s="1"/>
  <c r="N15" i="10"/>
  <c r="N11" i="10"/>
  <c r="N124" i="10"/>
  <c r="H124" i="10"/>
  <c r="E246" i="10"/>
  <c r="E247" i="10"/>
  <c r="F124" i="10"/>
  <c r="K341" i="10"/>
  <c r="K214" i="10"/>
  <c r="K131" i="10" s="1"/>
  <c r="L131" i="10"/>
  <c r="H73" i="10" l="1"/>
  <c r="N13" i="10"/>
  <c r="K13" i="10"/>
  <c r="F10" i="10"/>
  <c r="E14" i="10"/>
  <c r="L123" i="10"/>
  <c r="K123" i="10" s="1"/>
  <c r="O9" i="10"/>
  <c r="N9" i="10" s="1"/>
  <c r="K246" i="10"/>
  <c r="F9" i="10"/>
  <c r="E9" i="10" s="1"/>
  <c r="H246" i="10"/>
  <c r="E13" i="10"/>
  <c r="N12" i="10"/>
  <c r="K10" i="10"/>
  <c r="K12" i="10"/>
  <c r="H12" i="10"/>
  <c r="E12" i="10"/>
  <c r="E11" i="10"/>
  <c r="N123" i="10"/>
  <c r="I123" i="10"/>
  <c r="I9" i="10" s="1"/>
  <c r="H10" i="10"/>
  <c r="E123" i="10"/>
  <c r="H13" i="10"/>
  <c r="N14" i="10"/>
  <c r="O10" i="10"/>
  <c r="K124" i="10"/>
  <c r="E124" i="10"/>
  <c r="E10" i="10"/>
  <c r="L9" i="10" l="1"/>
  <c r="K9" i="10" s="1"/>
  <c r="H123" i="10"/>
  <c r="H9" i="10"/>
  <c r="N10" i="10"/>
</calcChain>
</file>

<file path=xl/sharedStrings.xml><?xml version="1.0" encoding="utf-8"?>
<sst xmlns="http://schemas.openxmlformats.org/spreadsheetml/2006/main" count="632" uniqueCount="463">
  <si>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</si>
  <si>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</si>
  <si>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</si>
  <si>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1.1</t>
  </si>
  <si>
    <t>1.2</t>
  </si>
  <si>
    <t>1.3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</si>
  <si>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</si>
  <si>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</si>
  <si>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</si>
  <si>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</si>
  <si>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</si>
  <si>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</si>
  <si>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</si>
  <si>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</si>
  <si>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</si>
  <si>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</si>
  <si>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</si>
  <si>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</si>
  <si>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</si>
  <si>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>5.1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</si>
  <si>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</si>
  <si>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</si>
  <si>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</si>
  <si>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</si>
  <si>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</si>
  <si>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</si>
  <si>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</si>
  <si>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</si>
  <si>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</si>
  <si>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</si>
  <si>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</si>
  <si>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</si>
  <si>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6.1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</si>
  <si>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</si>
  <si>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</si>
  <si>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</si>
  <si>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</si>
  <si>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</si>
  <si>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</si>
  <si>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</si>
  <si>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</si>
  <si>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</si>
  <si>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</si>
  <si>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</si>
  <si>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</si>
  <si>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</si>
  <si>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</si>
  <si>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</si>
  <si>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</si>
  <si>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</si>
  <si>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</si>
  <si>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</si>
  <si>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</si>
  <si>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</si>
  <si>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</si>
  <si>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</si>
  <si>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</si>
  <si>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</si>
  <si>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</si>
  <si>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</si>
  <si>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</si>
  <si>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</si>
  <si>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</si>
  <si>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</si>
  <si>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</si>
  <si>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</si>
  <si>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</si>
  <si>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</si>
  <si>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</si>
  <si>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</si>
  <si>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</si>
  <si>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</si>
  <si>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</si>
  <si>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</si>
  <si>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</si>
  <si>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</si>
  <si>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</si>
  <si>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</si>
  <si>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</si>
  <si>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</si>
  <si>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</si>
  <si>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</si>
  <si>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</si>
  <si>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</si>
  <si>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</si>
  <si>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</si>
  <si>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</si>
  <si>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</si>
  <si>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</si>
  <si>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</si>
  <si>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</si>
  <si>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სოფლის ექიმი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</si>
  <si>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</si>
  <si>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</si>
  <si>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</si>
  <si>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</si>
  <si>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</si>
  <si>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</si>
  <si>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</si>
  <si>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</si>
  <si>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სამედიცინო დაწესებულებათა მშენებლობა, აღჭურვა და  ფუნქციონირების ხელშეწყობა</t>
  </si>
  <si>
    <t>2020 წელი</t>
  </si>
  <si>
    <t>1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</si>
  <si>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</si>
  <si>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</si>
  <si>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</si>
  <si>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</si>
  <si>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</si>
  <si>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</si>
  <si>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</si>
  <si>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</si>
  <si>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</si>
  <si>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</si>
  <si>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</si>
  <si>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</si>
  <si>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</si>
  <si>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</si>
  <si>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</si>
  <si>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</si>
  <si>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</si>
  <si>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</si>
  <si>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</si>
  <si>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</si>
  <si>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ანტირაბიული სამკურნალო საშუალებებით უზრუნველყოფა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</si>
  <si>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</si>
  <si>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</si>
  <si>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</si>
  <si>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</si>
  <si>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</si>
  <si>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</si>
  <si>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</si>
  <si>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</si>
  <si>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</si>
  <si>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</si>
  <si>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</si>
  <si>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</si>
  <si>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</si>
  <si>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3.2.4.3</t>
  </si>
  <si>
    <t>3.2.6.1</t>
  </si>
  <si>
    <t>3.2.7.1</t>
  </si>
  <si>
    <t>3.2.7.2</t>
  </si>
  <si>
    <t>ლაბორატორიული კონტროლი და ნახველის ლოჯისტიკა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</si>
  <si>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</si>
  <si>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</si>
  <si>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</si>
  <si>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</si>
  <si>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</si>
  <si>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</si>
  <si>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</si>
  <si>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</si>
  <si>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</si>
  <si>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</si>
  <si>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</si>
  <si>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</si>
  <si>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</si>
  <si>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</si>
  <si>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3.2.10.1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</si>
  <si>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</si>
  <si>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</si>
  <si>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</si>
  <si>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</si>
  <si>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</si>
  <si>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</si>
  <si>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</si>
  <si>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</si>
  <si>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</si>
  <si>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</si>
  <si>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</si>
  <si>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</si>
  <si>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</si>
  <si>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</si>
  <si>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</si>
  <si>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</si>
  <si>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</si>
  <si>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</si>
  <si>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</si>
  <si>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</si>
  <si>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</si>
  <si>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</si>
  <si>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</si>
  <si>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</si>
  <si>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</si>
  <si>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</si>
  <si>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</si>
  <si>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</si>
  <si>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</si>
  <si>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</si>
  <si>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</si>
  <si>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</si>
  <si>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</si>
  <si>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</si>
  <si>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</si>
  <si>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</si>
  <si>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</si>
  <si>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</si>
  <si>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</si>
  <si>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</si>
  <si>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</si>
  <si>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</si>
  <si>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</si>
  <si>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</si>
  <si>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</si>
  <si>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</si>
  <si>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</si>
  <si>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</si>
  <si>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</si>
  <si>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</si>
  <si>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</si>
  <si>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</si>
  <si>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</si>
  <si>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ინკურაბელურ პაციენტთა სტაციონარული პალიატიური მზრუნველობა</t>
  </si>
  <si>
    <t>3.3.5.3</t>
  </si>
  <si>
    <t>ინკურაბელურ პაციენტთა მედიკამენტებით უზრუნველყოფა</t>
  </si>
  <si>
    <t>3.3.5.4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</si>
  <si>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</si>
  <si>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</si>
  <si>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</si>
  <si>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</si>
  <si>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</si>
  <si>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</si>
  <si>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</si>
  <si>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3.3.7.1</t>
  </si>
  <si>
    <t>3.3.7.2</t>
  </si>
  <si>
    <t>3.3.8.1</t>
  </si>
  <si>
    <t>3.3.8.2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</si>
  <si>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</si>
  <si>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3.3.8.3</t>
  </si>
  <si>
    <t>შიდა ქართლის სოფლების ამბულატორიული ქსელის ხელშეწყობა და განვითარება</t>
  </si>
  <si>
    <t>3.3.8.4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</si>
  <si>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</si>
  <si>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</si>
  <si>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</si>
  <si>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</si>
  <si>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</si>
  <si>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</si>
  <si>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3.3.10.2</t>
  </si>
  <si>
    <t>3.4.1</t>
  </si>
  <si>
    <t>საშვილოსნოს ყელის ორგანიზებული სკრინინგი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</si>
  <si>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</si>
  <si>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</si>
  <si>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</si>
  <si>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</si>
  <si>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</si>
  <si>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</si>
  <si>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საინფორმაციო რეგისტრების და ელექტრონული მოდულების განვითარება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</si>
  <si>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</si>
  <si>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</si>
  <si>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</si>
  <si>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</si>
  <si>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</si>
  <si>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</si>
  <si>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</si>
  <si>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</si>
  <si>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</si>
  <si>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</si>
  <si>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</si>
  <si>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</si>
  <si>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</si>
  <si>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</si>
  <si>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</si>
  <si>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</si>
  <si>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სასწრაფო სამედიცინო გადაუდებელი დახმარება და სამედიცინო ტრანსპორტირება, მათ შორის:(ქალაქ ბათუმის/ხელვაჩაურის მუნიციპალიტეტების ტერიტორიაზე სასწრაფო სამედიცინო გადაუდებელი დახმარება)</t>
  </si>
  <si>
    <t>3.3.11.1</t>
  </si>
  <si>
    <t>ქრონიკული დაავადებების სამკურნალო მედიკამენტებით უზრუნველყოფა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</si>
  <si>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</si>
  <si>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</si>
  <si>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</si>
  <si>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</si>
  <si>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</si>
  <si>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</si>
  <si>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</si>
  <si>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</si>
  <si>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</si>
  <si>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</si>
  <si>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</si>
  <si>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</si>
  <si>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</si>
  <si>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</si>
  <si>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</si>
  <si>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</si>
  <si>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</si>
  <si>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</si>
  <si>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</si>
  <si>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</si>
  <si>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ფულადი წახალისების დაფინანსება</t>
  </si>
  <si>
    <t>3.2.8.5</t>
  </si>
  <si>
    <t>3.2.8.6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</si>
  <si>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</si>
  <si>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</si>
  <si>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1.4</t>
  </si>
  <si>
    <t>4.4</t>
  </si>
  <si>
    <t>სარეინტეგრაციო დახმარება საქართველოში დაბრუნებული მიგრანტებისათვის</t>
  </si>
  <si>
    <t>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რეაბილიტაცია;</t>
  </si>
  <si>
    <t xml:space="preserve"> ქართველი მენაშენეებისაგან ბინების (კორპუსების) შესყიდვა ქვეყნის მასშტაბით;</t>
  </si>
  <si>
    <t xml:space="preserve"> იმ კოლექტიური ცენტრების იდენტიფიცირება, რომლებიც წარმოადგენს კერძო საკუთრებას, მაგრამ მისაღებია დევნილთა გრძელვადიანი განსახლებისათვის, ამ ობიექტების გამოსყიდვა კერძო მესაკუთრეებისაგან და დევნილებისათვის საკუთრებაში გადაცემა;</t>
  </si>
  <si>
    <t>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ვალდებულება;</t>
  </si>
  <si>
    <t xml:space="preserve">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ოდენობით;</t>
  </si>
  <si>
    <r>
      <t xml:space="preserve"> საცხოვრებელი ფართობების დაქირავების მიზნით დევნილთა ოჯახებისთვის ყოველთვიური სოციალური და ფულადი  დახმარებების გაწევა;</t>
    </r>
    <r>
      <rPr>
        <sz val="10"/>
        <color theme="1" tint="0.34998626667073579"/>
        <rFont val="Calibri"/>
        <family val="2"/>
        <scheme val="minor"/>
      </rPr>
      <t xml:space="preserve"> </t>
    </r>
  </si>
  <si>
    <t xml:space="preserve"> იძულებით გადაადგილებულ პირთა –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ხელშეწყობა;</t>
  </si>
  <si>
    <t>პროგრამის ადმინისტრირება</t>
  </si>
  <si>
    <t xml:space="preserve">  პოლიტიკის განსაზღვრა და განხორციელება;</t>
  </si>
  <si>
    <t xml:space="preserve">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უზრუნველყოფა;</t>
  </si>
  <si>
    <t>დევნილთა ცნობიერების ამაღლება საარსებო წყაროების შექმნის/გაუმჯობესებისაკენ მიმართული სახელმწიფო პროგრამების შესახებ;</t>
  </si>
  <si>
    <t>საარსებო წყაროების შექმნის/გაუმჯობესებისაკენ მიმართული სახელმწიფო პროგრამები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</si>
  <si>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</si>
  <si>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</si>
  <si>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>საარსებო წყაროებით უზრუნველყოფა</t>
  </si>
  <si>
    <t>7.1</t>
  </si>
  <si>
    <t>7.2</t>
  </si>
  <si>
    <t>7.3</t>
  </si>
  <si>
    <t>7.4</t>
  </si>
  <si>
    <t>34 06 05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</si>
  <si>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</si>
  <si>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</si>
  <si>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დევნილთა და ეკომიგრანტთა ხელშეწყობის მიზნით  პროგრამების მართვა </t>
  </si>
  <si>
    <t>სოც. მომსახ. სააგენტო</t>
  </si>
  <si>
    <t xml:space="preserve"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 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</si>
  <si>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</si>
  <si>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</si>
  <si>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</si>
  <si>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</si>
  <si>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</si>
  <si>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</si>
  <si>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</si>
  <si>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</si>
  <si>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</si>
  <si>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</si>
  <si>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</si>
  <si>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</si>
  <si>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</si>
  <si>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</si>
  <si>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</si>
  <si>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</si>
  <si>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</si>
  <si>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</si>
  <si>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</si>
  <si>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</si>
  <si>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</si>
  <si>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</si>
  <si>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</si>
  <si>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</si>
  <si>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</si>
  <si>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</si>
  <si>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</si>
  <si>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</si>
  <si>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</si>
  <si>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</si>
  <si>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</si>
  <si>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</si>
  <si>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</si>
  <si>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</si>
  <si>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</si>
  <si>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</si>
  <si>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</si>
  <si>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</si>
  <si>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</si>
  <si>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</si>
  <si>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</si>
  <si>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</si>
  <si>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</si>
  <si>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</si>
  <si>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 xml:space="preserve">აივ-ინფექცია/შიდსზე ნებაყოფლობითი კონსულტირება და ტესტირება, მათ შორის: 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 შესყიდვა 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</si>
  <si>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</si>
  <si>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</si>
  <si>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მედიკამენტებითა და საკვები დანამატით უზრუნველყოფა, მათ შორის: 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</si>
  <si>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27 03 02 09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</si>
  <si>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</si>
  <si>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</si>
  <si>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</si>
  <si>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</si>
  <si>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</si>
  <si>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</si>
  <si>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</si>
  <si>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</si>
  <si>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</si>
  <si>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</si>
  <si>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</si>
  <si>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</si>
  <si>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</si>
  <si>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</si>
  <si>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</si>
  <si>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</si>
  <si>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</si>
  <si>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</si>
  <si>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</si>
  <si>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</si>
  <si>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</si>
  <si>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</si>
  <si>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</si>
  <si>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</si>
  <si>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</si>
  <si>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</si>
  <si>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</si>
  <si>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</t>
  </si>
  <si>
    <t xml:space="preserve">სპეციალურ სამკურნალო საშუალებათა ტრანსპორტირების, შენახვისა და გაცემის ხარჯები </t>
  </si>
  <si>
    <t>3.3.6.4.1</t>
  </si>
  <si>
    <t>27 03 03 07</t>
  </si>
  <si>
    <t>სასწრაფო, გადაუდებელი დახმარება და სამედიცინო ტრანსპორტირება</t>
  </si>
  <si>
    <t>27 03 03 08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</si>
  <si>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მედიკამენტებისა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</si>
  <si>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</si>
  <si>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</si>
  <si>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</si>
  <si>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</si>
  <si>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</si>
  <si>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27 03 03 11</t>
  </si>
  <si>
    <t>27 03 04</t>
  </si>
  <si>
    <t>27 04</t>
  </si>
  <si>
    <t>27 05</t>
  </si>
  <si>
    <t>27 06</t>
  </si>
  <si>
    <t>27 06 01</t>
  </si>
  <si>
    <t>27 06 02</t>
  </si>
  <si>
    <t>27 06 03</t>
  </si>
  <si>
    <t>6.3.1</t>
  </si>
  <si>
    <t>6.3.1.1</t>
  </si>
  <si>
    <t>6.3.1.2</t>
  </si>
  <si>
    <t>6.3.1.3</t>
  </si>
  <si>
    <t>6.3.1.4</t>
  </si>
  <si>
    <t>6.3.1.5</t>
  </si>
  <si>
    <t>6.3.1.6</t>
  </si>
  <si>
    <t>6.3.1.7</t>
  </si>
  <si>
    <t>6.3.1.8</t>
  </si>
  <si>
    <t>6.3.1.9</t>
  </si>
  <si>
    <t>სასწრაფო, სამედიცინო დახმარება (მ.შ. ოკუპირებულ ტერიტორიაზე მოქმედი სასწრაფო სამედიცინო დახმარება)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</si>
  <si>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</si>
  <si>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2.2.22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</si>
  <si>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</si>
  <si>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</si>
  <si>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</si>
  <si>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</si>
  <si>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</si>
  <si>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 xml:space="preserve"> გულ-სისხლძარღვთა ქრონიკული დაავადებების, ფილტვის ქრონიკულ დაავადებათა, დიაბეტის (ტიპი 2) და ფარისებრი ჯირკვლის დაავადებათა სამკურნალო ფარმაცევტული პროდუქტის შესყიდვა;</t>
  </si>
  <si>
    <t>2023 წელი</t>
  </si>
  <si>
    <t>2020-2023 წლების საშუალოვადიანი ბიუჯეტი</t>
  </si>
  <si>
    <t>27 01 08</t>
  </si>
  <si>
    <t>სამკურნალო საშუალებების ხარისხის სახელმწიფო კონტროლის პროგრამა</t>
  </si>
  <si>
    <t>8.1</t>
  </si>
  <si>
    <t>8.2</t>
  </si>
  <si>
    <t xml:space="preserve"> სახლების შესყიდვა და საკუთრებაში გადაცემა დევნილი ოჯახებისათვის სულადობის მიხედვით </t>
  </si>
  <si>
    <t>27 06 05</t>
  </si>
  <si>
    <t>საქართველოში მცხოვრებ უცხოელთა ინტეგრაციის ხელშეწყობა</t>
  </si>
  <si>
    <t>3.2.2.6</t>
  </si>
  <si>
    <t>3.2.2.7</t>
  </si>
  <si>
    <t>საკომუნიკაციო აქტივობები</t>
  </si>
  <si>
    <t>3.2.4.5</t>
  </si>
  <si>
    <t>3.2.4.6</t>
  </si>
  <si>
    <t>NAT მეთოდოლოგიით ტესტირება</t>
  </si>
  <si>
    <t>ტრანსპორტირების ხარჯები (რეგიონებიდან, თბილისიდან)</t>
  </si>
  <si>
    <t>3.2.6.8</t>
  </si>
  <si>
    <t>ფილტვის ქრონიკული დაავადებების რეაბილიტაციის კომპონენტი</t>
  </si>
  <si>
    <t xml:space="preserve">სხვა ღონისძიებები, დაფინანსებული გლობალური ფონდის პროგრამის ფარგლებში (მომსახურებები, როგორც პრევენციული, ისე სამკურნალო პროგრამის ფარგლებში) </t>
  </si>
  <si>
    <t xml:space="preserve">ტუბერკულოზის სამკურნალო პირველი და მეორე რიგის მედიკამენტების (სრულად) შესყიდვა </t>
  </si>
  <si>
    <t xml:space="preserve">აივ-ინფექციის/შიდსის სამკურნალო პირველი და მეორე რიგის მედიკამენტების (სრულად) შესყიდვა 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</si>
  <si>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</si>
  <si>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</si>
  <si>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27 01 09</t>
  </si>
  <si>
    <t>9.1</t>
  </si>
  <si>
    <t>შრომის ინსპექტირების ზედამხედველობა და მართვა</t>
  </si>
  <si>
    <t>შრომის ინსპექტირების სახელმწიფო პროგრამა</t>
  </si>
  <si>
    <t>დანართი №3.2</t>
  </si>
  <si>
    <t>3.2.1.8</t>
  </si>
  <si>
    <t>ბავშვთა სისხლში ტყვიის შემცველობის ბიომონიტორინგი</t>
  </si>
  <si>
    <t>3.3.9.2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</si>
</sst>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L_a_r_i_-;\-* #,##0.00\ _L_a_r_i_-;_-* &quot;-&quot;??\ _L_a_r_i_-;_-@_-"/>
    <numFmt numFmtId="166" formatCode="#,##0.0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2"/>
      <name val="Arial"/>
      <family val="2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</borders>
  <cellStyleXfs count="13">
    <xf numFmtId="0" fontId="0" fillId="0" borderId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09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6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6" fontId="29" fillId="2" borderId="1" xfId="0" applyNumberFormat="1" applyFont="1" applyFill="1" applyBorder="1" applyAlignment="1">
      <alignment horizontal="center" vertical="center" wrapText="1"/>
    </xf>
    <xf numFmtId="166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6" fontId="15" fillId="3" borderId="1" xfId="0" applyNumberFormat="1" applyFont="1" applyFill="1" applyBorder="1" applyAlignment="1">
      <alignment horizontal="center" vertical="center" wrapText="1"/>
    </xf>
    <xf numFmtId="166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6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6" fontId="40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35" fillId="3" borderId="1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49" fontId="43" fillId="2" borderId="1" xfId="0" applyNumberFormat="1" applyFont="1" applyFill="1" applyBorder="1" applyAlignment="1">
      <alignment horizontal="center" vertical="center" wrapText="1"/>
    </xf>
    <xf numFmtId="166" fontId="45" fillId="2" borderId="0" xfId="0" applyNumberFormat="1" applyFont="1" applyFill="1" applyAlignment="1">
      <alignment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46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48" fillId="2" borderId="1" xfId="0" applyNumberFormat="1" applyFont="1" applyFill="1" applyBorder="1" applyAlignment="1">
      <alignment horizontal="center" vertical="center" wrapText="1"/>
    </xf>
    <xf numFmtId="166" fontId="49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6" fontId="51" fillId="2" borderId="1" xfId="0" applyNumberFormat="1" applyFont="1" applyFill="1" applyBorder="1" applyAlignment="1">
      <alignment horizontal="center" vertical="center" wrapText="1"/>
    </xf>
    <xf numFmtId="166" fontId="49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6" fontId="55" fillId="2" borderId="1" xfId="0" applyNumberFormat="1" applyFont="1" applyFill="1" applyBorder="1" applyAlignment="1">
      <alignment horizontal="center" vertical="center" wrapText="1"/>
    </xf>
    <xf numFmtId="166" fontId="56" fillId="2" borderId="1" xfId="0" applyNumberFormat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vertical="center" wrapText="1"/>
    </xf>
    <xf numFmtId="166" fontId="54" fillId="2" borderId="1" xfId="0" applyNumberFormat="1" applyFont="1" applyFill="1" applyBorder="1" applyAlignment="1">
      <alignment horizontal="center" vertical="center" wrapText="1"/>
    </xf>
    <xf numFmtId="166" fontId="53" fillId="2" borderId="1" xfId="0" applyNumberFormat="1" applyFont="1" applyFill="1" applyBorder="1" applyAlignment="1">
      <alignment horizontal="center" vertical="center" wrapText="1"/>
    </xf>
    <xf numFmtId="166" fontId="57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6" fontId="58" fillId="2" borderId="1" xfId="0" applyNumberFormat="1" applyFont="1" applyFill="1" applyBorder="1" applyAlignment="1">
      <alignment horizontal="center" vertical="center" wrapText="1"/>
    </xf>
    <xf numFmtId="0" fontId="59" fillId="2" borderId="0" xfId="0" applyFont="1" applyFill="1" applyAlignment="1">
      <alignment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6" fontId="16" fillId="5" borderId="1" xfId="0" applyNumberFormat="1" applyFont="1" applyFill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166" fontId="23" fillId="5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P394"/>
  <sheetViews>
    <sheetView tabSelected="1" view="pageBreakPreview" topLeftCell="B1" zoomScale="70" zoomScaleNormal="73" zoomScaleSheetLayoutView="7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S17" sqref="S17"/>
    </sheetView>
  </sheetViews>
  <sheetFormatPr defaultColWidth="9.140625" defaultRowHeight="15" x14ac:dyDescent="0.25"/>
  <cols>
    <col min="1" max="1" width="4" style="74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bestFit="1" customWidth="1"/>
    <col min="6" max="6" width="17.42578125" style="1" bestFit="1" customWidth="1"/>
    <col min="7" max="7" width="17.42578125" style="2" bestFit="1" customWidth="1"/>
    <col min="8" max="8" width="15" style="6" bestFit="1" customWidth="1"/>
    <col min="9" max="9" width="19.28515625" style="1" customWidth="1"/>
    <col min="10" max="10" width="17.42578125" style="2" bestFit="1" customWidth="1"/>
    <col min="11" max="11" width="15" style="6" bestFit="1" customWidth="1"/>
    <col min="12" max="12" width="17.42578125" style="1" bestFit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99"/>
      <c r="L2" s="99"/>
      <c r="O2" s="99" t="s">
        <v>459</v>
      </c>
      <c r="P2" s="99"/>
    </row>
    <row r="3" spans="1:16" ht="41.25" customHeight="1" x14ac:dyDescent="0.25">
      <c r="B3" s="100" t="s">
        <v>433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x14ac:dyDescent="0.25">
      <c r="F4" s="3"/>
      <c r="I4" s="3"/>
      <c r="L4" s="3"/>
    </row>
    <row r="5" spans="1:16" ht="18" x14ac:dyDescent="0.25">
      <c r="F5" s="64"/>
      <c r="I5" s="64"/>
      <c r="J5" s="73"/>
      <c r="L5" s="64"/>
    </row>
    <row r="6" spans="1:16" ht="18" customHeight="1" x14ac:dyDescent="0.25">
      <c r="A6" s="101"/>
      <c r="B6" s="102" t="s">
        <v>0</v>
      </c>
      <c r="C6" s="102" t="s">
        <v>1</v>
      </c>
      <c r="D6" s="102" t="s">
        <v>2</v>
      </c>
      <c r="E6" s="105" t="s">
        <v>279</v>
      </c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1:16" ht="18" x14ac:dyDescent="0.25">
      <c r="A7" s="101"/>
      <c r="B7" s="103"/>
      <c r="C7" s="103"/>
      <c r="D7" s="103"/>
      <c r="E7" s="108" t="s">
        <v>101</v>
      </c>
      <c r="F7" s="108"/>
      <c r="G7" s="108"/>
      <c r="H7" s="108" t="s">
        <v>107</v>
      </c>
      <c r="I7" s="108"/>
      <c r="J7" s="108"/>
      <c r="K7" s="108" t="s">
        <v>278</v>
      </c>
      <c r="L7" s="108"/>
      <c r="M7" s="108"/>
      <c r="N7" s="108" t="s">
        <v>432</v>
      </c>
      <c r="O7" s="108"/>
      <c r="P7" s="108"/>
    </row>
    <row r="8" spans="1:16" ht="60" x14ac:dyDescent="0.25">
      <c r="A8" s="101"/>
      <c r="B8" s="104"/>
      <c r="C8" s="104"/>
      <c r="D8" s="104"/>
      <c r="E8" s="14" t="s">
        <v>6</v>
      </c>
      <c r="F8" s="15" t="s">
        <v>7</v>
      </c>
      <c r="G8" s="15" t="s">
        <v>8</v>
      </c>
      <c r="H8" s="14" t="s">
        <v>6</v>
      </c>
      <c r="I8" s="15" t="s">
        <v>7</v>
      </c>
      <c r="J8" s="15" t="s">
        <v>8</v>
      </c>
      <c r="K8" s="14" t="s">
        <v>6</v>
      </c>
      <c r="L8" s="15" t="s">
        <v>7</v>
      </c>
      <c r="M8" s="15" t="s">
        <v>8</v>
      </c>
      <c r="N8" s="14" t="s">
        <v>6</v>
      </c>
      <c r="O8" s="15" t="s">
        <v>7</v>
      </c>
      <c r="P8" s="15" t="s">
        <v>8</v>
      </c>
    </row>
    <row r="9" spans="1:16" s="4" customFormat="1" ht="60.75" x14ac:dyDescent="0.25">
      <c r="A9" s="12"/>
      <c r="B9" s="16" t="s">
        <v>320</v>
      </c>
      <c r="C9" s="17" t="s">
        <v>102</v>
      </c>
      <c r="D9" s="18" t="s">
        <v>12</v>
      </c>
      <c r="E9" s="19">
        <f>F9+G9</f>
        <v>4251200</v>
      </c>
      <c r="F9" s="19">
        <f t="shared" ref="F9:G12" si="0">F13+F73+F123+F341+F346+F354</f>
        <v>4250000</v>
      </c>
      <c r="G9" s="19">
        <f t="shared" si="0"/>
        <v>1200</v>
      </c>
      <c r="H9" s="19">
        <f>I9+J9</f>
        <v>4501200</v>
      </c>
      <c r="I9" s="19">
        <f t="shared" ref="I9:J12" si="1">I13+I73+I123+I341+I346+I354</f>
        <v>4500000</v>
      </c>
      <c r="J9" s="19">
        <f t="shared" si="1"/>
        <v>1200</v>
      </c>
      <c r="K9" s="19">
        <f>L9+M9</f>
        <v>4751300</v>
      </c>
      <c r="L9" s="19">
        <f t="shared" ref="L9:M12" si="2">L13+L73+L123+L341+L346+L354</f>
        <v>4750000</v>
      </c>
      <c r="M9" s="19">
        <f t="shared" si="2"/>
        <v>1300</v>
      </c>
      <c r="N9" s="19">
        <f>O9+P9</f>
        <v>5001360</v>
      </c>
      <c r="O9" s="19">
        <f t="shared" ref="O9:P12" si="3">O13+O73+O123+O341+O346+O354</f>
        <v>5000000</v>
      </c>
      <c r="P9" s="19">
        <f t="shared" si="3"/>
        <v>1360</v>
      </c>
    </row>
    <row r="10" spans="1:16" s="4" customFormat="1" ht="21" x14ac:dyDescent="0.25">
      <c r="A10" s="12"/>
      <c r="B10" s="20"/>
      <c r="C10" s="21"/>
      <c r="D10" s="22" t="s">
        <v>104</v>
      </c>
      <c r="E10" s="23">
        <f t="shared" ref="E10:E41" si="4">SUM(F10:G10)</f>
        <v>8531</v>
      </c>
      <c r="F10" s="24">
        <f t="shared" si="0"/>
        <v>8531</v>
      </c>
      <c r="G10" s="24">
        <f t="shared" si="0"/>
        <v>0</v>
      </c>
      <c r="H10" s="23">
        <f t="shared" ref="H10:H41" si="5">SUM(I10:J10)</f>
        <v>8591</v>
      </c>
      <c r="I10" s="24">
        <f t="shared" si="1"/>
        <v>8591</v>
      </c>
      <c r="J10" s="24">
        <f t="shared" si="1"/>
        <v>0</v>
      </c>
      <c r="K10" s="23">
        <f t="shared" ref="K10:K41" si="6">SUM(L10:M10)</f>
        <v>8591</v>
      </c>
      <c r="L10" s="24">
        <f t="shared" si="2"/>
        <v>8591</v>
      </c>
      <c r="M10" s="24">
        <f t="shared" si="2"/>
        <v>0</v>
      </c>
      <c r="N10" s="23">
        <f t="shared" ref="N10:N41" si="7">SUM(O10:P10)</f>
        <v>8591</v>
      </c>
      <c r="O10" s="24">
        <f t="shared" si="3"/>
        <v>8591</v>
      </c>
      <c r="P10" s="24">
        <f t="shared" si="3"/>
        <v>0</v>
      </c>
    </row>
    <row r="11" spans="1:16" s="4" customFormat="1" ht="21" x14ac:dyDescent="0.25">
      <c r="A11" s="12"/>
      <c r="B11" s="20"/>
      <c r="C11" s="21"/>
      <c r="D11" s="22" t="s">
        <v>105</v>
      </c>
      <c r="E11" s="23">
        <f t="shared" si="4"/>
        <v>2764</v>
      </c>
      <c r="F11" s="24">
        <f t="shared" si="0"/>
        <v>2764</v>
      </c>
      <c r="G11" s="24">
        <f t="shared" si="0"/>
        <v>0</v>
      </c>
      <c r="H11" s="23">
        <f t="shared" si="5"/>
        <v>2774</v>
      </c>
      <c r="I11" s="24">
        <f t="shared" si="1"/>
        <v>2774</v>
      </c>
      <c r="J11" s="24">
        <f t="shared" si="1"/>
        <v>0</v>
      </c>
      <c r="K11" s="23">
        <f t="shared" si="6"/>
        <v>2774</v>
      </c>
      <c r="L11" s="24">
        <f t="shared" si="2"/>
        <v>2774</v>
      </c>
      <c r="M11" s="24">
        <f t="shared" si="2"/>
        <v>0</v>
      </c>
      <c r="N11" s="23">
        <f t="shared" si="7"/>
        <v>2774</v>
      </c>
      <c r="O11" s="24">
        <f t="shared" si="3"/>
        <v>2774</v>
      </c>
      <c r="P11" s="24">
        <f t="shared" si="3"/>
        <v>0</v>
      </c>
    </row>
    <row r="12" spans="1:16" s="4" customFormat="1" ht="21" x14ac:dyDescent="0.25">
      <c r="A12" s="12"/>
      <c r="B12" s="20"/>
      <c r="C12" s="21"/>
      <c r="D12" s="22" t="s">
        <v>106</v>
      </c>
      <c r="E12" s="23">
        <f t="shared" si="4"/>
        <v>5767</v>
      </c>
      <c r="F12" s="24">
        <f t="shared" si="0"/>
        <v>5767</v>
      </c>
      <c r="G12" s="24">
        <f t="shared" si="0"/>
        <v>0</v>
      </c>
      <c r="H12" s="23">
        <f t="shared" si="5"/>
        <v>5817</v>
      </c>
      <c r="I12" s="24">
        <f t="shared" si="1"/>
        <v>5817</v>
      </c>
      <c r="J12" s="24">
        <f t="shared" si="1"/>
        <v>0</v>
      </c>
      <c r="K12" s="23">
        <f t="shared" si="6"/>
        <v>5817</v>
      </c>
      <c r="L12" s="24">
        <f t="shared" si="2"/>
        <v>5817</v>
      </c>
      <c r="M12" s="24">
        <f t="shared" si="2"/>
        <v>0</v>
      </c>
      <c r="N12" s="23">
        <f t="shared" si="7"/>
        <v>5817</v>
      </c>
      <c r="O12" s="24">
        <f t="shared" si="3"/>
        <v>5817</v>
      </c>
      <c r="P12" s="24">
        <f t="shared" si="3"/>
        <v>0</v>
      </c>
    </row>
    <row r="13" spans="1:16" s="5" customFormat="1" ht="81" x14ac:dyDescent="0.25">
      <c r="A13" s="13"/>
      <c r="B13" s="16" t="s">
        <v>321</v>
      </c>
      <c r="C13" s="17"/>
      <c r="D13" s="18" t="s">
        <v>319</v>
      </c>
      <c r="E13" s="19">
        <f t="shared" si="4"/>
        <v>67200</v>
      </c>
      <c r="F13" s="19">
        <f>F17+F25+F31+F36+F44+F49+F54+F62+F68</f>
        <v>66000</v>
      </c>
      <c r="G13" s="19">
        <f>G17+G25+G31+G36+G44+G49+G54+G62+G68</f>
        <v>1200</v>
      </c>
      <c r="H13" s="19">
        <f t="shared" si="5"/>
        <v>67200</v>
      </c>
      <c r="I13" s="19">
        <f t="shared" ref="I13:J16" si="8">I17+I25+I31+I36+I44+I49+I54+I62+I68</f>
        <v>66000</v>
      </c>
      <c r="J13" s="19">
        <f t="shared" si="8"/>
        <v>1200</v>
      </c>
      <c r="K13" s="19">
        <f t="shared" si="6"/>
        <v>67300</v>
      </c>
      <c r="L13" s="19">
        <f t="shared" ref="L13:M16" si="9">L17+L25+L31+L36+L44+L49+L54+L62+L68</f>
        <v>66000</v>
      </c>
      <c r="M13" s="19">
        <f t="shared" si="9"/>
        <v>1300</v>
      </c>
      <c r="N13" s="19">
        <f t="shared" si="7"/>
        <v>71360</v>
      </c>
      <c r="O13" s="19">
        <f t="shared" ref="O13:P16" si="10">O17+O25+O31+O36+O44+O49+O54+O62+O68</f>
        <v>70000</v>
      </c>
      <c r="P13" s="19">
        <f t="shared" si="10"/>
        <v>1360</v>
      </c>
    </row>
    <row r="14" spans="1:16" s="5" customFormat="1" ht="20.25" x14ac:dyDescent="0.25">
      <c r="A14" s="13"/>
      <c r="B14" s="25"/>
      <c r="C14" s="26"/>
      <c r="D14" s="22" t="s">
        <v>104</v>
      </c>
      <c r="E14" s="27">
        <f t="shared" si="4"/>
        <v>3382</v>
      </c>
      <c r="F14" s="27">
        <f t="shared" ref="F14:G16" si="11">F18+F26+F32+F37+F45+F50+F55+F63+F69</f>
        <v>3382</v>
      </c>
      <c r="G14" s="27">
        <f t="shared" si="11"/>
        <v>0</v>
      </c>
      <c r="H14" s="27">
        <f t="shared" si="5"/>
        <v>3392</v>
      </c>
      <c r="I14" s="27">
        <f t="shared" si="8"/>
        <v>3392</v>
      </c>
      <c r="J14" s="27">
        <f t="shared" si="8"/>
        <v>0</v>
      </c>
      <c r="K14" s="27">
        <f t="shared" si="6"/>
        <v>3392</v>
      </c>
      <c r="L14" s="27">
        <f t="shared" si="9"/>
        <v>3392</v>
      </c>
      <c r="M14" s="27">
        <f t="shared" si="9"/>
        <v>0</v>
      </c>
      <c r="N14" s="27">
        <f t="shared" si="7"/>
        <v>3392</v>
      </c>
      <c r="O14" s="27">
        <f t="shared" si="10"/>
        <v>3392</v>
      </c>
      <c r="P14" s="27">
        <f t="shared" si="10"/>
        <v>0</v>
      </c>
    </row>
    <row r="15" spans="1:16" s="5" customFormat="1" ht="20.25" x14ac:dyDescent="0.25">
      <c r="A15" s="13"/>
      <c r="B15" s="25"/>
      <c r="C15" s="26"/>
      <c r="D15" s="28" t="s">
        <v>105</v>
      </c>
      <c r="E15" s="27">
        <f t="shared" si="4"/>
        <v>2764</v>
      </c>
      <c r="F15" s="29">
        <f t="shared" si="11"/>
        <v>2764</v>
      </c>
      <c r="G15" s="29">
        <f t="shared" si="11"/>
        <v>0</v>
      </c>
      <c r="H15" s="27">
        <f t="shared" si="5"/>
        <v>2774</v>
      </c>
      <c r="I15" s="29">
        <f t="shared" si="8"/>
        <v>2774</v>
      </c>
      <c r="J15" s="29">
        <f t="shared" si="8"/>
        <v>0</v>
      </c>
      <c r="K15" s="27">
        <f t="shared" si="6"/>
        <v>2774</v>
      </c>
      <c r="L15" s="29">
        <f t="shared" si="9"/>
        <v>2774</v>
      </c>
      <c r="M15" s="29">
        <f t="shared" si="9"/>
        <v>0</v>
      </c>
      <c r="N15" s="27">
        <f t="shared" si="7"/>
        <v>2774</v>
      </c>
      <c r="O15" s="29">
        <f t="shared" si="10"/>
        <v>2774</v>
      </c>
      <c r="P15" s="29">
        <f t="shared" si="10"/>
        <v>0</v>
      </c>
    </row>
    <row r="16" spans="1:16" s="5" customFormat="1" ht="20.25" x14ac:dyDescent="0.25">
      <c r="A16" s="13"/>
      <c r="B16" s="25"/>
      <c r="C16" s="26"/>
      <c r="D16" s="28" t="s">
        <v>106</v>
      </c>
      <c r="E16" s="27">
        <f t="shared" si="4"/>
        <v>618</v>
      </c>
      <c r="F16" s="29">
        <f t="shared" si="11"/>
        <v>618</v>
      </c>
      <c r="G16" s="29">
        <f t="shared" si="11"/>
        <v>0</v>
      </c>
      <c r="H16" s="27">
        <f t="shared" si="5"/>
        <v>618</v>
      </c>
      <c r="I16" s="29">
        <f t="shared" si="8"/>
        <v>618</v>
      </c>
      <c r="J16" s="29">
        <f t="shared" si="8"/>
        <v>0</v>
      </c>
      <c r="K16" s="27">
        <f t="shared" si="6"/>
        <v>618</v>
      </c>
      <c r="L16" s="29">
        <f t="shared" si="9"/>
        <v>618</v>
      </c>
      <c r="M16" s="29">
        <f t="shared" si="9"/>
        <v>0</v>
      </c>
      <c r="N16" s="27">
        <f t="shared" si="7"/>
        <v>618</v>
      </c>
      <c r="O16" s="29">
        <f t="shared" si="10"/>
        <v>618</v>
      </c>
      <c r="P16" s="29">
        <f t="shared" si="10"/>
        <v>0</v>
      </c>
    </row>
    <row r="17" spans="1:16" s="6" customFormat="1" ht="106.5" customHeight="1" x14ac:dyDescent="0.25">
      <c r="A17" s="8"/>
      <c r="B17" s="30" t="s">
        <v>322</v>
      </c>
      <c r="C17" s="31"/>
      <c r="D17" s="31" t="s">
        <v>312</v>
      </c>
      <c r="E17" s="32">
        <f t="shared" si="4"/>
        <v>12100</v>
      </c>
      <c r="F17" s="33">
        <f>SUM(F21:F24)</f>
        <v>12100</v>
      </c>
      <c r="G17" s="33">
        <f>SUM(G21:G24)</f>
        <v>0</v>
      </c>
      <c r="H17" s="32">
        <f t="shared" si="5"/>
        <v>12100</v>
      </c>
      <c r="I17" s="33">
        <f>SUM(I21:I24)</f>
        <v>12100</v>
      </c>
      <c r="J17" s="33">
        <f>SUM(J21:J24)</f>
        <v>0</v>
      </c>
      <c r="K17" s="32">
        <f t="shared" si="6"/>
        <v>12100</v>
      </c>
      <c r="L17" s="33">
        <f>SUM(L21:L24)</f>
        <v>12100</v>
      </c>
      <c r="M17" s="33">
        <f>SUM(M21:M24)</f>
        <v>0</v>
      </c>
      <c r="N17" s="32">
        <f t="shared" si="7"/>
        <v>12500</v>
      </c>
      <c r="O17" s="33">
        <f>SUM(O21:O24)</f>
        <v>12500</v>
      </c>
      <c r="P17" s="33">
        <f>SUM(P21:P24)</f>
        <v>0</v>
      </c>
    </row>
    <row r="18" spans="1:16" s="6" customFormat="1" ht="15.75" x14ac:dyDescent="0.25">
      <c r="A18" s="8"/>
      <c r="B18" s="34"/>
      <c r="C18" s="34"/>
      <c r="D18" s="35" t="s">
        <v>104</v>
      </c>
      <c r="E18" s="36">
        <f t="shared" si="4"/>
        <v>376</v>
      </c>
      <c r="F18" s="36">
        <f>SUM(F19:F20)</f>
        <v>376</v>
      </c>
      <c r="G18" s="36">
        <f>SUM(G19:G20)</f>
        <v>0</v>
      </c>
      <c r="H18" s="36">
        <f t="shared" si="5"/>
        <v>376</v>
      </c>
      <c r="I18" s="36">
        <f>SUM(I19:I20)</f>
        <v>376</v>
      </c>
      <c r="J18" s="36">
        <f>SUM(J19:J20)</f>
        <v>0</v>
      </c>
      <c r="K18" s="36">
        <f t="shared" si="6"/>
        <v>376</v>
      </c>
      <c r="L18" s="36">
        <f>SUM(L19:L20)</f>
        <v>376</v>
      </c>
      <c r="M18" s="36">
        <f>SUM(M19:M20)</f>
        <v>0</v>
      </c>
      <c r="N18" s="36">
        <f t="shared" si="7"/>
        <v>376</v>
      </c>
      <c r="O18" s="36">
        <f>SUM(O19:O20)</f>
        <v>376</v>
      </c>
      <c r="P18" s="36">
        <f>SUM(P19:P20)</f>
        <v>0</v>
      </c>
    </row>
    <row r="19" spans="1:16" s="6" customFormat="1" ht="15.75" x14ac:dyDescent="0.25">
      <c r="A19" s="8"/>
      <c r="B19" s="34"/>
      <c r="C19" s="34"/>
      <c r="D19" s="35" t="s">
        <v>105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6" s="6" customFormat="1" ht="15.75" x14ac:dyDescent="0.25">
      <c r="A20" s="8"/>
      <c r="B20" s="34"/>
      <c r="C20" s="34"/>
      <c r="D20" s="35" t="s">
        <v>106</v>
      </c>
      <c r="E20" s="36">
        <f t="shared" si="4"/>
        <v>139</v>
      </c>
      <c r="F20" s="37">
        <f>114+25</f>
        <v>139</v>
      </c>
      <c r="G20" s="37">
        <v>0</v>
      </c>
      <c r="H20" s="36">
        <f t="shared" si="5"/>
        <v>139</v>
      </c>
      <c r="I20" s="37">
        <f>114+25</f>
        <v>139</v>
      </c>
      <c r="J20" s="37">
        <v>0</v>
      </c>
      <c r="K20" s="36">
        <f t="shared" si="6"/>
        <v>139</v>
      </c>
      <c r="L20" s="37">
        <f>114+25</f>
        <v>139</v>
      </c>
      <c r="M20" s="37">
        <v>0</v>
      </c>
      <c r="N20" s="36">
        <f t="shared" si="7"/>
        <v>139</v>
      </c>
      <c r="O20" s="37">
        <f>114+25</f>
        <v>139</v>
      </c>
      <c r="P20" s="37">
        <v>0</v>
      </c>
    </row>
    <row r="21" spans="1:16" ht="30" x14ac:dyDescent="0.25">
      <c r="A21" s="7"/>
      <c r="B21" s="38"/>
      <c r="C21" s="34" t="s">
        <v>3</v>
      </c>
      <c r="D21" s="39" t="s">
        <v>9</v>
      </c>
      <c r="E21" s="40">
        <f t="shared" si="4"/>
        <v>5200</v>
      </c>
      <c r="F21" s="37">
        <v>5200</v>
      </c>
      <c r="G21" s="37">
        <v>0</v>
      </c>
      <c r="H21" s="40">
        <f t="shared" si="5"/>
        <v>5200</v>
      </c>
      <c r="I21" s="37">
        <v>5200</v>
      </c>
      <c r="J21" s="37">
        <v>0</v>
      </c>
      <c r="K21" s="40">
        <f t="shared" si="6"/>
        <v>5200</v>
      </c>
      <c r="L21" s="37">
        <v>5200</v>
      </c>
      <c r="M21" s="37">
        <v>0</v>
      </c>
      <c r="N21" s="40">
        <f t="shared" si="7"/>
        <v>5300</v>
      </c>
      <c r="O21" s="37">
        <v>5300</v>
      </c>
      <c r="P21" s="37">
        <v>0</v>
      </c>
    </row>
    <row r="22" spans="1:16" ht="30" x14ac:dyDescent="0.25">
      <c r="A22" s="7"/>
      <c r="B22" s="38"/>
      <c r="C22" s="34" t="s">
        <v>4</v>
      </c>
      <c r="D22" s="39" t="s">
        <v>10</v>
      </c>
      <c r="E22" s="40">
        <f t="shared" si="4"/>
        <v>2300</v>
      </c>
      <c r="F22" s="37">
        <v>2300</v>
      </c>
      <c r="G22" s="37">
        <v>0</v>
      </c>
      <c r="H22" s="40">
        <f t="shared" si="5"/>
        <v>2300</v>
      </c>
      <c r="I22" s="37">
        <v>2300</v>
      </c>
      <c r="J22" s="37">
        <v>0</v>
      </c>
      <c r="K22" s="40">
        <f t="shared" si="6"/>
        <v>2300</v>
      </c>
      <c r="L22" s="37">
        <v>2300</v>
      </c>
      <c r="M22" s="37">
        <v>0</v>
      </c>
      <c r="N22" s="40">
        <f t="shared" si="7"/>
        <v>2300</v>
      </c>
      <c r="O22" s="37">
        <v>2300</v>
      </c>
      <c r="P22" s="37">
        <v>0</v>
      </c>
    </row>
    <row r="23" spans="1:16" ht="30" x14ac:dyDescent="0.25">
      <c r="A23" s="7"/>
      <c r="B23" s="38"/>
      <c r="C23" s="34" t="s">
        <v>5</v>
      </c>
      <c r="D23" s="39" t="s">
        <v>11</v>
      </c>
      <c r="E23" s="40">
        <f t="shared" si="4"/>
        <v>2200</v>
      </c>
      <c r="F23" s="37">
        <v>2200</v>
      </c>
      <c r="G23" s="37">
        <v>0</v>
      </c>
      <c r="H23" s="40">
        <f t="shared" si="5"/>
        <v>2200</v>
      </c>
      <c r="I23" s="37">
        <v>2200</v>
      </c>
      <c r="J23" s="37">
        <v>0</v>
      </c>
      <c r="K23" s="40">
        <f t="shared" si="6"/>
        <v>2200</v>
      </c>
      <c r="L23" s="37">
        <v>2200</v>
      </c>
      <c r="M23" s="37">
        <v>0</v>
      </c>
      <c r="N23" s="40">
        <f t="shared" si="7"/>
        <v>2500</v>
      </c>
      <c r="O23" s="37">
        <v>2500</v>
      </c>
      <c r="P23" s="37">
        <v>0</v>
      </c>
    </row>
    <row r="24" spans="1:16" ht="30" x14ac:dyDescent="0.25">
      <c r="A24" s="7"/>
      <c r="B24" s="38"/>
      <c r="C24" s="34" t="s">
        <v>289</v>
      </c>
      <c r="D24" s="39" t="s">
        <v>304</v>
      </c>
      <c r="E24" s="40">
        <f t="shared" si="4"/>
        <v>2400</v>
      </c>
      <c r="F24" s="37">
        <v>2400</v>
      </c>
      <c r="G24" s="37">
        <v>0</v>
      </c>
      <c r="H24" s="40">
        <f t="shared" si="5"/>
        <v>2400</v>
      </c>
      <c r="I24" s="37">
        <v>2400</v>
      </c>
      <c r="J24" s="37">
        <v>0</v>
      </c>
      <c r="K24" s="40">
        <f t="shared" si="6"/>
        <v>2400</v>
      </c>
      <c r="L24" s="37">
        <v>2400</v>
      </c>
      <c r="M24" s="37">
        <v>0</v>
      </c>
      <c r="N24" s="40">
        <f t="shared" si="7"/>
        <v>2400</v>
      </c>
      <c r="O24" s="37">
        <v>2400</v>
      </c>
      <c r="P24" s="37">
        <v>0</v>
      </c>
    </row>
    <row r="25" spans="1:16" s="6" customFormat="1" ht="31.5" x14ac:dyDescent="0.25">
      <c r="A25" s="8"/>
      <c r="B25" s="30" t="s">
        <v>323</v>
      </c>
      <c r="C25" s="31"/>
      <c r="D25" s="31" t="s">
        <v>15</v>
      </c>
      <c r="E25" s="32">
        <f t="shared" si="4"/>
        <v>2950</v>
      </c>
      <c r="F25" s="33">
        <f>SUM(F29:F30)</f>
        <v>2950</v>
      </c>
      <c r="G25" s="33">
        <f>SUM(G29:G30)</f>
        <v>0</v>
      </c>
      <c r="H25" s="32">
        <f t="shared" si="5"/>
        <v>2950</v>
      </c>
      <c r="I25" s="33">
        <f>SUM(I29:I30)</f>
        <v>2950</v>
      </c>
      <c r="J25" s="33">
        <f>SUM(J29:J30)</f>
        <v>0</v>
      </c>
      <c r="K25" s="32">
        <f t="shared" si="6"/>
        <v>2950</v>
      </c>
      <c r="L25" s="33">
        <f>SUM(L29:L30)</f>
        <v>2950</v>
      </c>
      <c r="M25" s="33">
        <f>SUM(M29:M30)</f>
        <v>0</v>
      </c>
      <c r="N25" s="32">
        <f t="shared" si="7"/>
        <v>3300</v>
      </c>
      <c r="O25" s="33">
        <f>SUM(O29:O30)</f>
        <v>3300</v>
      </c>
      <c r="P25" s="33">
        <f>SUM(P29:P30)</f>
        <v>0</v>
      </c>
    </row>
    <row r="26" spans="1:16" s="6" customFormat="1" ht="15.75" x14ac:dyDescent="0.25">
      <c r="A26" s="8"/>
      <c r="B26" s="34"/>
      <c r="C26" s="34"/>
      <c r="D26" s="35" t="s">
        <v>104</v>
      </c>
      <c r="E26" s="36">
        <f t="shared" si="4"/>
        <v>138</v>
      </c>
      <c r="F26" s="36">
        <f>SUM(F27:F28)</f>
        <v>138</v>
      </c>
      <c r="G26" s="36">
        <f>SUM(G27:G28)</f>
        <v>0</v>
      </c>
      <c r="H26" s="36">
        <f t="shared" si="5"/>
        <v>138</v>
      </c>
      <c r="I26" s="36">
        <f>SUM(I27:I28)</f>
        <v>138</v>
      </c>
      <c r="J26" s="36">
        <f>SUM(J27:J28)</f>
        <v>0</v>
      </c>
      <c r="K26" s="36">
        <f t="shared" si="6"/>
        <v>138</v>
      </c>
      <c r="L26" s="36">
        <f>SUM(L27:L28)</f>
        <v>138</v>
      </c>
      <c r="M26" s="36">
        <f>SUM(M27:M28)</f>
        <v>0</v>
      </c>
      <c r="N26" s="36">
        <f t="shared" si="7"/>
        <v>138</v>
      </c>
      <c r="O26" s="36">
        <f>SUM(O27:O28)</f>
        <v>138</v>
      </c>
      <c r="P26" s="36">
        <f>SUM(P27:P28)</f>
        <v>0</v>
      </c>
    </row>
    <row r="27" spans="1:16" s="6" customFormat="1" ht="15.75" x14ac:dyDescent="0.25">
      <c r="A27" s="8"/>
      <c r="B27" s="34"/>
      <c r="C27" s="34"/>
      <c r="D27" s="35" t="s">
        <v>105</v>
      </c>
      <c r="E27" s="36">
        <f t="shared" si="4"/>
        <v>120</v>
      </c>
      <c r="F27" s="37">
        <v>120</v>
      </c>
      <c r="G27" s="37">
        <v>0</v>
      </c>
      <c r="H27" s="36">
        <f t="shared" si="5"/>
        <v>120</v>
      </c>
      <c r="I27" s="37">
        <v>120</v>
      </c>
      <c r="J27" s="37">
        <v>0</v>
      </c>
      <c r="K27" s="36">
        <f t="shared" si="6"/>
        <v>120</v>
      </c>
      <c r="L27" s="37">
        <v>120</v>
      </c>
      <c r="M27" s="37">
        <v>0</v>
      </c>
      <c r="N27" s="36">
        <f t="shared" si="7"/>
        <v>120</v>
      </c>
      <c r="O27" s="37">
        <v>120</v>
      </c>
      <c r="P27" s="37">
        <v>0</v>
      </c>
    </row>
    <row r="28" spans="1:16" s="6" customFormat="1" ht="15.75" x14ac:dyDescent="0.25">
      <c r="A28" s="8"/>
      <c r="B28" s="34"/>
      <c r="C28" s="34"/>
      <c r="D28" s="35" t="s">
        <v>106</v>
      </c>
      <c r="E28" s="36">
        <f t="shared" si="4"/>
        <v>18</v>
      </c>
      <c r="F28" s="37">
        <v>18</v>
      </c>
      <c r="G28" s="37">
        <v>0</v>
      </c>
      <c r="H28" s="36">
        <f t="shared" si="5"/>
        <v>18</v>
      </c>
      <c r="I28" s="37">
        <v>18</v>
      </c>
      <c r="J28" s="37">
        <v>0</v>
      </c>
      <c r="K28" s="36">
        <f t="shared" si="6"/>
        <v>18</v>
      </c>
      <c r="L28" s="37">
        <v>18</v>
      </c>
      <c r="M28" s="37">
        <v>0</v>
      </c>
      <c r="N28" s="36">
        <f t="shared" si="7"/>
        <v>18</v>
      </c>
      <c r="O28" s="37">
        <v>18</v>
      </c>
      <c r="P28" s="37">
        <v>0</v>
      </c>
    </row>
    <row r="29" spans="1:16" ht="15.75" x14ac:dyDescent="0.25">
      <c r="A29" s="7"/>
      <c r="B29" s="38"/>
      <c r="C29" s="34" t="s">
        <v>13</v>
      </c>
      <c r="D29" s="39" t="s">
        <v>16</v>
      </c>
      <c r="E29" s="40">
        <f t="shared" si="4"/>
        <v>2800</v>
      </c>
      <c r="F29" s="37">
        <f>2750+50</f>
        <v>2800</v>
      </c>
      <c r="G29" s="37">
        <v>0</v>
      </c>
      <c r="H29" s="40">
        <f t="shared" si="5"/>
        <v>2800</v>
      </c>
      <c r="I29" s="37">
        <v>2800</v>
      </c>
      <c r="J29" s="37">
        <v>0</v>
      </c>
      <c r="K29" s="40">
        <f t="shared" si="6"/>
        <v>2800</v>
      </c>
      <c r="L29" s="37">
        <v>2800</v>
      </c>
      <c r="M29" s="37">
        <v>0</v>
      </c>
      <c r="N29" s="40">
        <f t="shared" si="7"/>
        <v>3000</v>
      </c>
      <c r="O29" s="37">
        <v>3000</v>
      </c>
      <c r="P29" s="37">
        <v>0</v>
      </c>
    </row>
    <row r="30" spans="1:16" ht="30" x14ac:dyDescent="0.25">
      <c r="A30" s="7"/>
      <c r="B30" s="38"/>
      <c r="C30" s="34" t="s">
        <v>14</v>
      </c>
      <c r="D30" s="39" t="s">
        <v>17</v>
      </c>
      <c r="E30" s="40">
        <f t="shared" si="4"/>
        <v>150</v>
      </c>
      <c r="F30" s="37">
        <v>150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300</v>
      </c>
      <c r="O30" s="37">
        <v>300</v>
      </c>
      <c r="P30" s="37">
        <v>0</v>
      </c>
    </row>
    <row r="31" spans="1:16" ht="47.25" x14ac:dyDescent="0.25">
      <c r="B31" s="30" t="s">
        <v>325</v>
      </c>
      <c r="C31" s="31"/>
      <c r="D31" s="31" t="s">
        <v>22</v>
      </c>
      <c r="E31" s="32">
        <f t="shared" si="4"/>
        <v>12245</v>
      </c>
      <c r="F31" s="33">
        <f>SUM(F35)</f>
        <v>11500</v>
      </c>
      <c r="G31" s="33">
        <f>SUM(G35)</f>
        <v>745</v>
      </c>
      <c r="H31" s="32">
        <f t="shared" si="5"/>
        <v>12245</v>
      </c>
      <c r="I31" s="33">
        <f>SUM(I35)</f>
        <v>11500</v>
      </c>
      <c r="J31" s="33">
        <f>SUM(J35)</f>
        <v>745</v>
      </c>
      <c r="K31" s="32">
        <f t="shared" si="6"/>
        <v>12340</v>
      </c>
      <c r="L31" s="33">
        <f>SUM(L35)</f>
        <v>11500</v>
      </c>
      <c r="M31" s="33">
        <f>SUM(M35)</f>
        <v>840</v>
      </c>
      <c r="N31" s="32">
        <f t="shared" si="7"/>
        <v>13900</v>
      </c>
      <c r="O31" s="33">
        <f>SUM(O35)</f>
        <v>13000</v>
      </c>
      <c r="P31" s="33">
        <f>SUM(P35)</f>
        <v>900</v>
      </c>
    </row>
    <row r="32" spans="1:16" s="6" customFormat="1" ht="15.75" x14ac:dyDescent="0.25">
      <c r="A32" s="8"/>
      <c r="B32" s="34"/>
      <c r="C32" s="34"/>
      <c r="D32" s="35" t="s">
        <v>104</v>
      </c>
      <c r="E32" s="36">
        <f t="shared" si="4"/>
        <v>353</v>
      </c>
      <c r="F32" s="37">
        <f>SUM(F33:F34)</f>
        <v>353</v>
      </c>
      <c r="G32" s="37">
        <f>SUM(G33:G34)</f>
        <v>0</v>
      </c>
      <c r="H32" s="36">
        <f t="shared" si="5"/>
        <v>353</v>
      </c>
      <c r="I32" s="37">
        <f>SUM(I33:I34)</f>
        <v>353</v>
      </c>
      <c r="J32" s="37">
        <f>SUM(J33:J34)</f>
        <v>0</v>
      </c>
      <c r="K32" s="36">
        <f t="shared" si="6"/>
        <v>353</v>
      </c>
      <c r="L32" s="37">
        <f>SUM(L33:L34)</f>
        <v>353</v>
      </c>
      <c r="M32" s="37">
        <f>SUM(M33:M34)</f>
        <v>0</v>
      </c>
      <c r="N32" s="36">
        <f t="shared" si="7"/>
        <v>353</v>
      </c>
      <c r="O32" s="37">
        <f>SUM(O33:O34)</f>
        <v>353</v>
      </c>
      <c r="P32" s="37">
        <f>SUM(P33:P34)</f>
        <v>0</v>
      </c>
    </row>
    <row r="33" spans="1:16" s="6" customFormat="1" ht="15.75" x14ac:dyDescent="0.25">
      <c r="A33" s="8"/>
      <c r="B33" s="34"/>
      <c r="C33" s="34"/>
      <c r="D33" s="35" t="s">
        <v>105</v>
      </c>
      <c r="E33" s="36">
        <f t="shared" si="4"/>
        <v>309</v>
      </c>
      <c r="F33" s="37">
        <v>309</v>
      </c>
      <c r="G33" s="37">
        <v>0</v>
      </c>
      <c r="H33" s="36">
        <f t="shared" si="5"/>
        <v>309</v>
      </c>
      <c r="I33" s="37">
        <v>309</v>
      </c>
      <c r="J33" s="37">
        <v>0</v>
      </c>
      <c r="K33" s="36">
        <f t="shared" si="6"/>
        <v>309</v>
      </c>
      <c r="L33" s="37">
        <v>309</v>
      </c>
      <c r="M33" s="37">
        <v>0</v>
      </c>
      <c r="N33" s="36">
        <f t="shared" si="7"/>
        <v>309</v>
      </c>
      <c r="O33" s="37">
        <v>309</v>
      </c>
      <c r="P33" s="37">
        <v>0</v>
      </c>
    </row>
    <row r="34" spans="1:16" s="6" customFormat="1" ht="15.75" x14ac:dyDescent="0.25">
      <c r="A34" s="8"/>
      <c r="B34" s="34"/>
      <c r="C34" s="34"/>
      <c r="D34" s="35" t="s">
        <v>106</v>
      </c>
      <c r="E34" s="36">
        <f t="shared" si="4"/>
        <v>44</v>
      </c>
      <c r="F34" s="37">
        <v>44</v>
      </c>
      <c r="G34" s="37">
        <v>0</v>
      </c>
      <c r="H34" s="36">
        <f t="shared" si="5"/>
        <v>44</v>
      </c>
      <c r="I34" s="37">
        <v>44</v>
      </c>
      <c r="J34" s="37">
        <v>0</v>
      </c>
      <c r="K34" s="36">
        <f t="shared" si="6"/>
        <v>44</v>
      </c>
      <c r="L34" s="37">
        <v>44</v>
      </c>
      <c r="M34" s="37">
        <v>0</v>
      </c>
      <c r="N34" s="36">
        <f t="shared" si="7"/>
        <v>44</v>
      </c>
      <c r="O34" s="37">
        <v>44</v>
      </c>
      <c r="P34" s="37">
        <v>0</v>
      </c>
    </row>
    <row r="35" spans="1:16" s="6" customFormat="1" ht="15.75" x14ac:dyDescent="0.25">
      <c r="A35" s="8"/>
      <c r="B35" s="38"/>
      <c r="C35" s="34" t="s">
        <v>28</v>
      </c>
      <c r="D35" s="39" t="s">
        <v>23</v>
      </c>
      <c r="E35" s="36">
        <f t="shared" si="4"/>
        <v>12245</v>
      </c>
      <c r="F35" s="37">
        <v>11500</v>
      </c>
      <c r="G35" s="37">
        <v>745</v>
      </c>
      <c r="H35" s="36">
        <f t="shared" si="5"/>
        <v>12245</v>
      </c>
      <c r="I35" s="37">
        <v>11500</v>
      </c>
      <c r="J35" s="37">
        <v>745</v>
      </c>
      <c r="K35" s="36">
        <f t="shared" si="6"/>
        <v>12340</v>
      </c>
      <c r="L35" s="37">
        <v>11500</v>
      </c>
      <c r="M35" s="37">
        <v>840</v>
      </c>
      <c r="N35" s="36">
        <f t="shared" si="7"/>
        <v>13900</v>
      </c>
      <c r="O35" s="37">
        <v>13000</v>
      </c>
      <c r="P35" s="37">
        <v>900</v>
      </c>
    </row>
    <row r="36" spans="1:16" ht="31.5" x14ac:dyDescent="0.25">
      <c r="B36" s="30" t="s">
        <v>326</v>
      </c>
      <c r="C36" s="31"/>
      <c r="D36" s="31" t="s">
        <v>26</v>
      </c>
      <c r="E36" s="32">
        <f t="shared" si="4"/>
        <v>30040</v>
      </c>
      <c r="F36" s="33">
        <f>SUM(F40:F43)</f>
        <v>30000</v>
      </c>
      <c r="G36" s="33">
        <f>SUM(G40:G43)</f>
        <v>40</v>
      </c>
      <c r="H36" s="32">
        <f t="shared" si="5"/>
        <v>30040</v>
      </c>
      <c r="I36" s="33">
        <f>SUM(I40:I43)</f>
        <v>30000</v>
      </c>
      <c r="J36" s="33">
        <f>SUM(J40:J43)</f>
        <v>40</v>
      </c>
      <c r="K36" s="32">
        <f t="shared" si="6"/>
        <v>30045</v>
      </c>
      <c r="L36" s="33">
        <f>SUM(L40:L43)</f>
        <v>30000</v>
      </c>
      <c r="M36" s="33">
        <f>SUM(M40:M43)</f>
        <v>45</v>
      </c>
      <c r="N36" s="32">
        <f t="shared" si="7"/>
        <v>31745</v>
      </c>
      <c r="O36" s="33">
        <f>SUM(O40:O43)</f>
        <v>31700</v>
      </c>
      <c r="P36" s="33">
        <f>SUM(P40:P43)</f>
        <v>45</v>
      </c>
    </row>
    <row r="37" spans="1:16" s="6" customFormat="1" ht="15.75" x14ac:dyDescent="0.25">
      <c r="A37" s="8"/>
      <c r="B37" s="34"/>
      <c r="C37" s="34"/>
      <c r="D37" s="35" t="s">
        <v>104</v>
      </c>
      <c r="E37" s="36">
        <f t="shared" si="4"/>
        <v>2143</v>
      </c>
      <c r="F37" s="36">
        <f>SUM(F38:F39)</f>
        <v>2143</v>
      </c>
      <c r="G37" s="36">
        <f>SUM(G38:G39)</f>
        <v>0</v>
      </c>
      <c r="H37" s="36">
        <f t="shared" si="5"/>
        <v>2143</v>
      </c>
      <c r="I37" s="36">
        <f>SUM(I38:I39)</f>
        <v>2143</v>
      </c>
      <c r="J37" s="36">
        <f>SUM(J38:J39)</f>
        <v>0</v>
      </c>
      <c r="K37" s="36">
        <f t="shared" si="6"/>
        <v>2143</v>
      </c>
      <c r="L37" s="36">
        <f>SUM(L38:L39)</f>
        <v>2143</v>
      </c>
      <c r="M37" s="36">
        <f>SUM(M38:M39)</f>
        <v>0</v>
      </c>
      <c r="N37" s="36">
        <f t="shared" si="7"/>
        <v>2143</v>
      </c>
      <c r="O37" s="36">
        <f>SUM(O38:O39)</f>
        <v>2143</v>
      </c>
      <c r="P37" s="36">
        <f>SUM(P38:P39)</f>
        <v>0</v>
      </c>
    </row>
    <row r="38" spans="1:16" s="6" customFormat="1" ht="15.75" x14ac:dyDescent="0.25">
      <c r="A38" s="8"/>
      <c r="B38" s="34"/>
      <c r="C38" s="34"/>
      <c r="D38" s="35" t="s">
        <v>105</v>
      </c>
      <c r="E38" s="36">
        <f t="shared" si="4"/>
        <v>1843</v>
      </c>
      <c r="F38" s="37">
        <f>1813+30</f>
        <v>1843</v>
      </c>
      <c r="G38" s="37">
        <v>0</v>
      </c>
      <c r="H38" s="36">
        <f t="shared" si="5"/>
        <v>1843</v>
      </c>
      <c r="I38" s="37">
        <f>1813+30</f>
        <v>1843</v>
      </c>
      <c r="J38" s="37">
        <v>0</v>
      </c>
      <c r="K38" s="36">
        <f t="shared" si="6"/>
        <v>1843</v>
      </c>
      <c r="L38" s="37">
        <f>1813+30</f>
        <v>1843</v>
      </c>
      <c r="M38" s="37">
        <v>0</v>
      </c>
      <c r="N38" s="36">
        <f t="shared" si="7"/>
        <v>1843</v>
      </c>
      <c r="O38" s="37">
        <f>1813+30</f>
        <v>1843</v>
      </c>
      <c r="P38" s="37">
        <v>0</v>
      </c>
    </row>
    <row r="39" spans="1:16" s="6" customFormat="1" ht="15.75" x14ac:dyDescent="0.25">
      <c r="A39" s="8"/>
      <c r="B39" s="34"/>
      <c r="C39" s="34"/>
      <c r="D39" s="35" t="s">
        <v>106</v>
      </c>
      <c r="E39" s="36">
        <f t="shared" si="4"/>
        <v>300</v>
      </c>
      <c r="F39" s="37">
        <v>300</v>
      </c>
      <c r="G39" s="37">
        <v>0</v>
      </c>
      <c r="H39" s="36">
        <f t="shared" si="5"/>
        <v>300</v>
      </c>
      <c r="I39" s="37">
        <v>300</v>
      </c>
      <c r="J39" s="37">
        <v>0</v>
      </c>
      <c r="K39" s="36">
        <f t="shared" si="6"/>
        <v>300</v>
      </c>
      <c r="L39" s="37">
        <v>300</v>
      </c>
      <c r="M39" s="37">
        <v>0</v>
      </c>
      <c r="N39" s="36">
        <f t="shared" si="7"/>
        <v>300</v>
      </c>
      <c r="O39" s="37">
        <v>300</v>
      </c>
      <c r="P39" s="37">
        <v>0</v>
      </c>
    </row>
    <row r="40" spans="1:16" ht="75" x14ac:dyDescent="0.25">
      <c r="A40" s="7"/>
      <c r="B40" s="38"/>
      <c r="C40" s="34" t="s">
        <v>29</v>
      </c>
      <c r="D40" s="39" t="s">
        <v>27</v>
      </c>
      <c r="E40" s="40">
        <f t="shared" si="4"/>
        <v>12040</v>
      </c>
      <c r="F40" s="37">
        <v>12000</v>
      </c>
      <c r="G40" s="37">
        <v>40</v>
      </c>
      <c r="H40" s="40">
        <f t="shared" si="5"/>
        <v>12040</v>
      </c>
      <c r="I40" s="37">
        <v>12000</v>
      </c>
      <c r="J40" s="37">
        <v>40</v>
      </c>
      <c r="K40" s="40">
        <f t="shared" si="6"/>
        <v>12045</v>
      </c>
      <c r="L40" s="37">
        <v>12000</v>
      </c>
      <c r="M40" s="37">
        <v>45</v>
      </c>
      <c r="N40" s="40">
        <f t="shared" si="7"/>
        <v>13045</v>
      </c>
      <c r="O40" s="37">
        <v>13000</v>
      </c>
      <c r="P40" s="37">
        <v>45</v>
      </c>
    </row>
    <row r="41" spans="1:16" ht="81" customHeight="1" x14ac:dyDescent="0.25">
      <c r="A41" s="7"/>
      <c r="B41" s="38"/>
      <c r="C41" s="34" t="s">
        <v>30</v>
      </c>
      <c r="D41" s="39" t="s">
        <v>24</v>
      </c>
      <c r="E41" s="40">
        <f t="shared" si="4"/>
        <v>11000</v>
      </c>
      <c r="F41" s="37">
        <v>11000</v>
      </c>
      <c r="G41" s="37">
        <v>0</v>
      </c>
      <c r="H41" s="40">
        <f t="shared" si="5"/>
        <v>11000</v>
      </c>
      <c r="I41" s="37">
        <v>11000</v>
      </c>
      <c r="J41" s="37">
        <v>0</v>
      </c>
      <c r="K41" s="40">
        <f t="shared" si="6"/>
        <v>11000</v>
      </c>
      <c r="L41" s="37">
        <v>11000</v>
      </c>
      <c r="M41" s="37">
        <v>0</v>
      </c>
      <c r="N41" s="40">
        <f t="shared" si="7"/>
        <v>11700</v>
      </c>
      <c r="O41" s="37">
        <v>11700</v>
      </c>
      <c r="P41" s="37">
        <v>0</v>
      </c>
    </row>
    <row r="42" spans="1:16" ht="75" x14ac:dyDescent="0.25">
      <c r="A42" s="7"/>
      <c r="B42" s="38"/>
      <c r="C42" s="34" t="s">
        <v>31</v>
      </c>
      <c r="D42" s="39" t="s">
        <v>25</v>
      </c>
      <c r="E42" s="40">
        <f t="shared" ref="E42:E78" si="12">SUM(F42:G42)</f>
        <v>2000</v>
      </c>
      <c r="F42" s="37">
        <v>2000</v>
      </c>
      <c r="G42" s="37">
        <v>0</v>
      </c>
      <c r="H42" s="40">
        <f t="shared" ref="H42:H78" si="13">SUM(I42:J42)</f>
        <v>2000</v>
      </c>
      <c r="I42" s="37">
        <v>2000</v>
      </c>
      <c r="J42" s="37">
        <v>0</v>
      </c>
      <c r="K42" s="40">
        <f t="shared" ref="K42:K78" si="14">SUM(L42:M42)</f>
        <v>2000</v>
      </c>
      <c r="L42" s="37">
        <v>2000</v>
      </c>
      <c r="M42" s="37">
        <v>0</v>
      </c>
      <c r="N42" s="40">
        <f t="shared" ref="N42:N78" si="15">SUM(O42:P42)</f>
        <v>2000</v>
      </c>
      <c r="O42" s="37">
        <v>2000</v>
      </c>
      <c r="P42" s="37">
        <v>0</v>
      </c>
    </row>
    <row r="43" spans="1:16" ht="47.25" customHeight="1" x14ac:dyDescent="0.25">
      <c r="A43" s="7"/>
      <c r="B43" s="38"/>
      <c r="C43" s="34" t="s">
        <v>290</v>
      </c>
      <c r="D43" s="39" t="s">
        <v>314</v>
      </c>
      <c r="E43" s="40">
        <f t="shared" si="12"/>
        <v>5000</v>
      </c>
      <c r="F43" s="37">
        <v>5000</v>
      </c>
      <c r="G43" s="37">
        <v>0</v>
      </c>
      <c r="H43" s="40">
        <f t="shared" si="13"/>
        <v>5000</v>
      </c>
      <c r="I43" s="37">
        <v>5000</v>
      </c>
      <c r="J43" s="37">
        <v>0</v>
      </c>
      <c r="K43" s="40">
        <f t="shared" si="14"/>
        <v>5000</v>
      </c>
      <c r="L43" s="37">
        <v>5000</v>
      </c>
      <c r="M43" s="37">
        <v>0</v>
      </c>
      <c r="N43" s="40">
        <f t="shared" si="15"/>
        <v>5000</v>
      </c>
      <c r="O43" s="37">
        <v>5000</v>
      </c>
      <c r="P43" s="37">
        <v>0</v>
      </c>
    </row>
    <row r="44" spans="1:16" s="6" customFormat="1" ht="47.25" x14ac:dyDescent="0.25">
      <c r="A44" s="8"/>
      <c r="B44" s="30" t="s">
        <v>327</v>
      </c>
      <c r="C44" s="31"/>
      <c r="D44" s="31" t="s">
        <v>241</v>
      </c>
      <c r="E44" s="32">
        <f t="shared" si="12"/>
        <v>1115</v>
      </c>
      <c r="F44" s="33">
        <f>SUM(F48)</f>
        <v>1100</v>
      </c>
      <c r="G44" s="33">
        <f>SUM(G48)</f>
        <v>15</v>
      </c>
      <c r="H44" s="32">
        <f t="shared" si="13"/>
        <v>1115</v>
      </c>
      <c r="I44" s="33">
        <f>SUM(I48)</f>
        <v>1100</v>
      </c>
      <c r="J44" s="33">
        <f>SUM(J48)</f>
        <v>15</v>
      </c>
      <c r="K44" s="32">
        <f t="shared" si="14"/>
        <v>1115</v>
      </c>
      <c r="L44" s="33">
        <f>SUM(L48)</f>
        <v>1100</v>
      </c>
      <c r="M44" s="33">
        <f>SUM(M48)</f>
        <v>15</v>
      </c>
      <c r="N44" s="32">
        <f t="shared" si="15"/>
        <v>1115</v>
      </c>
      <c r="O44" s="33">
        <f>SUM(O48)</f>
        <v>1100</v>
      </c>
      <c r="P44" s="33">
        <f>SUM(P48)</f>
        <v>15</v>
      </c>
    </row>
    <row r="45" spans="1:16" s="6" customFormat="1" ht="15.75" x14ac:dyDescent="0.25">
      <c r="A45" s="8"/>
      <c r="B45" s="34"/>
      <c r="C45" s="34"/>
      <c r="D45" s="35" t="s">
        <v>104</v>
      </c>
      <c r="E45" s="36">
        <f t="shared" si="12"/>
        <v>43</v>
      </c>
      <c r="F45" s="36">
        <f>SUM(F46:F47)</f>
        <v>43</v>
      </c>
      <c r="G45" s="36">
        <f>SUM(G46:G47)</f>
        <v>0</v>
      </c>
      <c r="H45" s="36">
        <f t="shared" si="13"/>
        <v>43</v>
      </c>
      <c r="I45" s="36">
        <f>SUM(I46:I47)</f>
        <v>43</v>
      </c>
      <c r="J45" s="36">
        <f>SUM(J46:J47)</f>
        <v>0</v>
      </c>
      <c r="K45" s="36">
        <f t="shared" si="14"/>
        <v>43</v>
      </c>
      <c r="L45" s="36">
        <f>SUM(L46:L47)</f>
        <v>43</v>
      </c>
      <c r="M45" s="36">
        <f>SUM(M46:M47)</f>
        <v>0</v>
      </c>
      <c r="N45" s="36">
        <f t="shared" si="15"/>
        <v>43</v>
      </c>
      <c r="O45" s="36">
        <f>SUM(O46:O47)</f>
        <v>43</v>
      </c>
      <c r="P45" s="36">
        <f>SUM(P46:P47)</f>
        <v>0</v>
      </c>
    </row>
    <row r="46" spans="1:16" s="6" customFormat="1" ht="15.75" x14ac:dyDescent="0.25">
      <c r="A46" s="8"/>
      <c r="B46" s="34"/>
      <c r="C46" s="34"/>
      <c r="D46" s="35" t="s">
        <v>105</v>
      </c>
      <c r="E46" s="36">
        <f t="shared" si="12"/>
        <v>37</v>
      </c>
      <c r="F46" s="37">
        <v>37</v>
      </c>
      <c r="G46" s="37">
        <v>0</v>
      </c>
      <c r="H46" s="36">
        <f t="shared" si="13"/>
        <v>37</v>
      </c>
      <c r="I46" s="37">
        <v>37</v>
      </c>
      <c r="J46" s="37">
        <v>0</v>
      </c>
      <c r="K46" s="36">
        <f t="shared" si="14"/>
        <v>37</v>
      </c>
      <c r="L46" s="37">
        <v>37</v>
      </c>
      <c r="M46" s="37">
        <v>0</v>
      </c>
      <c r="N46" s="36">
        <f t="shared" si="15"/>
        <v>37</v>
      </c>
      <c r="O46" s="37">
        <v>37</v>
      </c>
      <c r="P46" s="37">
        <v>0</v>
      </c>
    </row>
    <row r="47" spans="1:16" s="6" customFormat="1" ht="15.75" x14ac:dyDescent="0.25">
      <c r="A47" s="8"/>
      <c r="B47" s="34"/>
      <c r="C47" s="34"/>
      <c r="D47" s="35" t="s">
        <v>106</v>
      </c>
      <c r="E47" s="36">
        <f t="shared" si="12"/>
        <v>6</v>
      </c>
      <c r="F47" s="37">
        <v>6</v>
      </c>
      <c r="G47" s="37">
        <v>0</v>
      </c>
      <c r="H47" s="36">
        <f t="shared" si="13"/>
        <v>6</v>
      </c>
      <c r="I47" s="37">
        <v>6</v>
      </c>
      <c r="J47" s="37">
        <v>0</v>
      </c>
      <c r="K47" s="36">
        <f t="shared" si="14"/>
        <v>6</v>
      </c>
      <c r="L47" s="37">
        <v>6</v>
      </c>
      <c r="M47" s="37">
        <v>0</v>
      </c>
      <c r="N47" s="36">
        <f t="shared" si="15"/>
        <v>6</v>
      </c>
      <c r="O47" s="37">
        <v>6</v>
      </c>
      <c r="P47" s="37">
        <v>0</v>
      </c>
    </row>
    <row r="48" spans="1:16" ht="30" x14ac:dyDescent="0.25">
      <c r="A48" s="7"/>
      <c r="B48" s="38"/>
      <c r="C48" s="34" t="s">
        <v>19</v>
      </c>
      <c r="D48" s="39" t="s">
        <v>20</v>
      </c>
      <c r="E48" s="40">
        <f t="shared" si="12"/>
        <v>1115</v>
      </c>
      <c r="F48" s="37">
        <v>1100</v>
      </c>
      <c r="G48" s="37">
        <v>15</v>
      </c>
      <c r="H48" s="40">
        <f t="shared" si="13"/>
        <v>1115</v>
      </c>
      <c r="I48" s="37">
        <v>1100</v>
      </c>
      <c r="J48" s="37">
        <v>15</v>
      </c>
      <c r="K48" s="40">
        <f t="shared" si="14"/>
        <v>1115</v>
      </c>
      <c r="L48" s="37">
        <v>1100</v>
      </c>
      <c r="M48" s="37">
        <v>15</v>
      </c>
      <c r="N48" s="40">
        <f t="shared" si="15"/>
        <v>1115</v>
      </c>
      <c r="O48" s="37">
        <v>1100</v>
      </c>
      <c r="P48" s="37">
        <v>15</v>
      </c>
    </row>
    <row r="49" spans="1:16" ht="31.5" x14ac:dyDescent="0.25">
      <c r="B49" s="30" t="s">
        <v>329</v>
      </c>
      <c r="C49" s="31"/>
      <c r="D49" s="31" t="s">
        <v>242</v>
      </c>
      <c r="E49" s="32">
        <f t="shared" si="12"/>
        <v>3000</v>
      </c>
      <c r="F49" s="33">
        <f>SUM(F53)</f>
        <v>2600</v>
      </c>
      <c r="G49" s="33">
        <f>SUM(G53)</f>
        <v>400</v>
      </c>
      <c r="H49" s="32">
        <f t="shared" si="13"/>
        <v>3000</v>
      </c>
      <c r="I49" s="33">
        <f>SUM(I53)</f>
        <v>2600</v>
      </c>
      <c r="J49" s="33">
        <f>SUM(J53)</f>
        <v>400</v>
      </c>
      <c r="K49" s="32">
        <f t="shared" si="14"/>
        <v>3000</v>
      </c>
      <c r="L49" s="33">
        <f>SUM(L53)</f>
        <v>2600</v>
      </c>
      <c r="M49" s="33">
        <f>SUM(M53)</f>
        <v>400</v>
      </c>
      <c r="N49" s="32">
        <f t="shared" si="15"/>
        <v>3000</v>
      </c>
      <c r="O49" s="33">
        <f>SUM(O53)</f>
        <v>2600</v>
      </c>
      <c r="P49" s="33">
        <f>SUM(P53)</f>
        <v>400</v>
      </c>
    </row>
    <row r="50" spans="1:16" s="6" customFormat="1" ht="15.75" x14ac:dyDescent="0.25">
      <c r="A50" s="8"/>
      <c r="B50" s="34"/>
      <c r="C50" s="34"/>
      <c r="D50" s="35" t="s">
        <v>104</v>
      </c>
      <c r="E50" s="36">
        <f t="shared" si="12"/>
        <v>121</v>
      </c>
      <c r="F50" s="36">
        <f>SUM(F51:F52)</f>
        <v>121</v>
      </c>
      <c r="G50" s="36">
        <f>SUM(G51:G52)</f>
        <v>0</v>
      </c>
      <c r="H50" s="36">
        <f t="shared" si="13"/>
        <v>121</v>
      </c>
      <c r="I50" s="36">
        <f>SUM(I51:I52)</f>
        <v>121</v>
      </c>
      <c r="J50" s="36">
        <f>SUM(J51:J52)</f>
        <v>0</v>
      </c>
      <c r="K50" s="36">
        <f t="shared" si="14"/>
        <v>121</v>
      </c>
      <c r="L50" s="36">
        <f>SUM(L51:L52)</f>
        <v>121</v>
      </c>
      <c r="M50" s="36">
        <f>SUM(M51:M52)</f>
        <v>0</v>
      </c>
      <c r="N50" s="36">
        <f t="shared" si="15"/>
        <v>121</v>
      </c>
      <c r="O50" s="36">
        <f>SUM(O51:O52)</f>
        <v>121</v>
      </c>
      <c r="P50" s="36">
        <f>SUM(P51:P52)</f>
        <v>0</v>
      </c>
    </row>
    <row r="51" spans="1:16" s="6" customFormat="1" ht="15.75" x14ac:dyDescent="0.25">
      <c r="A51" s="8"/>
      <c r="B51" s="34"/>
      <c r="C51" s="34"/>
      <c r="D51" s="35" t="s">
        <v>105</v>
      </c>
      <c r="E51" s="36">
        <f t="shared" si="12"/>
        <v>62</v>
      </c>
      <c r="F51" s="37">
        <v>62</v>
      </c>
      <c r="G51" s="37">
        <v>0</v>
      </c>
      <c r="H51" s="36">
        <f t="shared" si="13"/>
        <v>62</v>
      </c>
      <c r="I51" s="37">
        <v>62</v>
      </c>
      <c r="J51" s="37">
        <v>0</v>
      </c>
      <c r="K51" s="36">
        <f t="shared" si="14"/>
        <v>62</v>
      </c>
      <c r="L51" s="37">
        <v>62</v>
      </c>
      <c r="M51" s="37">
        <v>0</v>
      </c>
      <c r="N51" s="36">
        <f t="shared" si="15"/>
        <v>62</v>
      </c>
      <c r="O51" s="37">
        <v>62</v>
      </c>
      <c r="P51" s="37">
        <v>0</v>
      </c>
    </row>
    <row r="52" spans="1:16" s="6" customFormat="1" ht="15.75" x14ac:dyDescent="0.25">
      <c r="A52" s="8"/>
      <c r="B52" s="34"/>
      <c r="C52" s="34"/>
      <c r="D52" s="35" t="s">
        <v>106</v>
      </c>
      <c r="E52" s="36">
        <f t="shared" si="12"/>
        <v>59</v>
      </c>
      <c r="F52" s="37">
        <v>59</v>
      </c>
      <c r="G52" s="37">
        <v>0</v>
      </c>
      <c r="H52" s="36">
        <f t="shared" si="13"/>
        <v>59</v>
      </c>
      <c r="I52" s="37">
        <v>59</v>
      </c>
      <c r="J52" s="37">
        <v>0</v>
      </c>
      <c r="K52" s="36">
        <f t="shared" si="14"/>
        <v>59</v>
      </c>
      <c r="L52" s="37">
        <v>59</v>
      </c>
      <c r="M52" s="37">
        <v>0</v>
      </c>
      <c r="N52" s="36">
        <f t="shared" si="15"/>
        <v>59</v>
      </c>
      <c r="O52" s="37">
        <v>59</v>
      </c>
      <c r="P52" s="37">
        <v>0</v>
      </c>
    </row>
    <row r="53" spans="1:16" ht="30" x14ac:dyDescent="0.25">
      <c r="B53" s="38"/>
      <c r="C53" s="34" t="s">
        <v>32</v>
      </c>
      <c r="D53" s="39" t="s">
        <v>21</v>
      </c>
      <c r="E53" s="40">
        <f t="shared" si="12"/>
        <v>3000</v>
      </c>
      <c r="F53" s="37">
        <v>2600</v>
      </c>
      <c r="G53" s="37">
        <v>400</v>
      </c>
      <c r="H53" s="40">
        <f t="shared" si="13"/>
        <v>3000</v>
      </c>
      <c r="I53" s="37">
        <v>2600</v>
      </c>
      <c r="J53" s="37">
        <v>400</v>
      </c>
      <c r="K53" s="40">
        <f t="shared" si="14"/>
        <v>3000</v>
      </c>
      <c r="L53" s="37">
        <v>2600</v>
      </c>
      <c r="M53" s="37">
        <v>400</v>
      </c>
      <c r="N53" s="40">
        <f t="shared" si="15"/>
        <v>3000</v>
      </c>
      <c r="O53" s="37">
        <v>2600</v>
      </c>
      <c r="P53" s="37">
        <v>400</v>
      </c>
    </row>
    <row r="54" spans="1:16" ht="15.75" x14ac:dyDescent="0.25">
      <c r="B54" s="30" t="s">
        <v>330</v>
      </c>
      <c r="C54" s="31"/>
      <c r="D54" s="31" t="s">
        <v>306</v>
      </c>
      <c r="E54" s="32">
        <f t="shared" si="12"/>
        <v>1700</v>
      </c>
      <c r="F54" s="33">
        <f>SUM(F58:F61)</f>
        <v>1700</v>
      </c>
      <c r="G54" s="33">
        <f>SUM(G58:G61)</f>
        <v>0</v>
      </c>
      <c r="H54" s="32">
        <f t="shared" si="13"/>
        <v>1700</v>
      </c>
      <c r="I54" s="33">
        <f>SUM(I58:I61)</f>
        <v>1700</v>
      </c>
      <c r="J54" s="33">
        <f>SUM(J58:J61)</f>
        <v>0</v>
      </c>
      <c r="K54" s="32">
        <f t="shared" si="14"/>
        <v>1700</v>
      </c>
      <c r="L54" s="33">
        <f>SUM(L58:L61)</f>
        <v>1700</v>
      </c>
      <c r="M54" s="33">
        <f>SUM(M58:M61)</f>
        <v>0</v>
      </c>
      <c r="N54" s="32">
        <f t="shared" si="15"/>
        <v>1700</v>
      </c>
      <c r="O54" s="33">
        <f>SUM(O58:O61)</f>
        <v>1700</v>
      </c>
      <c r="P54" s="33">
        <f>SUM(P58:P61)</f>
        <v>0</v>
      </c>
    </row>
    <row r="55" spans="1:16" s="6" customFormat="1" ht="15.75" x14ac:dyDescent="0.25">
      <c r="A55" s="8"/>
      <c r="B55" s="34"/>
      <c r="C55" s="34"/>
      <c r="D55" s="35" t="s">
        <v>104</v>
      </c>
      <c r="E55" s="36">
        <f t="shared" si="12"/>
        <v>13</v>
      </c>
      <c r="F55" s="36">
        <f>SUM(F56:F57)</f>
        <v>13</v>
      </c>
      <c r="G55" s="36">
        <f>SUM(G56:G57)</f>
        <v>0</v>
      </c>
      <c r="H55" s="36">
        <f t="shared" si="13"/>
        <v>13</v>
      </c>
      <c r="I55" s="36">
        <f>SUM(I56:I57)</f>
        <v>13</v>
      </c>
      <c r="J55" s="36">
        <f>SUM(J56:J57)</f>
        <v>0</v>
      </c>
      <c r="K55" s="36">
        <f t="shared" si="14"/>
        <v>13</v>
      </c>
      <c r="L55" s="36">
        <f>SUM(L56:L57)</f>
        <v>13</v>
      </c>
      <c r="M55" s="36">
        <f>SUM(M56:M57)</f>
        <v>0</v>
      </c>
      <c r="N55" s="36">
        <f t="shared" si="15"/>
        <v>13</v>
      </c>
      <c r="O55" s="36">
        <f>SUM(O56:O57)</f>
        <v>13</v>
      </c>
      <c r="P55" s="36">
        <f>SUM(P56:P57)</f>
        <v>0</v>
      </c>
    </row>
    <row r="56" spans="1:16" s="6" customFormat="1" ht="15.75" x14ac:dyDescent="0.25">
      <c r="A56" s="8"/>
      <c r="B56" s="34"/>
      <c r="C56" s="34"/>
      <c r="D56" s="35" t="s">
        <v>105</v>
      </c>
      <c r="E56" s="36">
        <f t="shared" si="12"/>
        <v>8</v>
      </c>
      <c r="F56" s="37">
        <v>8</v>
      </c>
      <c r="G56" s="37">
        <v>0</v>
      </c>
      <c r="H56" s="36">
        <f t="shared" si="13"/>
        <v>8</v>
      </c>
      <c r="I56" s="37">
        <v>8</v>
      </c>
      <c r="J56" s="37">
        <v>0</v>
      </c>
      <c r="K56" s="36">
        <f t="shared" si="14"/>
        <v>8</v>
      </c>
      <c r="L56" s="37">
        <v>8</v>
      </c>
      <c r="M56" s="37">
        <v>0</v>
      </c>
      <c r="N56" s="36">
        <f t="shared" si="15"/>
        <v>8</v>
      </c>
      <c r="O56" s="37">
        <v>8</v>
      </c>
      <c r="P56" s="37">
        <v>0</v>
      </c>
    </row>
    <row r="57" spans="1:16" s="6" customFormat="1" ht="15.75" x14ac:dyDescent="0.25">
      <c r="A57" s="8"/>
      <c r="B57" s="34"/>
      <c r="C57" s="34"/>
      <c r="D57" s="35" t="s">
        <v>106</v>
      </c>
      <c r="E57" s="36">
        <f t="shared" si="12"/>
        <v>5</v>
      </c>
      <c r="F57" s="37">
        <v>5</v>
      </c>
      <c r="G57" s="37">
        <v>0</v>
      </c>
      <c r="H57" s="36">
        <f t="shared" si="13"/>
        <v>5</v>
      </c>
      <c r="I57" s="37">
        <v>5</v>
      </c>
      <c r="J57" s="37">
        <v>0</v>
      </c>
      <c r="K57" s="36">
        <f t="shared" si="14"/>
        <v>5</v>
      </c>
      <c r="L57" s="37">
        <v>5</v>
      </c>
      <c r="M57" s="37">
        <v>0</v>
      </c>
      <c r="N57" s="36">
        <f t="shared" si="15"/>
        <v>5</v>
      </c>
      <c r="O57" s="37">
        <v>5</v>
      </c>
      <c r="P57" s="37">
        <v>0</v>
      </c>
    </row>
    <row r="58" spans="1:16" ht="15.75" x14ac:dyDescent="0.25">
      <c r="B58" s="38"/>
      <c r="C58" s="34" t="s">
        <v>307</v>
      </c>
      <c r="D58" s="39" t="s">
        <v>300</v>
      </c>
      <c r="E58" s="40">
        <f t="shared" si="12"/>
        <v>1050</v>
      </c>
      <c r="F58" s="37">
        <f>350+700</f>
        <v>1050</v>
      </c>
      <c r="G58" s="37">
        <v>0</v>
      </c>
      <c r="H58" s="40">
        <f t="shared" si="13"/>
        <v>1050</v>
      </c>
      <c r="I58" s="37">
        <f>350+700</f>
        <v>1050</v>
      </c>
      <c r="J58" s="37">
        <v>0</v>
      </c>
      <c r="K58" s="40">
        <f t="shared" si="14"/>
        <v>1050</v>
      </c>
      <c r="L58" s="37">
        <f>350+700</f>
        <v>1050</v>
      </c>
      <c r="M58" s="37">
        <v>0</v>
      </c>
      <c r="N58" s="40">
        <f t="shared" si="15"/>
        <v>1050</v>
      </c>
      <c r="O58" s="37">
        <f>350+700</f>
        <v>1050</v>
      </c>
      <c r="P58" s="37">
        <v>0</v>
      </c>
    </row>
    <row r="59" spans="1:16" ht="45" x14ac:dyDescent="0.25">
      <c r="B59" s="38"/>
      <c r="C59" s="34" t="s">
        <v>308</v>
      </c>
      <c r="D59" s="39" t="s">
        <v>301</v>
      </c>
      <c r="E59" s="40">
        <f t="shared" si="12"/>
        <v>100</v>
      </c>
      <c r="F59" s="37">
        <v>100</v>
      </c>
      <c r="G59" s="37">
        <v>0</v>
      </c>
      <c r="H59" s="40">
        <f t="shared" si="13"/>
        <v>100</v>
      </c>
      <c r="I59" s="37">
        <v>100</v>
      </c>
      <c r="J59" s="37">
        <v>0</v>
      </c>
      <c r="K59" s="40">
        <f t="shared" si="14"/>
        <v>100</v>
      </c>
      <c r="L59" s="37">
        <v>100</v>
      </c>
      <c r="M59" s="37">
        <v>0</v>
      </c>
      <c r="N59" s="40">
        <f t="shared" si="15"/>
        <v>100</v>
      </c>
      <c r="O59" s="37">
        <v>100</v>
      </c>
      <c r="P59" s="37">
        <v>0</v>
      </c>
    </row>
    <row r="60" spans="1:16" ht="45" x14ac:dyDescent="0.25">
      <c r="B60" s="38"/>
      <c r="C60" s="34" t="s">
        <v>309</v>
      </c>
      <c r="D60" s="39" t="s">
        <v>302</v>
      </c>
      <c r="E60" s="40">
        <f t="shared" si="12"/>
        <v>100</v>
      </c>
      <c r="F60" s="37">
        <v>100</v>
      </c>
      <c r="G60" s="37">
        <v>0</v>
      </c>
      <c r="H60" s="40">
        <f t="shared" si="13"/>
        <v>100</v>
      </c>
      <c r="I60" s="37">
        <v>100</v>
      </c>
      <c r="J60" s="37">
        <v>0</v>
      </c>
      <c r="K60" s="40">
        <f t="shared" si="14"/>
        <v>100</v>
      </c>
      <c r="L60" s="37">
        <v>100</v>
      </c>
      <c r="M60" s="37">
        <v>0</v>
      </c>
      <c r="N60" s="40">
        <f t="shared" si="15"/>
        <v>100</v>
      </c>
      <c r="O60" s="37">
        <v>100</v>
      </c>
      <c r="P60" s="37">
        <v>0</v>
      </c>
    </row>
    <row r="61" spans="1:16" ht="33.75" customHeight="1" x14ac:dyDescent="0.25">
      <c r="B61" s="38"/>
      <c r="C61" s="34" t="s">
        <v>310</v>
      </c>
      <c r="D61" s="39" t="s">
        <v>303</v>
      </c>
      <c r="E61" s="40">
        <f t="shared" si="12"/>
        <v>450</v>
      </c>
      <c r="F61" s="37">
        <v>450</v>
      </c>
      <c r="G61" s="37">
        <v>0</v>
      </c>
      <c r="H61" s="40">
        <f t="shared" si="13"/>
        <v>450</v>
      </c>
      <c r="I61" s="37">
        <v>450</v>
      </c>
      <c r="J61" s="37">
        <v>0</v>
      </c>
      <c r="K61" s="40">
        <f t="shared" si="14"/>
        <v>450</v>
      </c>
      <c r="L61" s="37">
        <v>450</v>
      </c>
      <c r="M61" s="37">
        <v>0</v>
      </c>
      <c r="N61" s="40">
        <f t="shared" si="15"/>
        <v>450</v>
      </c>
      <c r="O61" s="37">
        <v>450</v>
      </c>
      <c r="P61" s="37">
        <v>0</v>
      </c>
    </row>
    <row r="62" spans="1:16" s="6" customFormat="1" ht="31.5" x14ac:dyDescent="0.25">
      <c r="A62" s="8"/>
      <c r="B62" s="30" t="s">
        <v>434</v>
      </c>
      <c r="C62" s="31"/>
      <c r="D62" s="31" t="s">
        <v>435</v>
      </c>
      <c r="E62" s="32">
        <f t="shared" si="12"/>
        <v>1850</v>
      </c>
      <c r="F62" s="33">
        <f>SUM(F66:F67)</f>
        <v>1850</v>
      </c>
      <c r="G62" s="33">
        <f>SUM(G66:G67)</f>
        <v>0</v>
      </c>
      <c r="H62" s="32">
        <f t="shared" si="13"/>
        <v>1850</v>
      </c>
      <c r="I62" s="33">
        <f>SUM(I66:I67)</f>
        <v>1850</v>
      </c>
      <c r="J62" s="33">
        <f>SUM(J66:J67)</f>
        <v>0</v>
      </c>
      <c r="K62" s="32">
        <f t="shared" si="14"/>
        <v>1850</v>
      </c>
      <c r="L62" s="33">
        <f>SUM(L66:L67)</f>
        <v>1850</v>
      </c>
      <c r="M62" s="33">
        <f>SUM(M66:M67)</f>
        <v>0</v>
      </c>
      <c r="N62" s="32">
        <f t="shared" si="15"/>
        <v>1900</v>
      </c>
      <c r="O62" s="33">
        <f>SUM(O66:O67)</f>
        <v>1900</v>
      </c>
      <c r="P62" s="33">
        <f>SUM(P66:P67)</f>
        <v>0</v>
      </c>
    </row>
    <row r="63" spans="1:16" s="6" customFormat="1" ht="15.75" x14ac:dyDescent="0.25">
      <c r="A63" s="8"/>
      <c r="B63" s="34"/>
      <c r="C63" s="34"/>
      <c r="D63" s="35" t="s">
        <v>104</v>
      </c>
      <c r="E63" s="36">
        <f t="shared" si="12"/>
        <v>130</v>
      </c>
      <c r="F63" s="36">
        <f>SUM(F64:F65)</f>
        <v>130</v>
      </c>
      <c r="G63" s="36">
        <f>SUM(G64:G65)</f>
        <v>0</v>
      </c>
      <c r="H63" s="36">
        <f t="shared" si="13"/>
        <v>130</v>
      </c>
      <c r="I63" s="36">
        <f>SUM(I64:I65)</f>
        <v>130</v>
      </c>
      <c r="J63" s="36">
        <f>SUM(J64:J65)</f>
        <v>0</v>
      </c>
      <c r="K63" s="36">
        <f t="shared" si="14"/>
        <v>130</v>
      </c>
      <c r="L63" s="36">
        <f>SUM(L64:L65)</f>
        <v>130</v>
      </c>
      <c r="M63" s="36">
        <f>SUM(M64:M65)</f>
        <v>0</v>
      </c>
      <c r="N63" s="36">
        <f t="shared" si="15"/>
        <v>130</v>
      </c>
      <c r="O63" s="36">
        <f>SUM(O64:O65)</f>
        <v>130</v>
      </c>
      <c r="P63" s="36">
        <f>SUM(P64:P65)</f>
        <v>0</v>
      </c>
    </row>
    <row r="64" spans="1:16" s="6" customFormat="1" ht="15.75" x14ac:dyDescent="0.25">
      <c r="A64" s="8"/>
      <c r="B64" s="34"/>
      <c r="C64" s="34"/>
      <c r="D64" s="35" t="s">
        <v>105</v>
      </c>
      <c r="E64" s="36">
        <f t="shared" si="12"/>
        <v>98</v>
      </c>
      <c r="F64" s="37">
        <v>98</v>
      </c>
      <c r="G64" s="37">
        <v>0</v>
      </c>
      <c r="H64" s="36">
        <f t="shared" si="13"/>
        <v>98</v>
      </c>
      <c r="I64" s="37">
        <v>98</v>
      </c>
      <c r="J64" s="37">
        <v>0</v>
      </c>
      <c r="K64" s="36">
        <f t="shared" si="14"/>
        <v>98</v>
      </c>
      <c r="L64" s="37">
        <v>98</v>
      </c>
      <c r="M64" s="37">
        <v>0</v>
      </c>
      <c r="N64" s="36">
        <f t="shared" si="15"/>
        <v>98</v>
      </c>
      <c r="O64" s="37">
        <v>98</v>
      </c>
      <c r="P64" s="37">
        <v>0</v>
      </c>
    </row>
    <row r="65" spans="1:16" s="6" customFormat="1" ht="15.75" x14ac:dyDescent="0.25">
      <c r="A65" s="8"/>
      <c r="B65" s="34"/>
      <c r="C65" s="34"/>
      <c r="D65" s="35" t="s">
        <v>106</v>
      </c>
      <c r="E65" s="36">
        <f t="shared" si="12"/>
        <v>32</v>
      </c>
      <c r="F65" s="37">
        <v>32</v>
      </c>
      <c r="G65" s="37">
        <v>0</v>
      </c>
      <c r="H65" s="36">
        <f t="shared" si="13"/>
        <v>32</v>
      </c>
      <c r="I65" s="37">
        <v>32</v>
      </c>
      <c r="J65" s="37">
        <v>0</v>
      </c>
      <c r="K65" s="36">
        <f t="shared" si="14"/>
        <v>32</v>
      </c>
      <c r="L65" s="37">
        <v>32</v>
      </c>
      <c r="M65" s="37">
        <v>0</v>
      </c>
      <c r="N65" s="36">
        <f t="shared" si="15"/>
        <v>32</v>
      </c>
      <c r="O65" s="37">
        <v>32</v>
      </c>
      <c r="P65" s="37">
        <v>0</v>
      </c>
    </row>
    <row r="66" spans="1:16" ht="30" x14ac:dyDescent="0.25">
      <c r="A66" s="7"/>
      <c r="B66" s="38"/>
      <c r="C66" s="34" t="s">
        <v>436</v>
      </c>
      <c r="D66" s="39" t="s">
        <v>18</v>
      </c>
      <c r="E66" s="40">
        <f t="shared" si="12"/>
        <v>1700</v>
      </c>
      <c r="F66" s="37">
        <f>1672+28</f>
        <v>1700</v>
      </c>
      <c r="G66" s="37">
        <v>0</v>
      </c>
      <c r="H66" s="40">
        <f t="shared" si="13"/>
        <v>1700</v>
      </c>
      <c r="I66" s="37">
        <f>1672+28</f>
        <v>1700</v>
      </c>
      <c r="J66" s="37">
        <v>0</v>
      </c>
      <c r="K66" s="40">
        <f t="shared" si="14"/>
        <v>1700</v>
      </c>
      <c r="L66" s="37">
        <f>1672+28</f>
        <v>1700</v>
      </c>
      <c r="M66" s="37">
        <v>0</v>
      </c>
      <c r="N66" s="40">
        <f t="shared" si="15"/>
        <v>1700</v>
      </c>
      <c r="O66" s="37">
        <v>1700</v>
      </c>
      <c r="P66" s="37">
        <v>0</v>
      </c>
    </row>
    <row r="67" spans="1:16" ht="30" x14ac:dyDescent="0.25">
      <c r="A67" s="7"/>
      <c r="B67" s="38"/>
      <c r="C67" s="34" t="s">
        <v>437</v>
      </c>
      <c r="D67" s="39" t="s">
        <v>324</v>
      </c>
      <c r="E67" s="40">
        <f t="shared" si="12"/>
        <v>150</v>
      </c>
      <c r="F67" s="37">
        <v>150</v>
      </c>
      <c r="G67" s="37">
        <v>0</v>
      </c>
      <c r="H67" s="40">
        <f t="shared" si="13"/>
        <v>150</v>
      </c>
      <c r="I67" s="37">
        <v>150</v>
      </c>
      <c r="J67" s="37">
        <v>0</v>
      </c>
      <c r="K67" s="40">
        <f t="shared" si="14"/>
        <v>150</v>
      </c>
      <c r="L67" s="37">
        <v>150</v>
      </c>
      <c r="M67" s="37">
        <v>0</v>
      </c>
      <c r="N67" s="40">
        <f t="shared" si="15"/>
        <v>200</v>
      </c>
      <c r="O67" s="37">
        <v>200</v>
      </c>
      <c r="P67" s="37">
        <v>0</v>
      </c>
    </row>
    <row r="68" spans="1:16" s="6" customFormat="1" ht="37.5" customHeight="1" x14ac:dyDescent="0.25">
      <c r="A68" s="8"/>
      <c r="B68" s="30" t="s">
        <v>455</v>
      </c>
      <c r="C68" s="31"/>
      <c r="D68" s="31" t="s">
        <v>457</v>
      </c>
      <c r="E68" s="32">
        <f>SUM(F68:G68)</f>
        <v>2200</v>
      </c>
      <c r="F68" s="33">
        <f>F72</f>
        <v>2200</v>
      </c>
      <c r="G68" s="33">
        <f>G72</f>
        <v>0</v>
      </c>
      <c r="H68" s="32">
        <f>SUM(I68:J68)</f>
        <v>2200</v>
      </c>
      <c r="I68" s="33">
        <f>I72</f>
        <v>2200</v>
      </c>
      <c r="J68" s="33">
        <f>J72</f>
        <v>0</v>
      </c>
      <c r="K68" s="32">
        <f>SUM(L68:M68)</f>
        <v>2200</v>
      </c>
      <c r="L68" s="33">
        <f>L72</f>
        <v>2200</v>
      </c>
      <c r="M68" s="33">
        <f>M72</f>
        <v>0</v>
      </c>
      <c r="N68" s="32">
        <f>SUM(O68:P68)</f>
        <v>2200</v>
      </c>
      <c r="O68" s="33">
        <f>O72</f>
        <v>2200</v>
      </c>
      <c r="P68" s="33">
        <f>P72</f>
        <v>0</v>
      </c>
    </row>
    <row r="69" spans="1:16" s="6" customFormat="1" ht="15.75" x14ac:dyDescent="0.25">
      <c r="A69" s="8"/>
      <c r="B69" s="34"/>
      <c r="C69" s="34"/>
      <c r="D69" s="35" t="s">
        <v>104</v>
      </c>
      <c r="E69" s="36">
        <f>SUM(F69:G69)</f>
        <v>65</v>
      </c>
      <c r="F69" s="36">
        <f>SUM(F70:F71)</f>
        <v>65</v>
      </c>
      <c r="G69" s="36">
        <f>SUM(G70:G71)</f>
        <v>0</v>
      </c>
      <c r="H69" s="36">
        <f>SUM(I69:J69)</f>
        <v>75</v>
      </c>
      <c r="I69" s="36">
        <f>SUM(I70:I71)</f>
        <v>75</v>
      </c>
      <c r="J69" s="36">
        <f>SUM(J70:J71)</f>
        <v>0</v>
      </c>
      <c r="K69" s="36">
        <f>SUM(L69:M69)</f>
        <v>75</v>
      </c>
      <c r="L69" s="36">
        <f>SUM(L70:L71)</f>
        <v>75</v>
      </c>
      <c r="M69" s="36">
        <f>SUM(M70:M71)</f>
        <v>0</v>
      </c>
      <c r="N69" s="36">
        <f>SUM(O69:P69)</f>
        <v>75</v>
      </c>
      <c r="O69" s="36">
        <f>SUM(O70:O71)</f>
        <v>75</v>
      </c>
      <c r="P69" s="36">
        <f>SUM(P70:P71)</f>
        <v>0</v>
      </c>
    </row>
    <row r="70" spans="1:16" s="6" customFormat="1" ht="15.75" x14ac:dyDescent="0.25">
      <c r="A70" s="8"/>
      <c r="B70" s="34"/>
      <c r="C70" s="34"/>
      <c r="D70" s="35" t="s">
        <v>105</v>
      </c>
      <c r="E70" s="36">
        <f>SUM(F70:G70)</f>
        <v>50</v>
      </c>
      <c r="F70" s="37">
        <v>50</v>
      </c>
      <c r="G70" s="37">
        <v>0</v>
      </c>
      <c r="H70" s="36">
        <f>SUM(I70:J70)</f>
        <v>60</v>
      </c>
      <c r="I70" s="37">
        <v>60</v>
      </c>
      <c r="J70" s="37">
        <v>0</v>
      </c>
      <c r="K70" s="36">
        <f>SUM(L70:M70)</f>
        <v>60</v>
      </c>
      <c r="L70" s="37">
        <v>60</v>
      </c>
      <c r="M70" s="37">
        <v>0</v>
      </c>
      <c r="N70" s="36">
        <f>SUM(O70:P70)</f>
        <v>60</v>
      </c>
      <c r="O70" s="37">
        <v>60</v>
      </c>
      <c r="P70" s="37">
        <v>0</v>
      </c>
    </row>
    <row r="71" spans="1:16" s="6" customFormat="1" ht="15.75" x14ac:dyDescent="0.25">
      <c r="A71" s="8"/>
      <c r="B71" s="34"/>
      <c r="C71" s="34"/>
      <c r="D71" s="35" t="s">
        <v>106</v>
      </c>
      <c r="E71" s="36">
        <f>SUM(F71:G71)</f>
        <v>15</v>
      </c>
      <c r="F71" s="37">
        <v>15</v>
      </c>
      <c r="G71" s="37">
        <v>0</v>
      </c>
      <c r="H71" s="36">
        <f>SUM(I71:J71)</f>
        <v>15</v>
      </c>
      <c r="I71" s="37">
        <v>15</v>
      </c>
      <c r="J71" s="37">
        <v>0</v>
      </c>
      <c r="K71" s="36">
        <f>SUM(L71:M71)</f>
        <v>15</v>
      </c>
      <c r="L71" s="37">
        <v>15</v>
      </c>
      <c r="M71" s="37">
        <v>0</v>
      </c>
      <c r="N71" s="36">
        <f>SUM(O71:P71)</f>
        <v>15</v>
      </c>
      <c r="O71" s="37">
        <v>15</v>
      </c>
      <c r="P71" s="37">
        <v>0</v>
      </c>
    </row>
    <row r="72" spans="1:16" ht="27.75" customHeight="1" x14ac:dyDescent="0.25">
      <c r="A72" s="7"/>
      <c r="B72" s="38"/>
      <c r="C72" s="34" t="s">
        <v>456</v>
      </c>
      <c r="D72" s="39" t="s">
        <v>457</v>
      </c>
      <c r="E72" s="40">
        <f>SUM(F72:G72)</f>
        <v>2200</v>
      </c>
      <c r="F72" s="37">
        <v>2200</v>
      </c>
      <c r="G72" s="37">
        <v>0</v>
      </c>
      <c r="H72" s="40">
        <f>SUM(I72:J72)</f>
        <v>2200</v>
      </c>
      <c r="I72" s="37">
        <v>2200</v>
      </c>
      <c r="J72" s="37">
        <v>0</v>
      </c>
      <c r="K72" s="40">
        <f>SUM(L72:M72)</f>
        <v>2200</v>
      </c>
      <c r="L72" s="37">
        <v>2200</v>
      </c>
      <c r="M72" s="37">
        <v>0</v>
      </c>
      <c r="N72" s="40">
        <f>SUM(O72:P72)</f>
        <v>2200</v>
      </c>
      <c r="O72" s="37">
        <v>2200</v>
      </c>
      <c r="P72" s="37">
        <v>0</v>
      </c>
    </row>
    <row r="73" spans="1:16" ht="38.25" customHeight="1" x14ac:dyDescent="0.25">
      <c r="B73" s="16" t="s">
        <v>331</v>
      </c>
      <c r="C73" s="17"/>
      <c r="D73" s="18" t="s">
        <v>33</v>
      </c>
      <c r="E73" s="19">
        <f t="shared" si="12"/>
        <v>2998000</v>
      </c>
      <c r="F73" s="19">
        <f>F77+F83+F97+F115+F119</f>
        <v>2998000</v>
      </c>
      <c r="G73" s="19">
        <f>G77+G83+G97+G115+G119</f>
        <v>0</v>
      </c>
      <c r="H73" s="19">
        <f t="shared" si="13"/>
        <v>3167000</v>
      </c>
      <c r="I73" s="19">
        <f>I77+I83+I97+I115+I119</f>
        <v>3167000</v>
      </c>
      <c r="J73" s="19">
        <f>J77+J83+J97+J115+J119</f>
        <v>0</v>
      </c>
      <c r="K73" s="19">
        <f t="shared" si="14"/>
        <v>3407000</v>
      </c>
      <c r="L73" s="19">
        <f>L77+L83+L97+L115+L119</f>
        <v>3407000</v>
      </c>
      <c r="M73" s="19">
        <f>M77+M83+M97+M115+M119</f>
        <v>0</v>
      </c>
      <c r="N73" s="19">
        <f t="shared" si="15"/>
        <v>3583000</v>
      </c>
      <c r="O73" s="19">
        <f>O77+O83+O97+O115+O119</f>
        <v>3583000</v>
      </c>
      <c r="P73" s="19">
        <f>P77+P83+P97+P115+P119</f>
        <v>0</v>
      </c>
    </row>
    <row r="74" spans="1:16" s="6" customFormat="1" ht="15.75" x14ac:dyDescent="0.25">
      <c r="A74" s="8"/>
      <c r="B74" s="34"/>
      <c r="C74" s="34"/>
      <c r="D74" s="35" t="s">
        <v>104</v>
      </c>
      <c r="E74" s="36">
        <f t="shared" si="12"/>
        <v>1038</v>
      </c>
      <c r="F74" s="36">
        <f>F78+F84+F98+F116+F120</f>
        <v>1038</v>
      </c>
      <c r="G74" s="36">
        <f>G78+G84+G98+G116</f>
        <v>0</v>
      </c>
      <c r="H74" s="36">
        <f t="shared" si="13"/>
        <v>1038</v>
      </c>
      <c r="I74" s="36">
        <f>I78+I84+I98+I116+I120</f>
        <v>1038</v>
      </c>
      <c r="J74" s="36">
        <f>J78+J84+J98+J116</f>
        <v>0</v>
      </c>
      <c r="K74" s="36">
        <f t="shared" si="14"/>
        <v>1038</v>
      </c>
      <c r="L74" s="36">
        <f>L78+L84+L98+L116+L120</f>
        <v>1038</v>
      </c>
      <c r="M74" s="36">
        <f>M78+M84+M98+M116</f>
        <v>0</v>
      </c>
      <c r="N74" s="36">
        <f t="shared" si="15"/>
        <v>1038</v>
      </c>
      <c r="O74" s="36">
        <f>O78+O84+O98+O116+O120</f>
        <v>1038</v>
      </c>
      <c r="P74" s="36">
        <f>P78+P84+P98+P116</f>
        <v>0</v>
      </c>
    </row>
    <row r="75" spans="1:16" s="6" customFormat="1" ht="15.75" x14ac:dyDescent="0.25">
      <c r="A75" s="8"/>
      <c r="B75" s="34"/>
      <c r="C75" s="34"/>
      <c r="D75" s="35" t="s">
        <v>105</v>
      </c>
      <c r="E75" s="36">
        <f t="shared" si="12"/>
        <v>0</v>
      </c>
      <c r="F75" s="36">
        <f>F79+F85+F99+F117+F121</f>
        <v>0</v>
      </c>
      <c r="G75" s="37">
        <f>G79+G85+G99+G117</f>
        <v>0</v>
      </c>
      <c r="H75" s="36">
        <f t="shared" si="13"/>
        <v>0</v>
      </c>
      <c r="I75" s="36">
        <f>I79+I85+I99+I117+I121</f>
        <v>0</v>
      </c>
      <c r="J75" s="37">
        <f>J79+J85+J99+J117</f>
        <v>0</v>
      </c>
      <c r="K75" s="36">
        <f t="shared" si="14"/>
        <v>0</v>
      </c>
      <c r="L75" s="36">
        <f>L79+L85+L99+L117+L121</f>
        <v>0</v>
      </c>
      <c r="M75" s="37">
        <f>M79+M85+M99+M117</f>
        <v>0</v>
      </c>
      <c r="N75" s="36">
        <f t="shared" si="15"/>
        <v>0</v>
      </c>
      <c r="O75" s="36">
        <f>O79+O85+O99+O117+O121</f>
        <v>0</v>
      </c>
      <c r="P75" s="37">
        <f>P79+P85+P99+P117</f>
        <v>0</v>
      </c>
    </row>
    <row r="76" spans="1:16" ht="19.5" x14ac:dyDescent="0.25">
      <c r="B76" s="25"/>
      <c r="C76" s="26"/>
      <c r="D76" s="35" t="s">
        <v>106</v>
      </c>
      <c r="E76" s="36">
        <f t="shared" si="12"/>
        <v>1038</v>
      </c>
      <c r="F76" s="36">
        <f>F80+F86+F100+F118+F122</f>
        <v>1038</v>
      </c>
      <c r="G76" s="36">
        <f>G80+G86+G100+G118</f>
        <v>0</v>
      </c>
      <c r="H76" s="36">
        <f t="shared" si="13"/>
        <v>1038</v>
      </c>
      <c r="I76" s="36">
        <f>I80+I86+I100+I118+I122</f>
        <v>1038</v>
      </c>
      <c r="J76" s="36">
        <f>J80+J86+J100+J118</f>
        <v>0</v>
      </c>
      <c r="K76" s="36">
        <f t="shared" si="14"/>
        <v>1038</v>
      </c>
      <c r="L76" s="36">
        <f>L80+L86+L100+L118+L122</f>
        <v>1038</v>
      </c>
      <c r="M76" s="36">
        <f>M80+M86+M100+M118</f>
        <v>0</v>
      </c>
      <c r="N76" s="36">
        <f t="shared" si="15"/>
        <v>1038</v>
      </c>
      <c r="O76" s="36">
        <f>O80+O86+O100+O118+O122</f>
        <v>1038</v>
      </c>
      <c r="P76" s="36">
        <f>P80+P86+P100+P118</f>
        <v>0</v>
      </c>
    </row>
    <row r="77" spans="1:16" ht="18" x14ac:dyDescent="0.25">
      <c r="B77" s="30" t="s">
        <v>332</v>
      </c>
      <c r="C77" s="31"/>
      <c r="D77" s="53" t="s">
        <v>34</v>
      </c>
      <c r="E77" s="32">
        <f t="shared" si="12"/>
        <v>2108962</v>
      </c>
      <c r="F77" s="33">
        <f>SUM(F81:F82)</f>
        <v>2108962</v>
      </c>
      <c r="G77" s="33">
        <f>SUM(G81:G82)</f>
        <v>0</v>
      </c>
      <c r="H77" s="32">
        <f t="shared" si="13"/>
        <v>2267812</v>
      </c>
      <c r="I77" s="33">
        <f>SUM(I81:I82)</f>
        <v>2267812</v>
      </c>
      <c r="J77" s="33">
        <f>SUM(J81:J82)</f>
        <v>0</v>
      </c>
      <c r="K77" s="32">
        <f t="shared" si="14"/>
        <v>2495338</v>
      </c>
      <c r="L77" s="33">
        <f>SUM(L81:L82)</f>
        <v>2495338</v>
      </c>
      <c r="M77" s="33">
        <f>SUM(M81:M82)</f>
        <v>0</v>
      </c>
      <c r="N77" s="32">
        <f t="shared" si="15"/>
        <v>2656026</v>
      </c>
      <c r="O77" s="33">
        <f>SUM(O81:O82)</f>
        <v>2656026</v>
      </c>
      <c r="P77" s="33">
        <f>SUM(P81:P82)</f>
        <v>0</v>
      </c>
    </row>
    <row r="78" spans="1:16" ht="18" x14ac:dyDescent="0.25">
      <c r="B78" s="41"/>
      <c r="C78" s="42"/>
      <c r="D78" s="43" t="s">
        <v>104</v>
      </c>
      <c r="E78" s="36">
        <f t="shared" si="12"/>
        <v>0</v>
      </c>
      <c r="F78" s="36">
        <f>SUM(F79:F80)</f>
        <v>0</v>
      </c>
      <c r="G78" s="36">
        <f>SUM(G79:G80)</f>
        <v>0</v>
      </c>
      <c r="H78" s="36">
        <f t="shared" si="13"/>
        <v>0</v>
      </c>
      <c r="I78" s="36">
        <f>SUM(I79:I80)</f>
        <v>0</v>
      </c>
      <c r="J78" s="36">
        <f>SUM(J79:J80)</f>
        <v>0</v>
      </c>
      <c r="K78" s="36">
        <f t="shared" si="14"/>
        <v>0</v>
      </c>
      <c r="L78" s="36">
        <f>SUM(L79:L80)</f>
        <v>0</v>
      </c>
      <c r="M78" s="36">
        <f>SUM(M79:M80)</f>
        <v>0</v>
      </c>
      <c r="N78" s="36">
        <f t="shared" si="15"/>
        <v>0</v>
      </c>
      <c r="O78" s="36">
        <f>SUM(O79:O80)</f>
        <v>0</v>
      </c>
      <c r="P78" s="36">
        <f>SUM(P79:P80)</f>
        <v>0</v>
      </c>
    </row>
    <row r="79" spans="1:16" ht="18" x14ac:dyDescent="0.25">
      <c r="B79" s="41"/>
      <c r="C79" s="42"/>
      <c r="D79" s="44" t="s">
        <v>240</v>
      </c>
      <c r="E79" s="36">
        <f t="shared" ref="E79:E110" si="16">SUM(F79:G79)</f>
        <v>0</v>
      </c>
      <c r="F79" s="37">
        <v>0</v>
      </c>
      <c r="G79" s="37">
        <v>0</v>
      </c>
      <c r="H79" s="36">
        <f t="shared" ref="H79:H110" si="17">SUM(I79:J79)</f>
        <v>0</v>
      </c>
      <c r="I79" s="37">
        <v>0</v>
      </c>
      <c r="J79" s="37">
        <v>0</v>
      </c>
      <c r="K79" s="36">
        <f t="shared" ref="K79:K110" si="18">SUM(L79:M79)</f>
        <v>0</v>
      </c>
      <c r="L79" s="37">
        <v>0</v>
      </c>
      <c r="M79" s="37">
        <v>0</v>
      </c>
      <c r="N79" s="36">
        <f t="shared" ref="N79:N110" si="19">SUM(O79:P79)</f>
        <v>0</v>
      </c>
      <c r="O79" s="37">
        <v>0</v>
      </c>
      <c r="P79" s="37">
        <v>0</v>
      </c>
    </row>
    <row r="80" spans="1:16" ht="18" x14ac:dyDescent="0.25">
      <c r="B80" s="41"/>
      <c r="C80" s="42"/>
      <c r="D80" s="44" t="s">
        <v>108</v>
      </c>
      <c r="E80" s="36">
        <f t="shared" si="16"/>
        <v>0</v>
      </c>
      <c r="F80" s="37">
        <v>0</v>
      </c>
      <c r="G80" s="37">
        <v>0</v>
      </c>
      <c r="H80" s="36">
        <f t="shared" si="17"/>
        <v>0</v>
      </c>
      <c r="I80" s="37">
        <v>0</v>
      </c>
      <c r="J80" s="37">
        <v>0</v>
      </c>
      <c r="K80" s="36">
        <f t="shared" si="18"/>
        <v>0</v>
      </c>
      <c r="L80" s="37">
        <v>0</v>
      </c>
      <c r="M80" s="37">
        <v>0</v>
      </c>
      <c r="N80" s="36">
        <f t="shared" si="19"/>
        <v>0</v>
      </c>
      <c r="O80" s="37">
        <v>0</v>
      </c>
      <c r="P80" s="37">
        <v>0</v>
      </c>
    </row>
    <row r="81" spans="2:16" ht="30" x14ac:dyDescent="0.25">
      <c r="B81" s="38"/>
      <c r="C81" s="34" t="s">
        <v>51</v>
      </c>
      <c r="D81" s="39" t="s">
        <v>35</v>
      </c>
      <c r="E81" s="40">
        <f t="shared" si="16"/>
        <v>1991462</v>
      </c>
      <c r="F81" s="37">
        <v>1991462</v>
      </c>
      <c r="G81" s="37">
        <v>0</v>
      </c>
      <c r="H81" s="40">
        <f t="shared" si="17"/>
        <v>2150312</v>
      </c>
      <c r="I81" s="37">
        <v>2150312</v>
      </c>
      <c r="J81" s="37">
        <v>0</v>
      </c>
      <c r="K81" s="40">
        <f t="shared" si="18"/>
        <v>2376338</v>
      </c>
      <c r="L81" s="37">
        <v>2376338</v>
      </c>
      <c r="M81" s="37">
        <v>0</v>
      </c>
      <c r="N81" s="40">
        <f t="shared" si="19"/>
        <v>2537026</v>
      </c>
      <c r="O81" s="37">
        <v>2537026</v>
      </c>
      <c r="P81" s="37">
        <v>0</v>
      </c>
    </row>
    <row r="82" spans="2:16" ht="75" x14ac:dyDescent="0.25">
      <c r="B82" s="38"/>
      <c r="C82" s="34" t="s">
        <v>50</v>
      </c>
      <c r="D82" s="39" t="s">
        <v>109</v>
      </c>
      <c r="E82" s="40">
        <f t="shared" si="16"/>
        <v>117500</v>
      </c>
      <c r="F82" s="37">
        <v>117500</v>
      </c>
      <c r="G82" s="37">
        <v>0</v>
      </c>
      <c r="H82" s="40">
        <f t="shared" si="17"/>
        <v>117500</v>
      </c>
      <c r="I82" s="37">
        <v>117500</v>
      </c>
      <c r="J82" s="37">
        <v>0</v>
      </c>
      <c r="K82" s="40">
        <f t="shared" si="18"/>
        <v>119000</v>
      </c>
      <c r="L82" s="37">
        <v>119000</v>
      </c>
      <c r="M82" s="37">
        <v>0</v>
      </c>
      <c r="N82" s="40">
        <f t="shared" si="19"/>
        <v>119000</v>
      </c>
      <c r="O82" s="37">
        <v>119000</v>
      </c>
      <c r="P82" s="37">
        <v>0</v>
      </c>
    </row>
    <row r="83" spans="2:16" ht="36" x14ac:dyDescent="0.25">
      <c r="B83" s="30" t="s">
        <v>333</v>
      </c>
      <c r="C83" s="31"/>
      <c r="D83" s="53" t="s">
        <v>36</v>
      </c>
      <c r="E83" s="32">
        <f t="shared" si="16"/>
        <v>797848</v>
      </c>
      <c r="F83" s="33">
        <f>F87+F88+F89+F90+F91+F93+F94+F95+F96</f>
        <v>797848</v>
      </c>
      <c r="G83" s="33">
        <f>G87+G88+G89+G90+G91+G93+G94+G95+G96</f>
        <v>0</v>
      </c>
      <c r="H83" s="32">
        <f t="shared" si="17"/>
        <v>805798</v>
      </c>
      <c r="I83" s="33">
        <f>I87+I88+I89+I90+I91+I93+I94+I95+I96</f>
        <v>805798</v>
      </c>
      <c r="J83" s="33">
        <f>J87+J88+J89+J90+J91+J93+J94+J95+J96</f>
        <v>0</v>
      </c>
      <c r="K83" s="32">
        <f t="shared" si="18"/>
        <v>816772</v>
      </c>
      <c r="L83" s="33">
        <f>L87+L88+L89+L90+L91+L93+L94+L95+L96</f>
        <v>816772</v>
      </c>
      <c r="M83" s="33">
        <f>M87+M88+M89+M90+M91+M93+M94+M95+M96</f>
        <v>0</v>
      </c>
      <c r="N83" s="32">
        <f t="shared" si="19"/>
        <v>827817</v>
      </c>
      <c r="O83" s="33">
        <f>O87+O88+O89+O90+O91+O93+O94+O95+O96</f>
        <v>827817</v>
      </c>
      <c r="P83" s="33">
        <f>P87+P88+P89+P90+P91+P93+P94+P95+P96</f>
        <v>0</v>
      </c>
    </row>
    <row r="84" spans="2:16" ht="18" x14ac:dyDescent="0.25">
      <c r="B84" s="41"/>
      <c r="C84" s="42"/>
      <c r="D84" s="43" t="s">
        <v>104</v>
      </c>
      <c r="E84" s="36">
        <f t="shared" si="16"/>
        <v>484</v>
      </c>
      <c r="F84" s="36">
        <f>SUM(F85:F86)</f>
        <v>484</v>
      </c>
      <c r="G84" s="36">
        <f>SUM(G85:G86)</f>
        <v>0</v>
      </c>
      <c r="H84" s="36">
        <f t="shared" si="17"/>
        <v>484</v>
      </c>
      <c r="I84" s="36">
        <f>SUM(I85:I86)</f>
        <v>484</v>
      </c>
      <c r="J84" s="36">
        <f>SUM(J85:J86)</f>
        <v>0</v>
      </c>
      <c r="K84" s="36">
        <f t="shared" si="18"/>
        <v>484</v>
      </c>
      <c r="L84" s="36">
        <f>SUM(L85:L86)</f>
        <v>484</v>
      </c>
      <c r="M84" s="36">
        <f>SUM(M85:M86)</f>
        <v>0</v>
      </c>
      <c r="N84" s="36">
        <f t="shared" si="19"/>
        <v>484</v>
      </c>
      <c r="O84" s="36">
        <f>SUM(O85:O86)</f>
        <v>484</v>
      </c>
      <c r="P84" s="36">
        <f>SUM(P85:P86)</f>
        <v>0</v>
      </c>
    </row>
    <row r="85" spans="2:16" ht="18" x14ac:dyDescent="0.25">
      <c r="B85" s="41"/>
      <c r="C85" s="42"/>
      <c r="D85" s="44" t="s">
        <v>240</v>
      </c>
      <c r="E85" s="36">
        <f t="shared" si="16"/>
        <v>0</v>
      </c>
      <c r="F85" s="37">
        <v>0</v>
      </c>
      <c r="G85" s="37">
        <v>0</v>
      </c>
      <c r="H85" s="36">
        <f t="shared" si="17"/>
        <v>0</v>
      </c>
      <c r="I85" s="37">
        <v>0</v>
      </c>
      <c r="J85" s="37">
        <v>0</v>
      </c>
      <c r="K85" s="36">
        <f t="shared" si="18"/>
        <v>0</v>
      </c>
      <c r="L85" s="37">
        <v>0</v>
      </c>
      <c r="M85" s="37">
        <v>0</v>
      </c>
      <c r="N85" s="36">
        <f t="shared" si="19"/>
        <v>0</v>
      </c>
      <c r="O85" s="37">
        <v>0</v>
      </c>
      <c r="P85" s="37">
        <v>0</v>
      </c>
    </row>
    <row r="86" spans="2:16" ht="18" x14ac:dyDescent="0.25">
      <c r="B86" s="41"/>
      <c r="C86" s="42"/>
      <c r="D86" s="44" t="s">
        <v>108</v>
      </c>
      <c r="E86" s="36">
        <f t="shared" si="16"/>
        <v>484</v>
      </c>
      <c r="F86" s="37">
        <v>484</v>
      </c>
      <c r="G86" s="37">
        <v>0</v>
      </c>
      <c r="H86" s="36">
        <f t="shared" si="17"/>
        <v>484</v>
      </c>
      <c r="I86" s="37">
        <v>484</v>
      </c>
      <c r="J86" s="37">
        <v>0</v>
      </c>
      <c r="K86" s="36">
        <f t="shared" si="18"/>
        <v>484</v>
      </c>
      <c r="L86" s="37">
        <v>484</v>
      </c>
      <c r="M86" s="37">
        <v>0</v>
      </c>
      <c r="N86" s="36">
        <f t="shared" si="19"/>
        <v>484</v>
      </c>
      <c r="O86" s="37">
        <v>484</v>
      </c>
      <c r="P86" s="37">
        <v>0</v>
      </c>
    </row>
    <row r="87" spans="2:16" ht="30" x14ac:dyDescent="0.25">
      <c r="B87" s="38"/>
      <c r="C87" s="34" t="s">
        <v>41</v>
      </c>
      <c r="D87" s="39" t="s">
        <v>37</v>
      </c>
      <c r="E87" s="36">
        <f t="shared" si="16"/>
        <v>350760</v>
      </c>
      <c r="F87" s="37">
        <v>350760</v>
      </c>
      <c r="G87" s="37">
        <v>0</v>
      </c>
      <c r="H87" s="36">
        <f t="shared" si="17"/>
        <v>356021</v>
      </c>
      <c r="I87" s="37">
        <v>356021</v>
      </c>
      <c r="J87" s="37">
        <v>0</v>
      </c>
      <c r="K87" s="36">
        <f t="shared" si="18"/>
        <v>361361</v>
      </c>
      <c r="L87" s="37">
        <v>361361</v>
      </c>
      <c r="M87" s="37">
        <v>0</v>
      </c>
      <c r="N87" s="36">
        <f t="shared" si="19"/>
        <v>366782</v>
      </c>
      <c r="O87" s="37">
        <v>366782</v>
      </c>
      <c r="P87" s="37">
        <v>0</v>
      </c>
    </row>
    <row r="88" spans="2:16" ht="15.75" x14ac:dyDescent="0.25">
      <c r="B88" s="38"/>
      <c r="C88" s="34" t="s">
        <v>42</v>
      </c>
      <c r="D88" s="39" t="s">
        <v>57</v>
      </c>
      <c r="E88" s="36">
        <f t="shared" si="16"/>
        <v>272968</v>
      </c>
      <c r="F88" s="37">
        <v>272968</v>
      </c>
      <c r="G88" s="37">
        <v>0</v>
      </c>
      <c r="H88" s="36">
        <f t="shared" si="17"/>
        <v>275697</v>
      </c>
      <c r="I88" s="37">
        <v>275697</v>
      </c>
      <c r="J88" s="37">
        <v>0</v>
      </c>
      <c r="K88" s="36">
        <f t="shared" si="18"/>
        <v>281211</v>
      </c>
      <c r="L88" s="37">
        <v>281211</v>
      </c>
      <c r="M88" s="37">
        <v>0</v>
      </c>
      <c r="N88" s="36">
        <f t="shared" si="19"/>
        <v>286835</v>
      </c>
      <c r="O88" s="37">
        <v>286835</v>
      </c>
      <c r="P88" s="37">
        <v>0</v>
      </c>
    </row>
    <row r="89" spans="2:16" ht="30" x14ac:dyDescent="0.25">
      <c r="B89" s="38"/>
      <c r="C89" s="34" t="s">
        <v>43</v>
      </c>
      <c r="D89" s="39" t="s">
        <v>56</v>
      </c>
      <c r="E89" s="36">
        <f t="shared" si="16"/>
        <v>126000</v>
      </c>
      <c r="F89" s="37">
        <v>126000</v>
      </c>
      <c r="G89" s="37">
        <v>0</v>
      </c>
      <c r="H89" s="36">
        <f t="shared" si="17"/>
        <v>126000</v>
      </c>
      <c r="I89" s="37">
        <v>126000</v>
      </c>
      <c r="J89" s="37">
        <v>0</v>
      </c>
      <c r="K89" s="36">
        <f t="shared" si="18"/>
        <v>126000</v>
      </c>
      <c r="L89" s="37">
        <v>126000</v>
      </c>
      <c r="M89" s="37">
        <v>0</v>
      </c>
      <c r="N89" s="36">
        <f t="shared" si="19"/>
        <v>126000</v>
      </c>
      <c r="O89" s="37">
        <v>126000</v>
      </c>
      <c r="P89" s="37">
        <v>0</v>
      </c>
    </row>
    <row r="90" spans="2:16" ht="15.75" x14ac:dyDescent="0.25">
      <c r="B90" s="38"/>
      <c r="C90" s="34" t="s">
        <v>44</v>
      </c>
      <c r="D90" s="39" t="s">
        <v>55</v>
      </c>
      <c r="E90" s="36">
        <f t="shared" si="16"/>
        <v>880</v>
      </c>
      <c r="F90" s="37">
        <v>880</v>
      </c>
      <c r="G90" s="37">
        <v>0</v>
      </c>
      <c r="H90" s="36">
        <f t="shared" si="17"/>
        <v>880</v>
      </c>
      <c r="I90" s="37">
        <v>880</v>
      </c>
      <c r="J90" s="37">
        <v>0</v>
      </c>
      <c r="K90" s="36">
        <f t="shared" si="18"/>
        <v>1000</v>
      </c>
      <c r="L90" s="37">
        <v>1000</v>
      </c>
      <c r="M90" s="37">
        <v>0</v>
      </c>
      <c r="N90" s="36">
        <f t="shared" si="19"/>
        <v>1000</v>
      </c>
      <c r="O90" s="37">
        <v>1000</v>
      </c>
      <c r="P90" s="37">
        <v>0</v>
      </c>
    </row>
    <row r="91" spans="2:16" ht="30" x14ac:dyDescent="0.25">
      <c r="B91" s="38"/>
      <c r="C91" s="34" t="s">
        <v>45</v>
      </c>
      <c r="D91" s="39" t="s">
        <v>38</v>
      </c>
      <c r="E91" s="36">
        <f t="shared" si="16"/>
        <v>25000</v>
      </c>
      <c r="F91" s="37">
        <v>25000</v>
      </c>
      <c r="G91" s="37">
        <v>0</v>
      </c>
      <c r="H91" s="36">
        <f t="shared" si="17"/>
        <v>25000</v>
      </c>
      <c r="I91" s="37">
        <v>25000</v>
      </c>
      <c r="J91" s="37">
        <v>0</v>
      </c>
      <c r="K91" s="36">
        <f t="shared" si="18"/>
        <v>25000</v>
      </c>
      <c r="L91" s="37">
        <v>25000</v>
      </c>
      <c r="M91" s="37">
        <v>0</v>
      </c>
      <c r="N91" s="36">
        <f t="shared" si="19"/>
        <v>25000</v>
      </c>
      <c r="O91" s="37">
        <v>25000</v>
      </c>
      <c r="P91" s="37">
        <v>0</v>
      </c>
    </row>
    <row r="92" spans="2:16" ht="45.75" customHeight="1" x14ac:dyDescent="0.25">
      <c r="B92" s="38"/>
      <c r="C92" s="34"/>
      <c r="D92" s="39" t="s">
        <v>424</v>
      </c>
      <c r="E92" s="36">
        <f t="shared" si="16"/>
        <v>25000</v>
      </c>
      <c r="F92" s="37">
        <v>25000</v>
      </c>
      <c r="G92" s="37">
        <v>0</v>
      </c>
      <c r="H92" s="36">
        <f t="shared" si="17"/>
        <v>0</v>
      </c>
      <c r="I92" s="37">
        <v>0</v>
      </c>
      <c r="J92" s="37">
        <v>0</v>
      </c>
      <c r="K92" s="36">
        <f t="shared" si="18"/>
        <v>0</v>
      </c>
      <c r="L92" s="37">
        <v>0</v>
      </c>
      <c r="M92" s="37">
        <v>0</v>
      </c>
      <c r="N92" s="36">
        <f t="shared" si="19"/>
        <v>0</v>
      </c>
      <c r="O92" s="37">
        <v>0</v>
      </c>
      <c r="P92" s="37">
        <v>0</v>
      </c>
    </row>
    <row r="93" spans="2:16" ht="30" x14ac:dyDescent="0.25">
      <c r="B93" s="38"/>
      <c r="C93" s="34" t="s">
        <v>46</v>
      </c>
      <c r="D93" s="39" t="s">
        <v>54</v>
      </c>
      <c r="E93" s="36">
        <f t="shared" si="16"/>
        <v>15000</v>
      </c>
      <c r="F93" s="37">
        <v>15000</v>
      </c>
      <c r="G93" s="37">
        <v>0</v>
      </c>
      <c r="H93" s="36">
        <f t="shared" si="17"/>
        <v>15000</v>
      </c>
      <c r="I93" s="37">
        <v>15000</v>
      </c>
      <c r="J93" s="37">
        <v>0</v>
      </c>
      <c r="K93" s="36">
        <f t="shared" si="18"/>
        <v>15000</v>
      </c>
      <c r="L93" s="37">
        <v>15000</v>
      </c>
      <c r="M93" s="37">
        <v>0</v>
      </c>
      <c r="N93" s="36">
        <f t="shared" si="19"/>
        <v>15000</v>
      </c>
      <c r="O93" s="37">
        <v>15000</v>
      </c>
      <c r="P93" s="37">
        <v>0</v>
      </c>
    </row>
    <row r="94" spans="2:16" ht="45" x14ac:dyDescent="0.25">
      <c r="B94" s="38"/>
      <c r="C94" s="34" t="s">
        <v>47</v>
      </c>
      <c r="D94" s="39" t="s">
        <v>53</v>
      </c>
      <c r="E94" s="36">
        <f t="shared" si="16"/>
        <v>1500</v>
      </c>
      <c r="F94" s="37">
        <v>1500</v>
      </c>
      <c r="G94" s="37">
        <v>0</v>
      </c>
      <c r="H94" s="36">
        <f t="shared" si="17"/>
        <v>1500</v>
      </c>
      <c r="I94" s="37">
        <v>1500</v>
      </c>
      <c r="J94" s="37">
        <v>0</v>
      </c>
      <c r="K94" s="36">
        <f t="shared" si="18"/>
        <v>1500</v>
      </c>
      <c r="L94" s="37">
        <v>1500</v>
      </c>
      <c r="M94" s="37">
        <v>0</v>
      </c>
      <c r="N94" s="36">
        <f t="shared" si="19"/>
        <v>1500</v>
      </c>
      <c r="O94" s="37">
        <v>1500</v>
      </c>
      <c r="P94" s="37">
        <v>0</v>
      </c>
    </row>
    <row r="95" spans="2:16" ht="15.75" x14ac:dyDescent="0.25">
      <c r="B95" s="38"/>
      <c r="C95" s="34" t="s">
        <v>48</v>
      </c>
      <c r="D95" s="39" t="s">
        <v>39</v>
      </c>
      <c r="E95" s="36">
        <f t="shared" si="16"/>
        <v>5400</v>
      </c>
      <c r="F95" s="37">
        <v>5400</v>
      </c>
      <c r="G95" s="37">
        <v>0</v>
      </c>
      <c r="H95" s="36">
        <f t="shared" si="17"/>
        <v>5400</v>
      </c>
      <c r="I95" s="37">
        <v>5400</v>
      </c>
      <c r="J95" s="37">
        <v>0</v>
      </c>
      <c r="K95" s="36">
        <f t="shared" si="18"/>
        <v>5400</v>
      </c>
      <c r="L95" s="37">
        <v>5400</v>
      </c>
      <c r="M95" s="37">
        <v>0</v>
      </c>
      <c r="N95" s="36">
        <f t="shared" si="19"/>
        <v>5400</v>
      </c>
      <c r="O95" s="37">
        <v>5400</v>
      </c>
      <c r="P95" s="37">
        <v>0</v>
      </c>
    </row>
    <row r="96" spans="2:16" ht="15.75" x14ac:dyDescent="0.25">
      <c r="B96" s="38"/>
      <c r="C96" s="34" t="s">
        <v>49</v>
      </c>
      <c r="D96" s="39" t="s">
        <v>40</v>
      </c>
      <c r="E96" s="36">
        <f t="shared" si="16"/>
        <v>340</v>
      </c>
      <c r="F96" s="37">
        <v>340</v>
      </c>
      <c r="G96" s="37">
        <v>0</v>
      </c>
      <c r="H96" s="36">
        <f t="shared" si="17"/>
        <v>300</v>
      </c>
      <c r="I96" s="37">
        <v>300</v>
      </c>
      <c r="J96" s="37">
        <v>0</v>
      </c>
      <c r="K96" s="36">
        <f t="shared" si="18"/>
        <v>300</v>
      </c>
      <c r="L96" s="37">
        <v>300</v>
      </c>
      <c r="M96" s="37">
        <v>0</v>
      </c>
      <c r="N96" s="36">
        <f t="shared" si="19"/>
        <v>300</v>
      </c>
      <c r="O96" s="37">
        <v>300</v>
      </c>
      <c r="P96" s="37">
        <v>0</v>
      </c>
    </row>
    <row r="97" spans="2:16" ht="36" x14ac:dyDescent="0.25">
      <c r="B97" s="30" t="s">
        <v>334</v>
      </c>
      <c r="C97" s="31"/>
      <c r="D97" s="53" t="s">
        <v>52</v>
      </c>
      <c r="E97" s="32">
        <f t="shared" si="16"/>
        <v>37390</v>
      </c>
      <c r="F97" s="33">
        <f>SUM(F101:F114)</f>
        <v>37390</v>
      </c>
      <c r="G97" s="33">
        <f>SUM(G101:G114)</f>
        <v>0</v>
      </c>
      <c r="H97" s="32">
        <f t="shared" si="17"/>
        <v>38890</v>
      </c>
      <c r="I97" s="33">
        <f>SUM(I101:I114)</f>
        <v>38890</v>
      </c>
      <c r="J97" s="33">
        <f>SUM(J101:J114)</f>
        <v>0</v>
      </c>
      <c r="K97" s="32">
        <f t="shared" si="18"/>
        <v>40390</v>
      </c>
      <c r="L97" s="33">
        <f>SUM(L101:L114)</f>
        <v>40390</v>
      </c>
      <c r="M97" s="33">
        <f>SUM(M101:M114)</f>
        <v>0</v>
      </c>
      <c r="N97" s="32">
        <f t="shared" si="19"/>
        <v>43657</v>
      </c>
      <c r="O97" s="33">
        <f>SUM(O101:O114)</f>
        <v>43657</v>
      </c>
      <c r="P97" s="33">
        <f>SUM(P101:P114)</f>
        <v>0</v>
      </c>
    </row>
    <row r="98" spans="2:16" ht="18" x14ac:dyDescent="0.25">
      <c r="B98" s="41"/>
      <c r="C98" s="42"/>
      <c r="D98" s="43" t="s">
        <v>104</v>
      </c>
      <c r="E98" s="36">
        <f t="shared" si="16"/>
        <v>0</v>
      </c>
      <c r="F98" s="36">
        <f>SUM(F99:F100)</f>
        <v>0</v>
      </c>
      <c r="G98" s="36">
        <f>SUM(G99:G100)</f>
        <v>0</v>
      </c>
      <c r="H98" s="36">
        <f t="shared" si="17"/>
        <v>0</v>
      </c>
      <c r="I98" s="36">
        <f>SUM(I99:I100)</f>
        <v>0</v>
      </c>
      <c r="J98" s="36">
        <f>SUM(J99:J100)</f>
        <v>0</v>
      </c>
      <c r="K98" s="36">
        <f t="shared" si="18"/>
        <v>0</v>
      </c>
      <c r="L98" s="36">
        <f>SUM(L99:L100)</f>
        <v>0</v>
      </c>
      <c r="M98" s="36">
        <f>SUM(M99:M100)</f>
        <v>0</v>
      </c>
      <c r="N98" s="36">
        <f t="shared" si="19"/>
        <v>0</v>
      </c>
      <c r="O98" s="36">
        <f>SUM(O99:O100)</f>
        <v>0</v>
      </c>
      <c r="P98" s="36">
        <f>SUM(P99:P100)</f>
        <v>0</v>
      </c>
    </row>
    <row r="99" spans="2:16" ht="18" x14ac:dyDescent="0.25">
      <c r="B99" s="41"/>
      <c r="C99" s="42"/>
      <c r="D99" s="44" t="s">
        <v>240</v>
      </c>
      <c r="E99" s="36">
        <f t="shared" si="16"/>
        <v>0</v>
      </c>
      <c r="F99" s="37">
        <v>0</v>
      </c>
      <c r="G99" s="37">
        <v>0</v>
      </c>
      <c r="H99" s="36">
        <f t="shared" si="17"/>
        <v>0</v>
      </c>
      <c r="I99" s="37">
        <v>0</v>
      </c>
      <c r="J99" s="37">
        <v>0</v>
      </c>
      <c r="K99" s="36">
        <f t="shared" si="18"/>
        <v>0</v>
      </c>
      <c r="L99" s="37">
        <v>0</v>
      </c>
      <c r="M99" s="37">
        <v>0</v>
      </c>
      <c r="N99" s="36">
        <f t="shared" si="19"/>
        <v>0</v>
      </c>
      <c r="O99" s="37">
        <v>0</v>
      </c>
      <c r="P99" s="37">
        <v>0</v>
      </c>
    </row>
    <row r="100" spans="2:16" ht="18" x14ac:dyDescent="0.25">
      <c r="B100" s="41"/>
      <c r="C100" s="42"/>
      <c r="D100" s="44" t="s">
        <v>108</v>
      </c>
      <c r="E100" s="36">
        <f t="shared" si="16"/>
        <v>0</v>
      </c>
      <c r="F100" s="37">
        <v>0</v>
      </c>
      <c r="G100" s="37">
        <v>0</v>
      </c>
      <c r="H100" s="36">
        <f t="shared" si="17"/>
        <v>0</v>
      </c>
      <c r="I100" s="37">
        <v>0</v>
      </c>
      <c r="J100" s="37">
        <v>0</v>
      </c>
      <c r="K100" s="36">
        <f t="shared" si="18"/>
        <v>0</v>
      </c>
      <c r="L100" s="37">
        <v>0</v>
      </c>
      <c r="M100" s="37">
        <v>0</v>
      </c>
      <c r="N100" s="36">
        <f t="shared" si="19"/>
        <v>0</v>
      </c>
      <c r="O100" s="37">
        <v>0</v>
      </c>
      <c r="P100" s="37">
        <v>0</v>
      </c>
    </row>
    <row r="101" spans="2:16" ht="30" x14ac:dyDescent="0.25">
      <c r="B101" s="38"/>
      <c r="C101" s="34" t="s">
        <v>58</v>
      </c>
      <c r="D101" s="39" t="s">
        <v>287</v>
      </c>
      <c r="E101" s="40">
        <f t="shared" si="16"/>
        <v>1800</v>
      </c>
      <c r="F101" s="45">
        <v>1800</v>
      </c>
      <c r="G101" s="45">
        <v>0</v>
      </c>
      <c r="H101" s="40">
        <f t="shared" si="17"/>
        <v>1800</v>
      </c>
      <c r="I101" s="45">
        <v>1800</v>
      </c>
      <c r="J101" s="45">
        <v>0</v>
      </c>
      <c r="K101" s="40">
        <f t="shared" si="18"/>
        <v>1900</v>
      </c>
      <c r="L101" s="45">
        <v>1900</v>
      </c>
      <c r="M101" s="45">
        <v>0</v>
      </c>
      <c r="N101" s="85">
        <f t="shared" si="19"/>
        <v>2000</v>
      </c>
      <c r="O101" s="45">
        <v>2000</v>
      </c>
      <c r="P101" s="45">
        <v>0</v>
      </c>
    </row>
    <row r="102" spans="2:16" x14ac:dyDescent="0.25">
      <c r="B102" s="38"/>
      <c r="C102" s="34" t="s">
        <v>59</v>
      </c>
      <c r="D102" s="39" t="s">
        <v>264</v>
      </c>
      <c r="E102" s="40">
        <f t="shared" si="16"/>
        <v>2800</v>
      </c>
      <c r="F102" s="45">
        <v>2800</v>
      </c>
      <c r="G102" s="45">
        <v>0</v>
      </c>
      <c r="H102" s="40">
        <f t="shared" si="17"/>
        <v>2950</v>
      </c>
      <c r="I102" s="45">
        <v>2950</v>
      </c>
      <c r="J102" s="45">
        <v>0</v>
      </c>
      <c r="K102" s="40">
        <f t="shared" si="18"/>
        <v>3109</v>
      </c>
      <c r="L102" s="45">
        <v>3109</v>
      </c>
      <c r="M102" s="45">
        <v>0</v>
      </c>
      <c r="N102" s="85">
        <f t="shared" si="19"/>
        <v>3500</v>
      </c>
      <c r="O102" s="45">
        <v>3500</v>
      </c>
      <c r="P102" s="45">
        <v>0</v>
      </c>
    </row>
    <row r="103" spans="2:16" x14ac:dyDescent="0.25">
      <c r="B103" s="38"/>
      <c r="C103" s="34" t="s">
        <v>60</v>
      </c>
      <c r="D103" s="39" t="s">
        <v>265</v>
      </c>
      <c r="E103" s="40">
        <f t="shared" si="16"/>
        <v>3600</v>
      </c>
      <c r="F103" s="45">
        <v>3600</v>
      </c>
      <c r="G103" s="45">
        <v>0</v>
      </c>
      <c r="H103" s="40">
        <f t="shared" si="17"/>
        <v>3650</v>
      </c>
      <c r="I103" s="45">
        <v>3650</v>
      </c>
      <c r="J103" s="45">
        <v>0</v>
      </c>
      <c r="K103" s="40">
        <f t="shared" si="18"/>
        <v>3800</v>
      </c>
      <c r="L103" s="45">
        <v>3800</v>
      </c>
      <c r="M103" s="45">
        <v>0</v>
      </c>
      <c r="N103" s="85">
        <f t="shared" si="19"/>
        <v>5000</v>
      </c>
      <c r="O103" s="45">
        <v>5000</v>
      </c>
      <c r="P103" s="45">
        <v>0</v>
      </c>
    </row>
    <row r="104" spans="2:16" x14ac:dyDescent="0.25">
      <c r="B104" s="38"/>
      <c r="C104" s="34" t="s">
        <v>61</v>
      </c>
      <c r="D104" s="39" t="s">
        <v>266</v>
      </c>
      <c r="E104" s="40">
        <f t="shared" si="16"/>
        <v>38</v>
      </c>
      <c r="F104" s="45">
        <v>38</v>
      </c>
      <c r="G104" s="45">
        <v>0</v>
      </c>
      <c r="H104" s="40">
        <f t="shared" si="17"/>
        <v>38</v>
      </c>
      <c r="I104" s="45">
        <v>38</v>
      </c>
      <c r="J104" s="45">
        <v>0</v>
      </c>
      <c r="K104" s="40">
        <f t="shared" si="18"/>
        <v>38</v>
      </c>
      <c r="L104" s="45">
        <v>38</v>
      </c>
      <c r="M104" s="45">
        <v>0</v>
      </c>
      <c r="N104" s="85">
        <f t="shared" si="19"/>
        <v>38</v>
      </c>
      <c r="O104" s="45">
        <v>38</v>
      </c>
      <c r="P104" s="45">
        <v>0</v>
      </c>
    </row>
    <row r="105" spans="2:16" x14ac:dyDescent="0.25">
      <c r="B105" s="38"/>
      <c r="C105" s="34" t="s">
        <v>62</v>
      </c>
      <c r="D105" s="39" t="s">
        <v>267</v>
      </c>
      <c r="E105" s="40">
        <f t="shared" si="16"/>
        <v>6782</v>
      </c>
      <c r="F105" s="45">
        <v>6782</v>
      </c>
      <c r="G105" s="45">
        <v>0</v>
      </c>
      <c r="H105" s="40">
        <f t="shared" si="17"/>
        <v>6800</v>
      </c>
      <c r="I105" s="45">
        <v>6800</v>
      </c>
      <c r="J105" s="45">
        <v>0</v>
      </c>
      <c r="K105" s="40">
        <f t="shared" si="18"/>
        <v>6900</v>
      </c>
      <c r="L105" s="45">
        <v>6900</v>
      </c>
      <c r="M105" s="45">
        <v>0</v>
      </c>
      <c r="N105" s="85">
        <f t="shared" si="19"/>
        <v>7200</v>
      </c>
      <c r="O105" s="45">
        <v>7200</v>
      </c>
      <c r="P105" s="45">
        <v>0</v>
      </c>
    </row>
    <row r="106" spans="2:16" x14ac:dyDescent="0.25">
      <c r="B106" s="38"/>
      <c r="C106" s="34" t="s">
        <v>63</v>
      </c>
      <c r="D106" s="39" t="s">
        <v>268</v>
      </c>
      <c r="E106" s="40">
        <f t="shared" si="16"/>
        <v>5600</v>
      </c>
      <c r="F106" s="45">
        <v>5600</v>
      </c>
      <c r="G106" s="45">
        <v>0</v>
      </c>
      <c r="H106" s="40">
        <f t="shared" si="17"/>
        <v>5600</v>
      </c>
      <c r="I106" s="45">
        <v>5600</v>
      </c>
      <c r="J106" s="45">
        <v>0</v>
      </c>
      <c r="K106" s="40">
        <f t="shared" si="18"/>
        <v>5800</v>
      </c>
      <c r="L106" s="45">
        <v>5800</v>
      </c>
      <c r="M106" s="45">
        <v>0</v>
      </c>
      <c r="N106" s="85">
        <f t="shared" si="19"/>
        <v>6300</v>
      </c>
      <c r="O106" s="45">
        <v>6300</v>
      </c>
      <c r="P106" s="45">
        <v>0</v>
      </c>
    </row>
    <row r="107" spans="2:16" x14ac:dyDescent="0.25">
      <c r="B107" s="38"/>
      <c r="C107" s="34" t="s">
        <v>64</v>
      </c>
      <c r="D107" s="39" t="s">
        <v>269</v>
      </c>
      <c r="E107" s="40">
        <f t="shared" si="16"/>
        <v>50</v>
      </c>
      <c r="F107" s="45">
        <v>50</v>
      </c>
      <c r="G107" s="45">
        <v>0</v>
      </c>
      <c r="H107" s="40">
        <f t="shared" si="17"/>
        <v>50</v>
      </c>
      <c r="I107" s="45">
        <v>50</v>
      </c>
      <c r="J107" s="45">
        <v>0</v>
      </c>
      <c r="K107" s="40">
        <f t="shared" si="18"/>
        <v>50</v>
      </c>
      <c r="L107" s="45">
        <v>50</v>
      </c>
      <c r="M107" s="45">
        <v>0</v>
      </c>
      <c r="N107" s="85">
        <f t="shared" si="19"/>
        <v>50</v>
      </c>
      <c r="O107" s="45">
        <v>50</v>
      </c>
      <c r="P107" s="45">
        <v>0</v>
      </c>
    </row>
    <row r="108" spans="2:16" x14ac:dyDescent="0.25">
      <c r="B108" s="38"/>
      <c r="C108" s="34" t="s">
        <v>65</v>
      </c>
      <c r="D108" s="39" t="s">
        <v>270</v>
      </c>
      <c r="E108" s="40">
        <f t="shared" si="16"/>
        <v>450</v>
      </c>
      <c r="F108" s="45">
        <v>450</v>
      </c>
      <c r="G108" s="45">
        <v>0</v>
      </c>
      <c r="H108" s="40">
        <f t="shared" si="17"/>
        <v>450</v>
      </c>
      <c r="I108" s="45">
        <v>450</v>
      </c>
      <c r="J108" s="45">
        <v>0</v>
      </c>
      <c r="K108" s="40">
        <f t="shared" si="18"/>
        <v>450</v>
      </c>
      <c r="L108" s="45">
        <v>450</v>
      </c>
      <c r="M108" s="45">
        <v>0</v>
      </c>
      <c r="N108" s="85">
        <f t="shared" si="19"/>
        <v>490</v>
      </c>
      <c r="O108" s="45">
        <v>490</v>
      </c>
      <c r="P108" s="45">
        <v>0</v>
      </c>
    </row>
    <row r="109" spans="2:16" x14ac:dyDescent="0.25">
      <c r="B109" s="38"/>
      <c r="C109" s="34" t="s">
        <v>66</v>
      </c>
      <c r="D109" s="39" t="s">
        <v>271</v>
      </c>
      <c r="E109" s="40">
        <f t="shared" si="16"/>
        <v>9585</v>
      </c>
      <c r="F109" s="45">
        <v>9585</v>
      </c>
      <c r="G109" s="45">
        <v>0</v>
      </c>
      <c r="H109" s="40">
        <f t="shared" si="17"/>
        <v>9900</v>
      </c>
      <c r="I109" s="45">
        <v>9900</v>
      </c>
      <c r="J109" s="45">
        <v>0</v>
      </c>
      <c r="K109" s="40">
        <f t="shared" si="18"/>
        <v>10085</v>
      </c>
      <c r="L109" s="45">
        <v>10085</v>
      </c>
      <c r="M109" s="45">
        <v>0</v>
      </c>
      <c r="N109" s="85">
        <f t="shared" si="19"/>
        <v>10500</v>
      </c>
      <c r="O109" s="45">
        <v>10500</v>
      </c>
      <c r="P109" s="45">
        <v>0</v>
      </c>
    </row>
    <row r="110" spans="2:16" ht="30" x14ac:dyDescent="0.25">
      <c r="B110" s="38"/>
      <c r="C110" s="34" t="s">
        <v>67</v>
      </c>
      <c r="D110" s="39" t="s">
        <v>272</v>
      </c>
      <c r="E110" s="40">
        <f t="shared" si="16"/>
        <v>2700</v>
      </c>
      <c r="F110" s="45">
        <v>2700</v>
      </c>
      <c r="G110" s="45">
        <v>0</v>
      </c>
      <c r="H110" s="40">
        <f t="shared" si="17"/>
        <v>2700</v>
      </c>
      <c r="I110" s="45">
        <v>2700</v>
      </c>
      <c r="J110" s="45">
        <v>0</v>
      </c>
      <c r="K110" s="40">
        <f t="shared" si="18"/>
        <v>2991</v>
      </c>
      <c r="L110" s="45">
        <v>2991</v>
      </c>
      <c r="M110" s="45">
        <v>0</v>
      </c>
      <c r="N110" s="85">
        <f t="shared" si="19"/>
        <v>3050</v>
      </c>
      <c r="O110" s="45">
        <v>3050</v>
      </c>
      <c r="P110" s="45">
        <v>0</v>
      </c>
    </row>
    <row r="111" spans="2:16" x14ac:dyDescent="0.25">
      <c r="B111" s="38"/>
      <c r="C111" s="34" t="s">
        <v>68</v>
      </c>
      <c r="D111" s="39" t="s">
        <v>273</v>
      </c>
      <c r="E111" s="40">
        <f t="shared" ref="E111:E130" si="20">SUM(F111:G111)</f>
        <v>1200</v>
      </c>
      <c r="F111" s="45">
        <v>1200</v>
      </c>
      <c r="G111" s="45">
        <v>0</v>
      </c>
      <c r="H111" s="40">
        <f t="shared" ref="H111:H130" si="21">SUM(I111:J111)</f>
        <v>1683</v>
      </c>
      <c r="I111" s="45">
        <v>1683</v>
      </c>
      <c r="J111" s="45">
        <v>0</v>
      </c>
      <c r="K111" s="40">
        <f t="shared" ref="K111:K130" si="22">SUM(L111:M111)</f>
        <v>1683</v>
      </c>
      <c r="L111" s="45">
        <v>1683</v>
      </c>
      <c r="M111" s="45">
        <v>0</v>
      </c>
      <c r="N111" s="85">
        <f t="shared" ref="N111:N130" si="23">SUM(O111:P111)</f>
        <v>1683</v>
      </c>
      <c r="O111" s="45">
        <v>1683</v>
      </c>
      <c r="P111" s="45">
        <v>0</v>
      </c>
    </row>
    <row r="112" spans="2:16" ht="30" x14ac:dyDescent="0.25">
      <c r="B112" s="38"/>
      <c r="C112" s="34" t="s">
        <v>69</v>
      </c>
      <c r="D112" s="39" t="s">
        <v>274</v>
      </c>
      <c r="E112" s="40">
        <f t="shared" si="20"/>
        <v>2276</v>
      </c>
      <c r="F112" s="45">
        <v>2276</v>
      </c>
      <c r="G112" s="45">
        <v>0</v>
      </c>
      <c r="H112" s="40">
        <f t="shared" si="21"/>
        <v>2648</v>
      </c>
      <c r="I112" s="45">
        <v>2648</v>
      </c>
      <c r="J112" s="45">
        <v>0</v>
      </c>
      <c r="K112" s="40">
        <f t="shared" si="22"/>
        <v>2648</v>
      </c>
      <c r="L112" s="45">
        <v>2648</v>
      </c>
      <c r="M112" s="45">
        <v>0</v>
      </c>
      <c r="N112" s="85">
        <f t="shared" si="23"/>
        <v>2900</v>
      </c>
      <c r="O112" s="45">
        <v>2900</v>
      </c>
      <c r="P112" s="45">
        <v>0</v>
      </c>
    </row>
    <row r="113" spans="1:16" ht="30" x14ac:dyDescent="0.25">
      <c r="B113" s="38"/>
      <c r="C113" s="34" t="s">
        <v>70</v>
      </c>
      <c r="D113" s="39" t="s">
        <v>275</v>
      </c>
      <c r="E113" s="40">
        <f t="shared" si="20"/>
        <v>252</v>
      </c>
      <c r="F113" s="45">
        <v>252</v>
      </c>
      <c r="G113" s="45">
        <v>0</v>
      </c>
      <c r="H113" s="40">
        <f t="shared" si="21"/>
        <v>271</v>
      </c>
      <c r="I113" s="45">
        <v>271</v>
      </c>
      <c r="J113" s="45">
        <v>0</v>
      </c>
      <c r="K113" s="40">
        <f t="shared" si="22"/>
        <v>552</v>
      </c>
      <c r="L113" s="45">
        <v>552</v>
      </c>
      <c r="M113" s="45">
        <v>0</v>
      </c>
      <c r="N113" s="85">
        <f t="shared" si="23"/>
        <v>562</v>
      </c>
      <c r="O113" s="45">
        <v>562</v>
      </c>
      <c r="P113" s="45">
        <v>0</v>
      </c>
    </row>
    <row r="114" spans="1:16" ht="45" x14ac:dyDescent="0.25">
      <c r="B114" s="38"/>
      <c r="C114" s="34" t="s">
        <v>71</v>
      </c>
      <c r="D114" s="39" t="s">
        <v>276</v>
      </c>
      <c r="E114" s="40">
        <f t="shared" si="20"/>
        <v>257</v>
      </c>
      <c r="F114" s="45">
        <v>257</v>
      </c>
      <c r="G114" s="45">
        <v>0</v>
      </c>
      <c r="H114" s="40">
        <f t="shared" si="21"/>
        <v>350</v>
      </c>
      <c r="I114" s="45">
        <v>350</v>
      </c>
      <c r="J114" s="45">
        <v>0</v>
      </c>
      <c r="K114" s="40">
        <f t="shared" si="22"/>
        <v>384</v>
      </c>
      <c r="L114" s="45">
        <v>384</v>
      </c>
      <c r="M114" s="45">
        <v>0</v>
      </c>
      <c r="N114" s="85">
        <f t="shared" si="23"/>
        <v>384</v>
      </c>
      <c r="O114" s="45">
        <v>384</v>
      </c>
      <c r="P114" s="45">
        <v>0</v>
      </c>
    </row>
    <row r="115" spans="1:16" ht="36" x14ac:dyDescent="0.25">
      <c r="B115" s="30" t="s">
        <v>335</v>
      </c>
      <c r="C115" s="31"/>
      <c r="D115" s="53" t="s">
        <v>103</v>
      </c>
      <c r="E115" s="32">
        <f t="shared" si="20"/>
        <v>46500</v>
      </c>
      <c r="F115" s="33">
        <v>46500</v>
      </c>
      <c r="G115" s="33">
        <v>0</v>
      </c>
      <c r="H115" s="32">
        <f t="shared" si="21"/>
        <v>46500</v>
      </c>
      <c r="I115" s="33">
        <v>46500</v>
      </c>
      <c r="J115" s="33">
        <v>0</v>
      </c>
      <c r="K115" s="32">
        <f t="shared" si="22"/>
        <v>46500</v>
      </c>
      <c r="L115" s="33">
        <v>46500</v>
      </c>
      <c r="M115" s="33">
        <v>0</v>
      </c>
      <c r="N115" s="32">
        <f t="shared" si="23"/>
        <v>46500</v>
      </c>
      <c r="O115" s="33">
        <v>46500</v>
      </c>
      <c r="P115" s="33">
        <v>0</v>
      </c>
    </row>
    <row r="116" spans="1:16" ht="18" x14ac:dyDescent="0.25">
      <c r="B116" s="41"/>
      <c r="C116" s="42"/>
      <c r="D116" s="43" t="s">
        <v>104</v>
      </c>
      <c r="E116" s="36">
        <f t="shared" si="20"/>
        <v>0</v>
      </c>
      <c r="F116" s="36">
        <f>SUM(F117:F118)</f>
        <v>0</v>
      </c>
      <c r="G116" s="36">
        <f>SUM(G117:G118)</f>
        <v>0</v>
      </c>
      <c r="H116" s="36">
        <f t="shared" si="21"/>
        <v>0</v>
      </c>
      <c r="I116" s="36">
        <f>SUM(I117:I118)</f>
        <v>0</v>
      </c>
      <c r="J116" s="36">
        <f>SUM(J117:J118)</f>
        <v>0</v>
      </c>
      <c r="K116" s="36">
        <f t="shared" si="22"/>
        <v>0</v>
      </c>
      <c r="L116" s="36">
        <f>SUM(L117:L118)</f>
        <v>0</v>
      </c>
      <c r="M116" s="36">
        <f>SUM(M117:M118)</f>
        <v>0</v>
      </c>
      <c r="N116" s="36">
        <f t="shared" si="23"/>
        <v>0</v>
      </c>
      <c r="O116" s="36">
        <f>SUM(O117:O118)</f>
        <v>0</v>
      </c>
      <c r="P116" s="36">
        <f>SUM(P117:P118)</f>
        <v>0</v>
      </c>
    </row>
    <row r="117" spans="1:16" ht="18" x14ac:dyDescent="0.25">
      <c r="B117" s="41"/>
      <c r="C117" s="42"/>
      <c r="D117" s="44" t="s">
        <v>240</v>
      </c>
      <c r="E117" s="36">
        <f t="shared" si="20"/>
        <v>0</v>
      </c>
      <c r="F117" s="37">
        <v>0</v>
      </c>
      <c r="G117" s="37">
        <v>0</v>
      </c>
      <c r="H117" s="36">
        <f t="shared" si="21"/>
        <v>0</v>
      </c>
      <c r="I117" s="37">
        <v>0</v>
      </c>
      <c r="J117" s="37">
        <v>0</v>
      </c>
      <c r="K117" s="36">
        <f t="shared" si="22"/>
        <v>0</v>
      </c>
      <c r="L117" s="37">
        <v>0</v>
      </c>
      <c r="M117" s="37">
        <v>0</v>
      </c>
      <c r="N117" s="36">
        <f t="shared" si="23"/>
        <v>0</v>
      </c>
      <c r="O117" s="37">
        <v>0</v>
      </c>
      <c r="P117" s="37">
        <v>0</v>
      </c>
    </row>
    <row r="118" spans="1:16" ht="18" x14ac:dyDescent="0.25">
      <c r="B118" s="41"/>
      <c r="C118" s="42"/>
      <c r="D118" s="44" t="s">
        <v>108</v>
      </c>
      <c r="E118" s="36">
        <f t="shared" si="20"/>
        <v>0</v>
      </c>
      <c r="F118" s="37">
        <v>0</v>
      </c>
      <c r="G118" s="37">
        <v>0</v>
      </c>
      <c r="H118" s="36">
        <f t="shared" si="21"/>
        <v>0</v>
      </c>
      <c r="I118" s="37">
        <v>0</v>
      </c>
      <c r="J118" s="37">
        <v>0</v>
      </c>
      <c r="K118" s="36">
        <f t="shared" si="22"/>
        <v>0</v>
      </c>
      <c r="L118" s="37">
        <v>0</v>
      </c>
      <c r="M118" s="37">
        <v>0</v>
      </c>
      <c r="N118" s="36">
        <f t="shared" si="23"/>
        <v>0</v>
      </c>
      <c r="O118" s="37">
        <v>0</v>
      </c>
      <c r="P118" s="37">
        <v>0</v>
      </c>
    </row>
    <row r="119" spans="1:16" ht="54" x14ac:dyDescent="0.25">
      <c r="B119" s="30" t="s">
        <v>328</v>
      </c>
      <c r="C119" s="31"/>
      <c r="D119" s="53" t="s">
        <v>243</v>
      </c>
      <c r="E119" s="32">
        <f t="shared" si="20"/>
        <v>7300</v>
      </c>
      <c r="F119" s="33">
        <v>7300</v>
      </c>
      <c r="G119" s="33">
        <v>0</v>
      </c>
      <c r="H119" s="32">
        <f t="shared" si="21"/>
        <v>8000</v>
      </c>
      <c r="I119" s="33">
        <v>8000</v>
      </c>
      <c r="J119" s="33">
        <v>0</v>
      </c>
      <c r="K119" s="32">
        <f t="shared" si="22"/>
        <v>8000</v>
      </c>
      <c r="L119" s="33">
        <v>8000</v>
      </c>
      <c r="M119" s="33">
        <v>0</v>
      </c>
      <c r="N119" s="32">
        <f t="shared" si="23"/>
        <v>9000</v>
      </c>
      <c r="O119" s="33">
        <v>9000</v>
      </c>
      <c r="P119" s="33">
        <v>0</v>
      </c>
    </row>
    <row r="120" spans="1:16" ht="18" x14ac:dyDescent="0.25">
      <c r="B120" s="46"/>
      <c r="C120" s="47"/>
      <c r="D120" s="48" t="s">
        <v>104</v>
      </c>
      <c r="E120" s="49">
        <f t="shared" si="20"/>
        <v>554</v>
      </c>
      <c r="F120" s="49">
        <f>SUM(F121:F122)</f>
        <v>554</v>
      </c>
      <c r="G120" s="49">
        <f>SUM(G121:G122)</f>
        <v>0</v>
      </c>
      <c r="H120" s="49">
        <f t="shared" si="21"/>
        <v>554</v>
      </c>
      <c r="I120" s="49">
        <f>SUM(I121:I122)</f>
        <v>554</v>
      </c>
      <c r="J120" s="49">
        <f>SUM(J121:J122)</f>
        <v>0</v>
      </c>
      <c r="K120" s="49">
        <f t="shared" si="22"/>
        <v>554</v>
      </c>
      <c r="L120" s="49">
        <f>SUM(L121:L122)</f>
        <v>554</v>
      </c>
      <c r="M120" s="49">
        <f>SUM(M121:M122)</f>
        <v>0</v>
      </c>
      <c r="N120" s="49">
        <f t="shared" si="23"/>
        <v>554</v>
      </c>
      <c r="O120" s="49">
        <f>SUM(O121:O122)</f>
        <v>554</v>
      </c>
      <c r="P120" s="49">
        <f>SUM(P121:P122)</f>
        <v>0</v>
      </c>
    </row>
    <row r="121" spans="1:16" ht="18" x14ac:dyDescent="0.25">
      <c r="B121" s="46"/>
      <c r="C121" s="47"/>
      <c r="D121" s="50" t="s">
        <v>240</v>
      </c>
      <c r="E121" s="49">
        <f t="shared" si="20"/>
        <v>0</v>
      </c>
      <c r="F121" s="51">
        <v>0</v>
      </c>
      <c r="G121" s="51">
        <v>0</v>
      </c>
      <c r="H121" s="49">
        <f t="shared" si="21"/>
        <v>0</v>
      </c>
      <c r="I121" s="51">
        <v>0</v>
      </c>
      <c r="J121" s="51">
        <v>0</v>
      </c>
      <c r="K121" s="49">
        <f t="shared" si="22"/>
        <v>0</v>
      </c>
      <c r="L121" s="51">
        <v>0</v>
      </c>
      <c r="M121" s="51">
        <v>0</v>
      </c>
      <c r="N121" s="49">
        <f t="shared" si="23"/>
        <v>0</v>
      </c>
      <c r="O121" s="51">
        <v>0</v>
      </c>
      <c r="P121" s="51">
        <v>0</v>
      </c>
    </row>
    <row r="122" spans="1:16" ht="18" x14ac:dyDescent="0.25">
      <c r="B122" s="46"/>
      <c r="C122" s="47"/>
      <c r="D122" s="50" t="s">
        <v>108</v>
      </c>
      <c r="E122" s="49">
        <f t="shared" si="20"/>
        <v>554</v>
      </c>
      <c r="F122" s="51">
        <v>554</v>
      </c>
      <c r="G122" s="51">
        <v>0</v>
      </c>
      <c r="H122" s="49">
        <f t="shared" si="21"/>
        <v>554</v>
      </c>
      <c r="I122" s="51">
        <v>554</v>
      </c>
      <c r="J122" s="51">
        <v>0</v>
      </c>
      <c r="K122" s="49">
        <f t="shared" si="22"/>
        <v>554</v>
      </c>
      <c r="L122" s="51">
        <v>554</v>
      </c>
      <c r="M122" s="51">
        <v>0</v>
      </c>
      <c r="N122" s="49">
        <f t="shared" si="23"/>
        <v>554</v>
      </c>
      <c r="O122" s="37">
        <v>554</v>
      </c>
      <c r="P122" s="51">
        <v>0</v>
      </c>
    </row>
    <row r="123" spans="1:16" ht="40.5" x14ac:dyDescent="0.25">
      <c r="B123" s="16" t="s">
        <v>336</v>
      </c>
      <c r="C123" s="17"/>
      <c r="D123" s="18" t="s">
        <v>72</v>
      </c>
      <c r="E123" s="19">
        <f t="shared" si="20"/>
        <v>1096000</v>
      </c>
      <c r="F123" s="19">
        <f t="shared" ref="F123:G126" si="24">F127+F131+F246+F336</f>
        <v>1096000</v>
      </c>
      <c r="G123" s="19">
        <f t="shared" si="24"/>
        <v>0</v>
      </c>
      <c r="H123" s="19">
        <f t="shared" si="21"/>
        <v>1140000</v>
      </c>
      <c r="I123" s="19">
        <f t="shared" ref="I123:J126" si="25">I127+I131+I246+I336</f>
        <v>1140000</v>
      </c>
      <c r="J123" s="19">
        <f t="shared" si="25"/>
        <v>0</v>
      </c>
      <c r="K123" s="19">
        <f t="shared" si="22"/>
        <v>1150000</v>
      </c>
      <c r="L123" s="19">
        <f t="shared" ref="L123:M126" si="26">L127+L131+L246+L336</f>
        <v>1150000</v>
      </c>
      <c r="M123" s="19">
        <f t="shared" si="26"/>
        <v>0</v>
      </c>
      <c r="N123" s="19">
        <f t="shared" si="23"/>
        <v>1220000</v>
      </c>
      <c r="O123" s="19">
        <f t="shared" ref="O123:P126" si="27">O127+O131+O246+O336</f>
        <v>1220000</v>
      </c>
      <c r="P123" s="19">
        <f t="shared" si="27"/>
        <v>0</v>
      </c>
    </row>
    <row r="124" spans="1:16" s="5" customFormat="1" ht="20.25" x14ac:dyDescent="0.25">
      <c r="A124" s="13"/>
      <c r="B124" s="25"/>
      <c r="C124" s="26"/>
      <c r="D124" s="22" t="s">
        <v>104</v>
      </c>
      <c r="E124" s="52">
        <f t="shared" si="20"/>
        <v>3956</v>
      </c>
      <c r="F124" s="52">
        <f t="shared" si="24"/>
        <v>3956</v>
      </c>
      <c r="G124" s="52">
        <f t="shared" si="24"/>
        <v>0</v>
      </c>
      <c r="H124" s="52">
        <f t="shared" si="21"/>
        <v>3956</v>
      </c>
      <c r="I124" s="52">
        <f t="shared" si="25"/>
        <v>3956</v>
      </c>
      <c r="J124" s="52">
        <f t="shared" si="25"/>
        <v>0</v>
      </c>
      <c r="K124" s="52">
        <f t="shared" si="22"/>
        <v>3956</v>
      </c>
      <c r="L124" s="52">
        <f t="shared" si="26"/>
        <v>3956</v>
      </c>
      <c r="M124" s="52">
        <f t="shared" si="26"/>
        <v>0</v>
      </c>
      <c r="N124" s="52">
        <f t="shared" si="23"/>
        <v>3956</v>
      </c>
      <c r="O124" s="52">
        <f t="shared" si="27"/>
        <v>3956</v>
      </c>
      <c r="P124" s="52">
        <f t="shared" si="27"/>
        <v>0</v>
      </c>
    </row>
    <row r="125" spans="1:16" s="5" customFormat="1" ht="20.25" x14ac:dyDescent="0.25">
      <c r="A125" s="13"/>
      <c r="B125" s="25"/>
      <c r="C125" s="26"/>
      <c r="D125" s="22" t="s">
        <v>105</v>
      </c>
      <c r="E125" s="27">
        <f t="shared" si="20"/>
        <v>0</v>
      </c>
      <c r="F125" s="29">
        <f t="shared" si="24"/>
        <v>0</v>
      </c>
      <c r="G125" s="29">
        <f t="shared" si="24"/>
        <v>0</v>
      </c>
      <c r="H125" s="27">
        <f t="shared" si="21"/>
        <v>0</v>
      </c>
      <c r="I125" s="29">
        <f t="shared" si="25"/>
        <v>0</v>
      </c>
      <c r="J125" s="29">
        <f t="shared" si="25"/>
        <v>0</v>
      </c>
      <c r="K125" s="27">
        <f t="shared" si="22"/>
        <v>0</v>
      </c>
      <c r="L125" s="29">
        <f t="shared" si="26"/>
        <v>0</v>
      </c>
      <c r="M125" s="29">
        <f t="shared" si="26"/>
        <v>0</v>
      </c>
      <c r="N125" s="27">
        <f t="shared" si="23"/>
        <v>0</v>
      </c>
      <c r="O125" s="29">
        <f t="shared" si="27"/>
        <v>0</v>
      </c>
      <c r="P125" s="29">
        <f t="shared" si="27"/>
        <v>0</v>
      </c>
    </row>
    <row r="126" spans="1:16" s="5" customFormat="1" ht="20.25" x14ac:dyDescent="0.25">
      <c r="A126" s="13"/>
      <c r="B126" s="25"/>
      <c r="C126" s="26"/>
      <c r="D126" s="22" t="s">
        <v>106</v>
      </c>
      <c r="E126" s="27">
        <f t="shared" si="20"/>
        <v>3956</v>
      </c>
      <c r="F126" s="29">
        <f t="shared" si="24"/>
        <v>3956</v>
      </c>
      <c r="G126" s="29">
        <f t="shared" si="24"/>
        <v>0</v>
      </c>
      <c r="H126" s="27">
        <f t="shared" si="21"/>
        <v>3956</v>
      </c>
      <c r="I126" s="29">
        <f t="shared" si="25"/>
        <v>3956</v>
      </c>
      <c r="J126" s="29">
        <f t="shared" si="25"/>
        <v>0</v>
      </c>
      <c r="K126" s="27">
        <f t="shared" si="22"/>
        <v>3956</v>
      </c>
      <c r="L126" s="29">
        <f t="shared" si="26"/>
        <v>3956</v>
      </c>
      <c r="M126" s="29">
        <f t="shared" si="26"/>
        <v>0</v>
      </c>
      <c r="N126" s="27">
        <f t="shared" si="23"/>
        <v>3956</v>
      </c>
      <c r="O126" s="29">
        <f t="shared" si="27"/>
        <v>3956</v>
      </c>
      <c r="P126" s="29">
        <f t="shared" si="27"/>
        <v>0</v>
      </c>
    </row>
    <row r="127" spans="1:16" ht="36" x14ac:dyDescent="0.25">
      <c r="B127" s="30" t="s">
        <v>337</v>
      </c>
      <c r="C127" s="31"/>
      <c r="D127" s="53" t="s">
        <v>73</v>
      </c>
      <c r="E127" s="32">
        <f t="shared" si="20"/>
        <v>775315</v>
      </c>
      <c r="F127" s="33">
        <v>775315</v>
      </c>
      <c r="G127" s="33">
        <v>0</v>
      </c>
      <c r="H127" s="32">
        <f t="shared" si="21"/>
        <v>780000</v>
      </c>
      <c r="I127" s="33">
        <v>780000</v>
      </c>
      <c r="J127" s="33">
        <v>0</v>
      </c>
      <c r="K127" s="32">
        <f t="shared" si="22"/>
        <v>780000</v>
      </c>
      <c r="L127" s="33">
        <v>780000</v>
      </c>
      <c r="M127" s="33">
        <v>0</v>
      </c>
      <c r="N127" s="32">
        <f t="shared" si="23"/>
        <v>822000</v>
      </c>
      <c r="O127" s="33">
        <v>822000</v>
      </c>
      <c r="P127" s="33">
        <v>0</v>
      </c>
    </row>
    <row r="128" spans="1:16" ht="18" x14ac:dyDescent="0.25">
      <c r="B128" s="41"/>
      <c r="C128" s="42"/>
      <c r="D128" s="43" t="s">
        <v>104</v>
      </c>
      <c r="E128" s="36">
        <f t="shared" si="20"/>
        <v>320</v>
      </c>
      <c r="F128" s="36">
        <f>SUM(F129:F130)</f>
        <v>320</v>
      </c>
      <c r="G128" s="36">
        <f>SUM(G129:G130)</f>
        <v>0</v>
      </c>
      <c r="H128" s="36">
        <f t="shared" si="21"/>
        <v>320</v>
      </c>
      <c r="I128" s="36">
        <f>SUM(I129:I130)</f>
        <v>320</v>
      </c>
      <c r="J128" s="36">
        <f>SUM(J129:J130)</f>
        <v>0</v>
      </c>
      <c r="K128" s="36">
        <f t="shared" si="22"/>
        <v>320</v>
      </c>
      <c r="L128" s="36">
        <f>SUM(L129:L130)</f>
        <v>320</v>
      </c>
      <c r="M128" s="36">
        <f>SUM(M129:M130)</f>
        <v>0</v>
      </c>
      <c r="N128" s="36">
        <f t="shared" si="23"/>
        <v>320</v>
      </c>
      <c r="O128" s="36">
        <f>SUM(O129:O130)</f>
        <v>320</v>
      </c>
      <c r="P128" s="36">
        <f>SUM(P129:P130)</f>
        <v>0</v>
      </c>
    </row>
    <row r="129" spans="2:16" ht="18" x14ac:dyDescent="0.25">
      <c r="B129" s="41"/>
      <c r="C129" s="42"/>
      <c r="D129" s="44" t="s">
        <v>240</v>
      </c>
      <c r="E129" s="36">
        <f t="shared" si="20"/>
        <v>0</v>
      </c>
      <c r="F129" s="37">
        <v>0</v>
      </c>
      <c r="G129" s="37">
        <v>0</v>
      </c>
      <c r="H129" s="36">
        <f t="shared" si="21"/>
        <v>0</v>
      </c>
      <c r="I129" s="37">
        <v>0</v>
      </c>
      <c r="J129" s="37">
        <v>0</v>
      </c>
      <c r="K129" s="36">
        <f t="shared" si="22"/>
        <v>0</v>
      </c>
      <c r="L129" s="37">
        <v>0</v>
      </c>
      <c r="M129" s="37">
        <v>0</v>
      </c>
      <c r="N129" s="36">
        <f t="shared" si="23"/>
        <v>0</v>
      </c>
      <c r="O129" s="37">
        <v>0</v>
      </c>
      <c r="P129" s="37">
        <v>0</v>
      </c>
    </row>
    <row r="130" spans="2:16" ht="18" x14ac:dyDescent="0.25">
      <c r="B130" s="41"/>
      <c r="C130" s="42"/>
      <c r="D130" s="44" t="s">
        <v>108</v>
      </c>
      <c r="E130" s="36">
        <f t="shared" si="20"/>
        <v>320</v>
      </c>
      <c r="F130" s="37">
        <v>320</v>
      </c>
      <c r="G130" s="37">
        <v>0</v>
      </c>
      <c r="H130" s="36">
        <f t="shared" si="21"/>
        <v>320</v>
      </c>
      <c r="I130" s="37">
        <v>320</v>
      </c>
      <c r="J130" s="37">
        <v>0</v>
      </c>
      <c r="K130" s="36">
        <f t="shared" si="22"/>
        <v>320</v>
      </c>
      <c r="L130" s="37">
        <v>320</v>
      </c>
      <c r="M130" s="37">
        <v>0</v>
      </c>
      <c r="N130" s="36">
        <f t="shared" si="23"/>
        <v>320</v>
      </c>
      <c r="O130" s="37">
        <v>320</v>
      </c>
      <c r="P130" s="37">
        <v>0</v>
      </c>
    </row>
    <row r="131" spans="2:16" ht="17.25" x14ac:dyDescent="0.25">
      <c r="B131" s="54" t="s">
        <v>338</v>
      </c>
      <c r="C131" s="55"/>
      <c r="D131" s="56" t="s">
        <v>23</v>
      </c>
      <c r="E131" s="57">
        <f t="shared" ref="E131:P131" si="28">E135+E147+E158+E167+E177+E183+E195+E204+E214+E225+E238</f>
        <v>103980</v>
      </c>
      <c r="F131" s="58">
        <f t="shared" si="28"/>
        <v>103980</v>
      </c>
      <c r="G131" s="58">
        <f t="shared" si="28"/>
        <v>0</v>
      </c>
      <c r="H131" s="57">
        <f t="shared" si="28"/>
        <v>126960</v>
      </c>
      <c r="I131" s="58">
        <f t="shared" si="28"/>
        <v>126960</v>
      </c>
      <c r="J131" s="58">
        <f t="shared" si="28"/>
        <v>0</v>
      </c>
      <c r="K131" s="57">
        <f t="shared" si="28"/>
        <v>130579</v>
      </c>
      <c r="L131" s="58">
        <f t="shared" si="28"/>
        <v>130579</v>
      </c>
      <c r="M131" s="58">
        <f t="shared" si="28"/>
        <v>0</v>
      </c>
      <c r="N131" s="57">
        <f t="shared" si="28"/>
        <v>139825</v>
      </c>
      <c r="O131" s="58">
        <f t="shared" si="28"/>
        <v>139825</v>
      </c>
      <c r="P131" s="58">
        <f t="shared" si="28"/>
        <v>0</v>
      </c>
    </row>
    <row r="132" spans="2:16" ht="18" x14ac:dyDescent="0.25">
      <c r="B132" s="41"/>
      <c r="C132" s="42"/>
      <c r="D132" s="43" t="s">
        <v>104</v>
      </c>
      <c r="E132" s="36">
        <f t="shared" ref="E132:P132" si="29">E136+E148+E159+E168+E178+E184+E196+E205+E215+E226+E239</f>
        <v>131</v>
      </c>
      <c r="F132" s="36">
        <f t="shared" si="29"/>
        <v>131</v>
      </c>
      <c r="G132" s="36">
        <f t="shared" si="29"/>
        <v>0</v>
      </c>
      <c r="H132" s="36">
        <f t="shared" si="29"/>
        <v>131</v>
      </c>
      <c r="I132" s="36">
        <f t="shared" si="29"/>
        <v>131</v>
      </c>
      <c r="J132" s="36">
        <f t="shared" si="29"/>
        <v>0</v>
      </c>
      <c r="K132" s="36">
        <f t="shared" si="29"/>
        <v>131</v>
      </c>
      <c r="L132" s="36">
        <f t="shared" si="29"/>
        <v>131</v>
      </c>
      <c r="M132" s="36">
        <f t="shared" si="29"/>
        <v>0</v>
      </c>
      <c r="N132" s="36">
        <f t="shared" si="29"/>
        <v>131</v>
      </c>
      <c r="O132" s="36">
        <f t="shared" si="29"/>
        <v>131</v>
      </c>
      <c r="P132" s="36">
        <f t="shared" si="29"/>
        <v>0</v>
      </c>
    </row>
    <row r="133" spans="2:16" ht="18" x14ac:dyDescent="0.25">
      <c r="B133" s="41"/>
      <c r="C133" s="42"/>
      <c r="D133" s="44" t="s">
        <v>240</v>
      </c>
      <c r="E133" s="36">
        <f t="shared" ref="E133:P133" si="30">E137+E149+E160+E169+E179+E185+E197+E206+E216+E227+E240</f>
        <v>0</v>
      </c>
      <c r="F133" s="37">
        <f t="shared" si="30"/>
        <v>0</v>
      </c>
      <c r="G133" s="37">
        <f t="shared" si="30"/>
        <v>0</v>
      </c>
      <c r="H133" s="36">
        <f t="shared" si="30"/>
        <v>0</v>
      </c>
      <c r="I133" s="37">
        <f t="shared" si="30"/>
        <v>0</v>
      </c>
      <c r="J133" s="37">
        <f t="shared" si="30"/>
        <v>0</v>
      </c>
      <c r="K133" s="36">
        <f t="shared" si="30"/>
        <v>0</v>
      </c>
      <c r="L133" s="37">
        <f t="shared" si="30"/>
        <v>0</v>
      </c>
      <c r="M133" s="37">
        <f t="shared" si="30"/>
        <v>0</v>
      </c>
      <c r="N133" s="36">
        <f t="shared" si="30"/>
        <v>0</v>
      </c>
      <c r="O133" s="37">
        <f t="shared" si="30"/>
        <v>0</v>
      </c>
      <c r="P133" s="37">
        <f t="shared" si="30"/>
        <v>0</v>
      </c>
    </row>
    <row r="134" spans="2:16" ht="18" x14ac:dyDescent="0.25">
      <c r="B134" s="41"/>
      <c r="C134" s="42"/>
      <c r="D134" s="44" t="s">
        <v>108</v>
      </c>
      <c r="E134" s="61">
        <f t="shared" ref="E134:P134" si="31">E138+E150+E161+E170+E180+E186+E198+E207+E217+E228+E241</f>
        <v>131</v>
      </c>
      <c r="F134" s="59">
        <f t="shared" si="31"/>
        <v>131</v>
      </c>
      <c r="G134" s="59">
        <f t="shared" si="31"/>
        <v>0</v>
      </c>
      <c r="H134" s="61">
        <f t="shared" si="31"/>
        <v>131</v>
      </c>
      <c r="I134" s="59">
        <f t="shared" si="31"/>
        <v>131</v>
      </c>
      <c r="J134" s="59">
        <f t="shared" si="31"/>
        <v>0</v>
      </c>
      <c r="K134" s="61">
        <f t="shared" si="31"/>
        <v>131</v>
      </c>
      <c r="L134" s="59">
        <f t="shared" si="31"/>
        <v>131</v>
      </c>
      <c r="M134" s="59">
        <f t="shared" si="31"/>
        <v>0</v>
      </c>
      <c r="N134" s="61">
        <f t="shared" si="31"/>
        <v>131</v>
      </c>
      <c r="O134" s="59">
        <f t="shared" si="31"/>
        <v>131</v>
      </c>
      <c r="P134" s="59">
        <f t="shared" si="31"/>
        <v>0</v>
      </c>
    </row>
    <row r="135" spans="2:16" ht="36" x14ac:dyDescent="0.25">
      <c r="B135" s="30" t="s">
        <v>339</v>
      </c>
      <c r="C135" s="31"/>
      <c r="D135" s="53" t="s">
        <v>74</v>
      </c>
      <c r="E135" s="32">
        <f t="shared" ref="E135:E168" si="32">SUM(F135:G135)</f>
        <v>4400</v>
      </c>
      <c r="F135" s="33">
        <f>SUM(F139:F146)</f>
        <v>4400</v>
      </c>
      <c r="G135" s="33">
        <f>SUM(G139:G146)</f>
        <v>0</v>
      </c>
      <c r="H135" s="32">
        <f t="shared" ref="H135:H168" si="33">SUM(I135:J135)</f>
        <v>4600</v>
      </c>
      <c r="I135" s="33">
        <f>SUM(I139:I146)</f>
        <v>4600</v>
      </c>
      <c r="J135" s="33">
        <f>SUM(J139:J146)</f>
        <v>0</v>
      </c>
      <c r="K135" s="32">
        <f t="shared" ref="K135:K168" si="34">SUM(L135:M135)</f>
        <v>4600</v>
      </c>
      <c r="L135" s="33">
        <f>SUM(L139:L146)</f>
        <v>4600</v>
      </c>
      <c r="M135" s="33">
        <f>SUM(M139:M146)</f>
        <v>0</v>
      </c>
      <c r="N135" s="32">
        <f t="shared" ref="N135:N168" si="35">SUM(O135:P135)</f>
        <v>4950</v>
      </c>
      <c r="O135" s="33">
        <f>SUM(O139:O146)</f>
        <v>4950</v>
      </c>
      <c r="P135" s="33">
        <f>SUM(P139:P146)</f>
        <v>0</v>
      </c>
    </row>
    <row r="136" spans="2:16" ht="18" x14ac:dyDescent="0.25">
      <c r="B136" s="41"/>
      <c r="C136" s="42"/>
      <c r="D136" s="43" t="s">
        <v>104</v>
      </c>
      <c r="E136" s="36">
        <f t="shared" si="32"/>
        <v>12</v>
      </c>
      <c r="F136" s="36">
        <f>SUM(F137:F138)</f>
        <v>12</v>
      </c>
      <c r="G136" s="36">
        <f>SUM(G137:G138)</f>
        <v>0</v>
      </c>
      <c r="H136" s="36">
        <f t="shared" si="33"/>
        <v>12</v>
      </c>
      <c r="I136" s="36">
        <f>SUM(I137:I138)</f>
        <v>12</v>
      </c>
      <c r="J136" s="36">
        <f>SUM(J137:J138)</f>
        <v>0</v>
      </c>
      <c r="K136" s="36">
        <f t="shared" si="34"/>
        <v>12</v>
      </c>
      <c r="L136" s="36">
        <f>SUM(L137:L138)</f>
        <v>12</v>
      </c>
      <c r="M136" s="36">
        <f>SUM(M137:M138)</f>
        <v>0</v>
      </c>
      <c r="N136" s="36">
        <f t="shared" si="35"/>
        <v>12</v>
      </c>
      <c r="O136" s="36">
        <f>SUM(O137:O138)</f>
        <v>12</v>
      </c>
      <c r="P136" s="36">
        <f>SUM(P137:P138)</f>
        <v>0</v>
      </c>
    </row>
    <row r="137" spans="2:16" ht="18" x14ac:dyDescent="0.25">
      <c r="B137" s="41"/>
      <c r="C137" s="42"/>
      <c r="D137" s="44" t="s">
        <v>240</v>
      </c>
      <c r="E137" s="36">
        <f t="shared" si="32"/>
        <v>0</v>
      </c>
      <c r="F137" s="37">
        <v>0</v>
      </c>
      <c r="G137" s="37">
        <v>0</v>
      </c>
      <c r="H137" s="36">
        <f t="shared" si="33"/>
        <v>0</v>
      </c>
      <c r="I137" s="37">
        <v>0</v>
      </c>
      <c r="J137" s="37">
        <v>0</v>
      </c>
      <c r="K137" s="36">
        <f t="shared" si="34"/>
        <v>0</v>
      </c>
      <c r="L137" s="37">
        <v>0</v>
      </c>
      <c r="M137" s="37">
        <v>0</v>
      </c>
      <c r="N137" s="36">
        <f t="shared" si="35"/>
        <v>0</v>
      </c>
      <c r="O137" s="37">
        <v>0</v>
      </c>
      <c r="P137" s="37">
        <v>0</v>
      </c>
    </row>
    <row r="138" spans="2:16" ht="18" x14ac:dyDescent="0.25">
      <c r="B138" s="41"/>
      <c r="C138" s="42"/>
      <c r="D138" s="44" t="s">
        <v>108</v>
      </c>
      <c r="E138" s="36">
        <f t="shared" si="32"/>
        <v>12</v>
      </c>
      <c r="F138" s="96">
        <v>12</v>
      </c>
      <c r="G138" s="96">
        <v>0</v>
      </c>
      <c r="H138" s="97">
        <f t="shared" si="33"/>
        <v>12</v>
      </c>
      <c r="I138" s="96">
        <v>12</v>
      </c>
      <c r="J138" s="96">
        <v>0</v>
      </c>
      <c r="K138" s="97">
        <f t="shared" si="34"/>
        <v>12</v>
      </c>
      <c r="L138" s="96">
        <v>12</v>
      </c>
      <c r="M138" s="96">
        <v>0</v>
      </c>
      <c r="N138" s="97">
        <f t="shared" si="35"/>
        <v>12</v>
      </c>
      <c r="O138" s="98">
        <v>12</v>
      </c>
      <c r="P138" s="96">
        <v>0</v>
      </c>
    </row>
    <row r="139" spans="2:16" ht="15.75" x14ac:dyDescent="0.25">
      <c r="B139" s="38"/>
      <c r="C139" s="34" t="s">
        <v>110</v>
      </c>
      <c r="D139" s="39" t="s">
        <v>111</v>
      </c>
      <c r="E139" s="40">
        <f t="shared" si="32"/>
        <v>920</v>
      </c>
      <c r="F139" s="45">
        <v>920</v>
      </c>
      <c r="G139" s="37">
        <v>0</v>
      </c>
      <c r="H139" s="40">
        <f t="shared" si="33"/>
        <v>1060</v>
      </c>
      <c r="I139" s="45">
        <v>1060</v>
      </c>
      <c r="J139" s="37">
        <v>0</v>
      </c>
      <c r="K139" s="40">
        <f t="shared" si="34"/>
        <v>1060</v>
      </c>
      <c r="L139" s="45">
        <v>1060</v>
      </c>
      <c r="M139" s="37">
        <v>0</v>
      </c>
      <c r="N139" s="40">
        <f t="shared" si="35"/>
        <v>1220</v>
      </c>
      <c r="O139" s="45">
        <v>1220</v>
      </c>
      <c r="P139" s="37">
        <v>0</v>
      </c>
    </row>
    <row r="140" spans="2:16" ht="15.75" x14ac:dyDescent="0.25">
      <c r="B140" s="38"/>
      <c r="C140" s="34" t="s">
        <v>112</v>
      </c>
      <c r="D140" s="39" t="s">
        <v>237</v>
      </c>
      <c r="E140" s="40">
        <f t="shared" si="32"/>
        <v>33</v>
      </c>
      <c r="F140" s="45">
        <v>33</v>
      </c>
      <c r="G140" s="37">
        <v>0</v>
      </c>
      <c r="H140" s="40">
        <f t="shared" si="33"/>
        <v>33</v>
      </c>
      <c r="I140" s="45">
        <v>33</v>
      </c>
      <c r="J140" s="37">
        <v>0</v>
      </c>
      <c r="K140" s="40">
        <f t="shared" si="34"/>
        <v>33</v>
      </c>
      <c r="L140" s="45">
        <v>33</v>
      </c>
      <c r="M140" s="37">
        <v>0</v>
      </c>
      <c r="N140" s="40">
        <f t="shared" si="35"/>
        <v>35</v>
      </c>
      <c r="O140" s="45">
        <v>35</v>
      </c>
      <c r="P140" s="37">
        <v>0</v>
      </c>
    </row>
    <row r="141" spans="2:16" ht="45" x14ac:dyDescent="0.25">
      <c r="B141" s="38"/>
      <c r="C141" s="34" t="s">
        <v>113</v>
      </c>
      <c r="D141" s="39" t="s">
        <v>114</v>
      </c>
      <c r="E141" s="40">
        <f t="shared" si="32"/>
        <v>83</v>
      </c>
      <c r="F141" s="45">
        <v>83</v>
      </c>
      <c r="G141" s="37">
        <v>0</v>
      </c>
      <c r="H141" s="40">
        <f t="shared" si="33"/>
        <v>100</v>
      </c>
      <c r="I141" s="45">
        <v>100</v>
      </c>
      <c r="J141" s="37">
        <v>0</v>
      </c>
      <c r="K141" s="40">
        <f t="shared" si="34"/>
        <v>100</v>
      </c>
      <c r="L141" s="45">
        <v>100</v>
      </c>
      <c r="M141" s="37">
        <v>0</v>
      </c>
      <c r="N141" s="40">
        <v>100</v>
      </c>
      <c r="O141" s="45">
        <v>120</v>
      </c>
      <c r="P141" s="37">
        <v>0</v>
      </c>
    </row>
    <row r="142" spans="2:16" ht="15.75" x14ac:dyDescent="0.25">
      <c r="B142" s="38"/>
      <c r="C142" s="34" t="s">
        <v>115</v>
      </c>
      <c r="D142" s="39" t="s">
        <v>116</v>
      </c>
      <c r="E142" s="40">
        <f t="shared" si="32"/>
        <v>345</v>
      </c>
      <c r="F142" s="45">
        <v>345</v>
      </c>
      <c r="G142" s="37">
        <v>0</v>
      </c>
      <c r="H142" s="40">
        <f t="shared" si="33"/>
        <v>380</v>
      </c>
      <c r="I142" s="45">
        <v>380</v>
      </c>
      <c r="J142" s="37">
        <v>0</v>
      </c>
      <c r="K142" s="40">
        <f t="shared" si="34"/>
        <v>380</v>
      </c>
      <c r="L142" s="45">
        <v>380</v>
      </c>
      <c r="M142" s="37">
        <v>0</v>
      </c>
      <c r="N142" s="40">
        <f t="shared" si="35"/>
        <v>440</v>
      </c>
      <c r="O142" s="45">
        <v>440</v>
      </c>
      <c r="P142" s="37">
        <v>0</v>
      </c>
    </row>
    <row r="143" spans="2:16" ht="15.75" x14ac:dyDescent="0.25">
      <c r="B143" s="38"/>
      <c r="C143" s="34" t="s">
        <v>340</v>
      </c>
      <c r="D143" s="39" t="s">
        <v>117</v>
      </c>
      <c r="E143" s="40">
        <f t="shared" si="32"/>
        <v>117</v>
      </c>
      <c r="F143" s="45">
        <v>117</v>
      </c>
      <c r="G143" s="37">
        <v>0</v>
      </c>
      <c r="H143" s="40">
        <f t="shared" si="33"/>
        <v>120</v>
      </c>
      <c r="I143" s="45">
        <v>120</v>
      </c>
      <c r="J143" s="37">
        <v>0</v>
      </c>
      <c r="K143" s="40">
        <f t="shared" si="34"/>
        <v>120</v>
      </c>
      <c r="L143" s="45">
        <v>120</v>
      </c>
      <c r="M143" s="37">
        <v>0</v>
      </c>
      <c r="N143" s="40">
        <f t="shared" si="35"/>
        <v>155</v>
      </c>
      <c r="O143" s="45">
        <v>155</v>
      </c>
      <c r="P143" s="37">
        <v>0</v>
      </c>
    </row>
    <row r="144" spans="2:16" ht="30" x14ac:dyDescent="0.25">
      <c r="B144" s="38"/>
      <c r="C144" s="34" t="s">
        <v>341</v>
      </c>
      <c r="D144" s="39" t="s">
        <v>244</v>
      </c>
      <c r="E144" s="40">
        <f t="shared" si="32"/>
        <v>202</v>
      </c>
      <c r="F144" s="45">
        <v>202</v>
      </c>
      <c r="G144" s="37">
        <v>0</v>
      </c>
      <c r="H144" s="40">
        <f t="shared" si="33"/>
        <v>202</v>
      </c>
      <c r="I144" s="45">
        <v>202</v>
      </c>
      <c r="J144" s="37">
        <v>0</v>
      </c>
      <c r="K144" s="40">
        <f t="shared" si="34"/>
        <v>202</v>
      </c>
      <c r="L144" s="45">
        <v>202</v>
      </c>
      <c r="M144" s="37">
        <v>0</v>
      </c>
      <c r="N144" s="40">
        <f t="shared" si="35"/>
        <v>250</v>
      </c>
      <c r="O144" s="45">
        <v>250</v>
      </c>
      <c r="P144" s="37">
        <v>0</v>
      </c>
    </row>
    <row r="145" spans="1:16" ht="30" x14ac:dyDescent="0.25">
      <c r="B145" s="38"/>
      <c r="C145" s="34" t="s">
        <v>342</v>
      </c>
      <c r="D145" s="39" t="s">
        <v>343</v>
      </c>
      <c r="E145" s="40">
        <f t="shared" si="32"/>
        <v>100</v>
      </c>
      <c r="F145" s="45">
        <v>100</v>
      </c>
      <c r="G145" s="37">
        <v>0</v>
      </c>
      <c r="H145" s="40">
        <f t="shared" si="33"/>
        <v>105</v>
      </c>
      <c r="I145" s="45">
        <v>105</v>
      </c>
      <c r="J145" s="37">
        <v>0</v>
      </c>
      <c r="K145" s="40">
        <f t="shared" si="34"/>
        <v>105</v>
      </c>
      <c r="L145" s="45">
        <v>105</v>
      </c>
      <c r="M145" s="37">
        <v>0</v>
      </c>
      <c r="N145" s="40">
        <f t="shared" si="35"/>
        <v>130</v>
      </c>
      <c r="O145" s="45">
        <v>130</v>
      </c>
      <c r="P145" s="37">
        <v>0</v>
      </c>
    </row>
    <row r="146" spans="1:16" ht="30" x14ac:dyDescent="0.25">
      <c r="A146" s="92"/>
      <c r="B146" s="38"/>
      <c r="C146" s="94" t="s">
        <v>460</v>
      </c>
      <c r="D146" s="95" t="s">
        <v>461</v>
      </c>
      <c r="E146" s="40">
        <f t="shared" si="32"/>
        <v>2600</v>
      </c>
      <c r="F146" s="45">
        <v>2600</v>
      </c>
      <c r="G146" s="37">
        <v>0</v>
      </c>
      <c r="H146" s="40">
        <f t="shared" si="33"/>
        <v>2600</v>
      </c>
      <c r="I146" s="45">
        <v>2600</v>
      </c>
      <c r="J146" s="37">
        <v>0</v>
      </c>
      <c r="K146" s="40">
        <f t="shared" si="34"/>
        <v>2600</v>
      </c>
      <c r="L146" s="45">
        <v>2600</v>
      </c>
      <c r="M146" s="37">
        <v>0</v>
      </c>
      <c r="N146" s="40">
        <f t="shared" si="35"/>
        <v>2600</v>
      </c>
      <c r="O146" s="45">
        <v>2600</v>
      </c>
      <c r="P146" s="37">
        <v>0</v>
      </c>
    </row>
    <row r="147" spans="1:16" ht="18" x14ac:dyDescent="0.25">
      <c r="B147" s="30" t="s">
        <v>344</v>
      </c>
      <c r="C147" s="31"/>
      <c r="D147" s="53" t="s">
        <v>75</v>
      </c>
      <c r="E147" s="32">
        <f t="shared" si="32"/>
        <v>25412</v>
      </c>
      <c r="F147" s="33">
        <f>F151+F152+F153+F154+F155+F156+F157</f>
        <v>25412</v>
      </c>
      <c r="G147" s="33">
        <f>G151+G152+G153+G154+G155+G156+G157</f>
        <v>0</v>
      </c>
      <c r="H147" s="32">
        <f t="shared" si="33"/>
        <v>27958</v>
      </c>
      <c r="I147" s="33">
        <f>I151+I152+I153+I154+I155+I156+I157</f>
        <v>27958</v>
      </c>
      <c r="J147" s="33">
        <f>J151+J152+J153+J154+J155+J156+J157</f>
        <v>0</v>
      </c>
      <c r="K147" s="32">
        <f t="shared" si="34"/>
        <v>30750</v>
      </c>
      <c r="L147" s="33">
        <f>L151+L152+L153+L154+L155+L156+L157</f>
        <v>30750</v>
      </c>
      <c r="M147" s="33">
        <f>M151+M152+M153+M154+M155+M156+M157</f>
        <v>0</v>
      </c>
      <c r="N147" s="32">
        <f t="shared" si="35"/>
        <v>33820</v>
      </c>
      <c r="O147" s="33">
        <f>O151+O152+O153+O154+O155+O156+O157</f>
        <v>33820</v>
      </c>
      <c r="P147" s="33">
        <f>P151+P152+P153+P154+P155+P156+P157</f>
        <v>0</v>
      </c>
    </row>
    <row r="148" spans="1:16" ht="18" x14ac:dyDescent="0.25">
      <c r="B148" s="41"/>
      <c r="C148" s="42"/>
      <c r="D148" s="43" t="s">
        <v>104</v>
      </c>
      <c r="E148" s="36">
        <f t="shared" si="32"/>
        <v>0</v>
      </c>
      <c r="F148" s="36">
        <f>SUM(F149:F150)</f>
        <v>0</v>
      </c>
      <c r="G148" s="36">
        <f>SUM(G149:G150)</f>
        <v>0</v>
      </c>
      <c r="H148" s="36">
        <f t="shared" si="33"/>
        <v>0</v>
      </c>
      <c r="I148" s="36">
        <f>SUM(I149:I150)</f>
        <v>0</v>
      </c>
      <c r="J148" s="36">
        <f>SUM(J149:J150)</f>
        <v>0</v>
      </c>
      <c r="K148" s="36">
        <f t="shared" si="34"/>
        <v>0</v>
      </c>
      <c r="L148" s="36">
        <f>SUM(L149:L150)</f>
        <v>0</v>
      </c>
      <c r="M148" s="36">
        <f>SUM(M149:M150)</f>
        <v>0</v>
      </c>
      <c r="N148" s="36">
        <f t="shared" si="35"/>
        <v>0</v>
      </c>
      <c r="O148" s="36">
        <f>SUM(O149:O150)</f>
        <v>0</v>
      </c>
      <c r="P148" s="36">
        <f>SUM(P149:P150)</f>
        <v>0</v>
      </c>
    </row>
    <row r="149" spans="1:16" ht="18" x14ac:dyDescent="0.25">
      <c r="B149" s="41"/>
      <c r="C149" s="42"/>
      <c r="D149" s="44" t="s">
        <v>240</v>
      </c>
      <c r="E149" s="36">
        <f t="shared" si="32"/>
        <v>0</v>
      </c>
      <c r="F149" s="37">
        <v>0</v>
      </c>
      <c r="G149" s="37">
        <v>0</v>
      </c>
      <c r="H149" s="36">
        <f t="shared" si="33"/>
        <v>0</v>
      </c>
      <c r="I149" s="37">
        <v>0</v>
      </c>
      <c r="J149" s="37">
        <v>0</v>
      </c>
      <c r="K149" s="36">
        <f t="shared" si="34"/>
        <v>0</v>
      </c>
      <c r="L149" s="37">
        <v>0</v>
      </c>
      <c r="M149" s="37">
        <v>0</v>
      </c>
      <c r="N149" s="36">
        <f t="shared" si="35"/>
        <v>0</v>
      </c>
      <c r="O149" s="37">
        <v>0</v>
      </c>
      <c r="P149" s="37">
        <v>0</v>
      </c>
    </row>
    <row r="150" spans="1:16" ht="18" x14ac:dyDescent="0.25">
      <c r="B150" s="41"/>
      <c r="C150" s="42"/>
      <c r="D150" s="44" t="s">
        <v>108</v>
      </c>
      <c r="E150" s="36">
        <f t="shared" si="32"/>
        <v>0</v>
      </c>
      <c r="F150" s="37">
        <v>0</v>
      </c>
      <c r="G150" s="37">
        <v>0</v>
      </c>
      <c r="H150" s="36">
        <f t="shared" si="33"/>
        <v>0</v>
      </c>
      <c r="I150" s="37">
        <v>0</v>
      </c>
      <c r="J150" s="37">
        <v>0</v>
      </c>
      <c r="K150" s="36">
        <f t="shared" si="34"/>
        <v>0</v>
      </c>
      <c r="L150" s="37">
        <v>0</v>
      </c>
      <c r="M150" s="37">
        <v>0</v>
      </c>
      <c r="N150" s="36">
        <f t="shared" si="35"/>
        <v>0</v>
      </c>
      <c r="O150" s="37">
        <v>0</v>
      </c>
      <c r="P150" s="37">
        <v>0</v>
      </c>
    </row>
    <row r="151" spans="1:16" ht="15.75" x14ac:dyDescent="0.25">
      <c r="B151" s="38"/>
      <c r="C151" s="34" t="s">
        <v>118</v>
      </c>
      <c r="D151" s="39" t="s">
        <v>119</v>
      </c>
      <c r="E151" s="40">
        <f t="shared" si="32"/>
        <v>18980</v>
      </c>
      <c r="F151" s="45">
        <v>18980</v>
      </c>
      <c r="G151" s="37">
        <v>0</v>
      </c>
      <c r="H151" s="40">
        <f t="shared" si="33"/>
        <v>20878</v>
      </c>
      <c r="I151" s="45">
        <v>20878</v>
      </c>
      <c r="J151" s="37">
        <v>0</v>
      </c>
      <c r="K151" s="40">
        <f t="shared" si="34"/>
        <v>22965</v>
      </c>
      <c r="L151" s="45">
        <v>22965</v>
      </c>
      <c r="M151" s="37">
        <v>0</v>
      </c>
      <c r="N151" s="40">
        <f t="shared" si="35"/>
        <v>25260</v>
      </c>
      <c r="O151" s="37">
        <v>25260</v>
      </c>
      <c r="P151" s="37">
        <v>0</v>
      </c>
    </row>
    <row r="152" spans="1:16" ht="15.75" x14ac:dyDescent="0.25">
      <c r="B152" s="38"/>
      <c r="C152" s="34" t="s">
        <v>120</v>
      </c>
      <c r="D152" s="39" t="s">
        <v>121</v>
      </c>
      <c r="E152" s="40">
        <f t="shared" si="32"/>
        <v>163</v>
      </c>
      <c r="F152" s="45">
        <v>163</v>
      </c>
      <c r="G152" s="37">
        <v>0</v>
      </c>
      <c r="H152" s="40">
        <f t="shared" si="33"/>
        <v>180</v>
      </c>
      <c r="I152" s="45">
        <v>180</v>
      </c>
      <c r="J152" s="37">
        <v>0</v>
      </c>
      <c r="K152" s="40">
        <f t="shared" si="34"/>
        <v>197</v>
      </c>
      <c r="L152" s="45">
        <v>197</v>
      </c>
      <c r="M152" s="37">
        <v>0</v>
      </c>
      <c r="N152" s="40">
        <f t="shared" si="35"/>
        <v>216</v>
      </c>
      <c r="O152" s="37">
        <v>216</v>
      </c>
      <c r="P152" s="37">
        <v>0</v>
      </c>
    </row>
    <row r="153" spans="1:16" ht="30" x14ac:dyDescent="0.25">
      <c r="B153" s="38"/>
      <c r="C153" s="34" t="s">
        <v>122</v>
      </c>
      <c r="D153" s="39" t="s">
        <v>123</v>
      </c>
      <c r="E153" s="40">
        <f t="shared" si="32"/>
        <v>4578</v>
      </c>
      <c r="F153" s="45">
        <v>4578</v>
      </c>
      <c r="G153" s="37">
        <v>0</v>
      </c>
      <c r="H153" s="40">
        <f t="shared" si="33"/>
        <v>5040</v>
      </c>
      <c r="I153" s="45">
        <v>5040</v>
      </c>
      <c r="J153" s="37">
        <v>0</v>
      </c>
      <c r="K153" s="40">
        <f t="shared" si="34"/>
        <v>5540</v>
      </c>
      <c r="L153" s="45">
        <v>5540</v>
      </c>
      <c r="M153" s="37">
        <v>0</v>
      </c>
      <c r="N153" s="40">
        <f t="shared" si="35"/>
        <v>6094</v>
      </c>
      <c r="O153" s="37">
        <v>6094</v>
      </c>
      <c r="P153" s="37">
        <v>0</v>
      </c>
    </row>
    <row r="154" spans="1:16" ht="15.75" x14ac:dyDescent="0.25">
      <c r="B154" s="38"/>
      <c r="C154" s="34" t="s">
        <v>124</v>
      </c>
      <c r="D154" s="39" t="s">
        <v>127</v>
      </c>
      <c r="E154" s="40">
        <f t="shared" si="32"/>
        <v>1411</v>
      </c>
      <c r="F154" s="45">
        <v>1411</v>
      </c>
      <c r="G154" s="37">
        <v>0</v>
      </c>
      <c r="H154" s="40">
        <f t="shared" si="33"/>
        <v>1552</v>
      </c>
      <c r="I154" s="45">
        <v>1552</v>
      </c>
      <c r="J154" s="37">
        <v>0</v>
      </c>
      <c r="K154" s="40">
        <f t="shared" si="34"/>
        <v>1708</v>
      </c>
      <c r="L154" s="45">
        <v>1708</v>
      </c>
      <c r="M154" s="37">
        <v>0</v>
      </c>
      <c r="N154" s="40">
        <f t="shared" si="35"/>
        <v>1878</v>
      </c>
      <c r="O154" s="37">
        <v>1878</v>
      </c>
      <c r="P154" s="37">
        <v>0</v>
      </c>
    </row>
    <row r="155" spans="1:16" ht="30" x14ac:dyDescent="0.25">
      <c r="B155" s="38"/>
      <c r="C155" s="34" t="s">
        <v>126</v>
      </c>
      <c r="D155" s="39" t="s">
        <v>125</v>
      </c>
      <c r="E155" s="40">
        <f t="shared" si="32"/>
        <v>30</v>
      </c>
      <c r="F155" s="45">
        <v>30</v>
      </c>
      <c r="G155" s="37">
        <v>0</v>
      </c>
      <c r="H155" s="40">
        <f t="shared" si="33"/>
        <v>33</v>
      </c>
      <c r="I155" s="65">
        <v>33</v>
      </c>
      <c r="J155" s="37">
        <v>0</v>
      </c>
      <c r="K155" s="40">
        <f t="shared" si="34"/>
        <v>36</v>
      </c>
      <c r="L155" s="45">
        <v>36</v>
      </c>
      <c r="M155" s="37">
        <v>0</v>
      </c>
      <c r="N155" s="40">
        <f t="shared" si="35"/>
        <v>40</v>
      </c>
      <c r="O155" s="37">
        <v>40</v>
      </c>
      <c r="P155" s="37">
        <v>0</v>
      </c>
    </row>
    <row r="156" spans="1:16" ht="30" x14ac:dyDescent="0.25">
      <c r="B156" s="38"/>
      <c r="C156" s="34" t="s">
        <v>441</v>
      </c>
      <c r="D156" s="39" t="s">
        <v>245</v>
      </c>
      <c r="E156" s="40">
        <f t="shared" si="32"/>
        <v>100</v>
      </c>
      <c r="F156" s="45">
        <v>100</v>
      </c>
      <c r="G156" s="37">
        <v>0</v>
      </c>
      <c r="H156" s="40">
        <f t="shared" si="33"/>
        <v>110</v>
      </c>
      <c r="I156" s="45">
        <v>110</v>
      </c>
      <c r="J156" s="37">
        <v>0</v>
      </c>
      <c r="K156" s="40">
        <f t="shared" si="34"/>
        <v>122</v>
      </c>
      <c r="L156" s="45">
        <v>122</v>
      </c>
      <c r="M156" s="37">
        <v>0</v>
      </c>
      <c r="N156" s="40">
        <f t="shared" si="35"/>
        <v>132</v>
      </c>
      <c r="O156" s="37">
        <v>132</v>
      </c>
      <c r="P156" s="37">
        <v>0</v>
      </c>
    </row>
    <row r="157" spans="1:16" ht="15.75" x14ac:dyDescent="0.25">
      <c r="A157" s="84"/>
      <c r="B157" s="38"/>
      <c r="C157" s="34" t="s">
        <v>442</v>
      </c>
      <c r="D157" s="39" t="s">
        <v>443</v>
      </c>
      <c r="E157" s="40">
        <f t="shared" si="32"/>
        <v>150</v>
      </c>
      <c r="F157" s="45">
        <v>150</v>
      </c>
      <c r="G157" s="37">
        <v>0</v>
      </c>
      <c r="H157" s="40">
        <f t="shared" si="33"/>
        <v>165</v>
      </c>
      <c r="I157" s="45">
        <v>165</v>
      </c>
      <c r="J157" s="37">
        <v>0</v>
      </c>
      <c r="K157" s="40">
        <f t="shared" si="34"/>
        <v>182</v>
      </c>
      <c r="L157" s="45">
        <v>182</v>
      </c>
      <c r="M157" s="37">
        <v>0</v>
      </c>
      <c r="N157" s="40">
        <f t="shared" si="35"/>
        <v>200</v>
      </c>
      <c r="O157" s="37">
        <v>200</v>
      </c>
      <c r="P157" s="37">
        <v>0</v>
      </c>
    </row>
    <row r="158" spans="1:16" ht="18" x14ac:dyDescent="0.25">
      <c r="B158" s="30" t="s">
        <v>345</v>
      </c>
      <c r="C158" s="31"/>
      <c r="D158" s="53" t="s">
        <v>76</v>
      </c>
      <c r="E158" s="32">
        <f t="shared" si="32"/>
        <v>1700</v>
      </c>
      <c r="F158" s="33">
        <f>SUM(F162:F166)</f>
        <v>1700</v>
      </c>
      <c r="G158" s="33">
        <f>SUM(G162:G166)</f>
        <v>0</v>
      </c>
      <c r="H158" s="32">
        <f t="shared" si="33"/>
        <v>1800</v>
      </c>
      <c r="I158" s="33">
        <f>SUM(I162:I166)</f>
        <v>1800</v>
      </c>
      <c r="J158" s="33">
        <f>SUM(J162:J166)</f>
        <v>0</v>
      </c>
      <c r="K158" s="32">
        <f t="shared" si="34"/>
        <v>1800</v>
      </c>
      <c r="L158" s="33">
        <f>SUM(L162:L166)</f>
        <v>1800</v>
      </c>
      <c r="M158" s="33">
        <f>SUM(M162:M166)</f>
        <v>0</v>
      </c>
      <c r="N158" s="32">
        <f t="shared" si="35"/>
        <v>2590</v>
      </c>
      <c r="O158" s="33">
        <f>SUM(O162:O166)</f>
        <v>2590</v>
      </c>
      <c r="P158" s="33">
        <f>SUM(P162:P166)</f>
        <v>0</v>
      </c>
    </row>
    <row r="159" spans="1:16" ht="18" x14ac:dyDescent="0.25">
      <c r="B159" s="41"/>
      <c r="C159" s="42"/>
      <c r="D159" s="43" t="s">
        <v>104</v>
      </c>
      <c r="E159" s="36">
        <f t="shared" si="32"/>
        <v>0</v>
      </c>
      <c r="F159" s="36">
        <f>SUM(F160:F161)</f>
        <v>0</v>
      </c>
      <c r="G159" s="36">
        <f>SUM(G160:G161)</f>
        <v>0</v>
      </c>
      <c r="H159" s="36">
        <f t="shared" si="33"/>
        <v>0</v>
      </c>
      <c r="I159" s="36">
        <f>SUM(I160:I161)</f>
        <v>0</v>
      </c>
      <c r="J159" s="36">
        <f>SUM(J160:J161)</f>
        <v>0</v>
      </c>
      <c r="K159" s="36">
        <f t="shared" si="34"/>
        <v>0</v>
      </c>
      <c r="L159" s="36">
        <f>SUM(L160:L161)</f>
        <v>0</v>
      </c>
      <c r="M159" s="36">
        <f>SUM(M160:M161)</f>
        <v>0</v>
      </c>
      <c r="N159" s="36">
        <f t="shared" si="35"/>
        <v>0</v>
      </c>
      <c r="O159" s="36">
        <f>SUM(O160:O161)</f>
        <v>0</v>
      </c>
      <c r="P159" s="36">
        <f>SUM(P160:P161)</f>
        <v>0</v>
      </c>
    </row>
    <row r="160" spans="1:16" ht="18" x14ac:dyDescent="0.25">
      <c r="B160" s="41"/>
      <c r="C160" s="42"/>
      <c r="D160" s="44" t="s">
        <v>240</v>
      </c>
      <c r="E160" s="36">
        <f t="shared" si="32"/>
        <v>0</v>
      </c>
      <c r="F160" s="37">
        <v>0</v>
      </c>
      <c r="G160" s="37">
        <v>0</v>
      </c>
      <c r="H160" s="36">
        <f t="shared" si="33"/>
        <v>0</v>
      </c>
      <c r="I160" s="37">
        <v>0</v>
      </c>
      <c r="J160" s="37">
        <v>0</v>
      </c>
      <c r="K160" s="36">
        <f t="shared" si="34"/>
        <v>0</v>
      </c>
      <c r="L160" s="37">
        <v>0</v>
      </c>
      <c r="M160" s="37">
        <v>0</v>
      </c>
      <c r="N160" s="36">
        <f t="shared" si="35"/>
        <v>0</v>
      </c>
      <c r="O160" s="37">
        <v>0</v>
      </c>
      <c r="P160" s="37">
        <v>0</v>
      </c>
    </row>
    <row r="161" spans="1:16" ht="18" x14ac:dyDescent="0.25">
      <c r="B161" s="41"/>
      <c r="C161" s="42"/>
      <c r="D161" s="44" t="s">
        <v>108</v>
      </c>
      <c r="E161" s="36">
        <f t="shared" si="32"/>
        <v>0</v>
      </c>
      <c r="F161" s="37">
        <v>0</v>
      </c>
      <c r="G161" s="37">
        <v>0</v>
      </c>
      <c r="H161" s="36">
        <f t="shared" si="33"/>
        <v>0</v>
      </c>
      <c r="I161" s="37">
        <v>0</v>
      </c>
      <c r="J161" s="37">
        <v>0</v>
      </c>
      <c r="K161" s="36">
        <f t="shared" si="34"/>
        <v>0</v>
      </c>
      <c r="L161" s="37">
        <v>0</v>
      </c>
      <c r="M161" s="37">
        <v>0</v>
      </c>
      <c r="N161" s="36">
        <f t="shared" si="35"/>
        <v>0</v>
      </c>
      <c r="O161" s="37">
        <v>0</v>
      </c>
      <c r="P161" s="37">
        <v>0</v>
      </c>
    </row>
    <row r="162" spans="1:16" ht="75" x14ac:dyDescent="0.25">
      <c r="B162" s="38"/>
      <c r="C162" s="34" t="s">
        <v>128</v>
      </c>
      <c r="D162" s="39" t="s">
        <v>246</v>
      </c>
      <c r="E162" s="40">
        <f t="shared" si="32"/>
        <v>554</v>
      </c>
      <c r="F162" s="45">
        <v>554</v>
      </c>
      <c r="G162" s="37">
        <v>0</v>
      </c>
      <c r="H162" s="40">
        <f t="shared" si="33"/>
        <v>570</v>
      </c>
      <c r="I162" s="45">
        <v>570</v>
      </c>
      <c r="J162" s="37">
        <v>0</v>
      </c>
      <c r="K162" s="40">
        <f t="shared" si="34"/>
        <v>570</v>
      </c>
      <c r="L162" s="45">
        <v>570</v>
      </c>
      <c r="M162" s="37">
        <v>0</v>
      </c>
      <c r="N162" s="40">
        <f t="shared" si="35"/>
        <v>831</v>
      </c>
      <c r="O162" s="37">
        <v>831</v>
      </c>
      <c r="P162" s="37">
        <v>0</v>
      </c>
    </row>
    <row r="163" spans="1:16" ht="60" x14ac:dyDescent="0.25">
      <c r="B163" s="38"/>
      <c r="C163" s="34" t="s">
        <v>129</v>
      </c>
      <c r="D163" s="39" t="s">
        <v>247</v>
      </c>
      <c r="E163" s="40">
        <f t="shared" si="32"/>
        <v>976</v>
      </c>
      <c r="F163" s="45">
        <v>976</v>
      </c>
      <c r="G163" s="37">
        <v>0</v>
      </c>
      <c r="H163" s="40">
        <f t="shared" si="33"/>
        <v>1000</v>
      </c>
      <c r="I163" s="45">
        <v>1000</v>
      </c>
      <c r="J163" s="37">
        <v>0</v>
      </c>
      <c r="K163" s="40">
        <f t="shared" si="34"/>
        <v>1000</v>
      </c>
      <c r="L163" s="45">
        <v>1000</v>
      </c>
      <c r="M163" s="37">
        <v>0</v>
      </c>
      <c r="N163" s="40">
        <f t="shared" si="35"/>
        <v>1293</v>
      </c>
      <c r="O163" s="37">
        <v>1293</v>
      </c>
      <c r="P163" s="37">
        <v>0</v>
      </c>
    </row>
    <row r="164" spans="1:16" ht="15.75" x14ac:dyDescent="0.25">
      <c r="B164" s="38"/>
      <c r="C164" s="34" t="s">
        <v>130</v>
      </c>
      <c r="D164" s="39" t="s">
        <v>131</v>
      </c>
      <c r="E164" s="40">
        <f t="shared" si="32"/>
        <v>30</v>
      </c>
      <c r="F164" s="45">
        <v>30</v>
      </c>
      <c r="G164" s="37">
        <v>0</v>
      </c>
      <c r="H164" s="40">
        <f t="shared" si="33"/>
        <v>30</v>
      </c>
      <c r="I164" s="45">
        <v>30</v>
      </c>
      <c r="J164" s="37">
        <v>0</v>
      </c>
      <c r="K164" s="40">
        <f t="shared" si="34"/>
        <v>30</v>
      </c>
      <c r="L164" s="45">
        <v>30</v>
      </c>
      <c r="M164" s="37">
        <v>0</v>
      </c>
      <c r="N164" s="40">
        <f t="shared" si="35"/>
        <v>40</v>
      </c>
      <c r="O164" s="37">
        <v>40</v>
      </c>
      <c r="P164" s="37">
        <v>0</v>
      </c>
    </row>
    <row r="165" spans="1:16" ht="15.75" x14ac:dyDescent="0.25">
      <c r="B165" s="38"/>
      <c r="C165" s="34" t="s">
        <v>132</v>
      </c>
      <c r="D165" s="39" t="s">
        <v>133</v>
      </c>
      <c r="E165" s="40">
        <f t="shared" si="32"/>
        <v>30</v>
      </c>
      <c r="F165" s="45">
        <v>30</v>
      </c>
      <c r="G165" s="37">
        <v>0</v>
      </c>
      <c r="H165" s="40">
        <f t="shared" si="33"/>
        <v>80</v>
      </c>
      <c r="I165" s="45">
        <v>80</v>
      </c>
      <c r="J165" s="37">
        <v>0</v>
      </c>
      <c r="K165" s="40">
        <f t="shared" si="34"/>
        <v>80</v>
      </c>
      <c r="L165" s="45">
        <v>80</v>
      </c>
      <c r="M165" s="37">
        <v>0</v>
      </c>
      <c r="N165" s="40">
        <f t="shared" si="35"/>
        <v>40</v>
      </c>
      <c r="O165" s="87">
        <v>40</v>
      </c>
      <c r="P165" s="37">
        <v>0</v>
      </c>
    </row>
    <row r="166" spans="1:16" ht="90" x14ac:dyDescent="0.25">
      <c r="B166" s="38"/>
      <c r="C166" s="34" t="s">
        <v>134</v>
      </c>
      <c r="D166" s="39" t="s">
        <v>248</v>
      </c>
      <c r="E166" s="40">
        <f t="shared" si="32"/>
        <v>110</v>
      </c>
      <c r="F166" s="45">
        <v>110</v>
      </c>
      <c r="G166" s="37">
        <v>0</v>
      </c>
      <c r="H166" s="40">
        <f t="shared" si="33"/>
        <v>120</v>
      </c>
      <c r="I166" s="45">
        <v>120</v>
      </c>
      <c r="J166" s="37">
        <v>0</v>
      </c>
      <c r="K166" s="40">
        <f t="shared" si="34"/>
        <v>120</v>
      </c>
      <c r="L166" s="45">
        <v>120</v>
      </c>
      <c r="M166" s="37">
        <v>0</v>
      </c>
      <c r="N166" s="40">
        <f t="shared" si="35"/>
        <v>386</v>
      </c>
      <c r="O166" s="37">
        <v>386</v>
      </c>
      <c r="P166" s="37">
        <v>0</v>
      </c>
    </row>
    <row r="167" spans="1:16" ht="18" x14ac:dyDescent="0.25">
      <c r="B167" s="30" t="s">
        <v>346</v>
      </c>
      <c r="C167" s="31"/>
      <c r="D167" s="53" t="s">
        <v>77</v>
      </c>
      <c r="E167" s="32">
        <f t="shared" si="32"/>
        <v>7980</v>
      </c>
      <c r="F167" s="33">
        <f>SUM(F171:F176)</f>
        <v>7980</v>
      </c>
      <c r="G167" s="33">
        <f>SUM(G171:G176)</f>
        <v>0</v>
      </c>
      <c r="H167" s="32">
        <f t="shared" si="33"/>
        <v>8380</v>
      </c>
      <c r="I167" s="33">
        <f>SUM(I171:I176)</f>
        <v>8380</v>
      </c>
      <c r="J167" s="33">
        <f>SUM(J171:J176)</f>
        <v>0</v>
      </c>
      <c r="K167" s="32">
        <f t="shared" si="34"/>
        <v>8800</v>
      </c>
      <c r="L167" s="33">
        <f>SUM(L171:L176)</f>
        <v>8800</v>
      </c>
      <c r="M167" s="33">
        <f>SUM(M171:M176)</f>
        <v>0</v>
      </c>
      <c r="N167" s="32">
        <f t="shared" si="35"/>
        <v>9240</v>
      </c>
      <c r="O167" s="33">
        <f>SUM(O171:O176)</f>
        <v>9240</v>
      </c>
      <c r="P167" s="33">
        <f>SUM(P171:P176)</f>
        <v>0</v>
      </c>
    </row>
    <row r="168" spans="1:16" ht="18" x14ac:dyDescent="0.25">
      <c r="B168" s="41"/>
      <c r="C168" s="42"/>
      <c r="D168" s="43" t="s">
        <v>104</v>
      </c>
      <c r="E168" s="36">
        <f t="shared" si="32"/>
        <v>4</v>
      </c>
      <c r="F168" s="36">
        <f>SUM(F169:F170)</f>
        <v>4</v>
      </c>
      <c r="G168" s="36">
        <f>SUM(G169:G170)</f>
        <v>0</v>
      </c>
      <c r="H168" s="36">
        <f t="shared" si="33"/>
        <v>4</v>
      </c>
      <c r="I168" s="36">
        <f>SUM(I169:I170)</f>
        <v>4</v>
      </c>
      <c r="J168" s="36">
        <f>SUM(J169:J170)</f>
        <v>0</v>
      </c>
      <c r="K168" s="36">
        <f t="shared" si="34"/>
        <v>4</v>
      </c>
      <c r="L168" s="36">
        <f>SUM(L169:L170)</f>
        <v>4</v>
      </c>
      <c r="M168" s="36">
        <f>SUM(M169:M170)</f>
        <v>0</v>
      </c>
      <c r="N168" s="36">
        <f t="shared" si="35"/>
        <v>4</v>
      </c>
      <c r="O168" s="36">
        <f>SUM(O169:O170)</f>
        <v>4</v>
      </c>
      <c r="P168" s="36">
        <f>SUM(P169:P170)</f>
        <v>0</v>
      </c>
    </row>
    <row r="169" spans="1:16" ht="18" x14ac:dyDescent="0.25">
      <c r="B169" s="41"/>
      <c r="C169" s="42"/>
      <c r="D169" s="44" t="s">
        <v>240</v>
      </c>
      <c r="E169" s="36">
        <f t="shared" ref="E169:E201" si="36">SUM(F169:G169)</f>
        <v>0</v>
      </c>
      <c r="F169" s="37">
        <v>0</v>
      </c>
      <c r="G169" s="37">
        <v>0</v>
      </c>
      <c r="H169" s="36">
        <f t="shared" ref="H169:H201" si="37">SUM(I169:J169)</f>
        <v>0</v>
      </c>
      <c r="I169" s="37">
        <v>0</v>
      </c>
      <c r="J169" s="37">
        <v>0</v>
      </c>
      <c r="K169" s="36">
        <f t="shared" ref="K169:K201" si="38">SUM(L169:M169)</f>
        <v>0</v>
      </c>
      <c r="L169" s="37">
        <v>0</v>
      </c>
      <c r="M169" s="37">
        <v>0</v>
      </c>
      <c r="N169" s="36">
        <f t="shared" ref="N169:N201" si="39">SUM(O169:P169)</f>
        <v>0</v>
      </c>
      <c r="O169" s="37">
        <v>0</v>
      </c>
      <c r="P169" s="37">
        <v>0</v>
      </c>
    </row>
    <row r="170" spans="1:16" ht="18" x14ac:dyDescent="0.25">
      <c r="B170" s="41"/>
      <c r="C170" s="42"/>
      <c r="D170" s="44" t="s">
        <v>108</v>
      </c>
      <c r="E170" s="36">
        <f t="shared" si="36"/>
        <v>4</v>
      </c>
      <c r="F170" s="37">
        <v>4</v>
      </c>
      <c r="G170" s="37">
        <v>0</v>
      </c>
      <c r="H170" s="36">
        <f t="shared" si="37"/>
        <v>4</v>
      </c>
      <c r="I170" s="37">
        <v>4</v>
      </c>
      <c r="J170" s="37">
        <v>0</v>
      </c>
      <c r="K170" s="36">
        <f t="shared" si="38"/>
        <v>4</v>
      </c>
      <c r="L170" s="37">
        <v>4</v>
      </c>
      <c r="M170" s="37">
        <v>0</v>
      </c>
      <c r="N170" s="36">
        <f t="shared" si="39"/>
        <v>4</v>
      </c>
      <c r="O170" s="37">
        <v>4</v>
      </c>
      <c r="P170" s="37">
        <v>0</v>
      </c>
    </row>
    <row r="171" spans="1:16" ht="30" x14ac:dyDescent="0.25">
      <c r="B171" s="38"/>
      <c r="C171" s="88" t="s">
        <v>135</v>
      </c>
      <c r="D171" s="89" t="s">
        <v>249</v>
      </c>
      <c r="E171" s="90">
        <f t="shared" si="36"/>
        <v>2200</v>
      </c>
      <c r="F171" s="65">
        <v>2200</v>
      </c>
      <c r="G171" s="87">
        <v>0</v>
      </c>
      <c r="H171" s="90">
        <f t="shared" si="37"/>
        <v>2310</v>
      </c>
      <c r="I171" s="65">
        <v>2310</v>
      </c>
      <c r="J171" s="87">
        <v>0</v>
      </c>
      <c r="K171" s="90">
        <f t="shared" si="38"/>
        <v>2425</v>
      </c>
      <c r="L171" s="65">
        <v>2425</v>
      </c>
      <c r="M171" s="87">
        <v>0</v>
      </c>
      <c r="N171" s="90">
        <f t="shared" si="39"/>
        <v>2547</v>
      </c>
      <c r="O171" s="87">
        <v>2547</v>
      </c>
      <c r="P171" s="87">
        <v>0</v>
      </c>
    </row>
    <row r="172" spans="1:16" ht="15.75" x14ac:dyDescent="0.25">
      <c r="A172" s="84"/>
      <c r="B172" s="38"/>
      <c r="C172" s="88" t="s">
        <v>136</v>
      </c>
      <c r="D172" s="89" t="s">
        <v>446</v>
      </c>
      <c r="E172" s="90">
        <f t="shared" si="36"/>
        <v>5115</v>
      </c>
      <c r="F172" s="65">
        <v>5115</v>
      </c>
      <c r="G172" s="87">
        <v>0</v>
      </c>
      <c r="H172" s="90">
        <f t="shared" si="37"/>
        <v>5371</v>
      </c>
      <c r="I172" s="65">
        <v>5371</v>
      </c>
      <c r="J172" s="87">
        <v>0</v>
      </c>
      <c r="K172" s="90">
        <f t="shared" si="38"/>
        <v>5640</v>
      </c>
      <c r="L172" s="65">
        <v>5640</v>
      </c>
      <c r="M172" s="87">
        <v>0</v>
      </c>
      <c r="N172" s="90">
        <f t="shared" si="39"/>
        <v>5921</v>
      </c>
      <c r="O172" s="87">
        <v>5921</v>
      </c>
      <c r="P172" s="87">
        <v>0</v>
      </c>
    </row>
    <row r="173" spans="1:16" ht="30" x14ac:dyDescent="0.25">
      <c r="A173" s="84"/>
      <c r="B173" s="38"/>
      <c r="C173" s="88" t="s">
        <v>137</v>
      </c>
      <c r="D173" s="89" t="s">
        <v>447</v>
      </c>
      <c r="E173" s="90">
        <f t="shared" si="36"/>
        <v>316</v>
      </c>
      <c r="F173" s="65">
        <v>316</v>
      </c>
      <c r="G173" s="87">
        <v>0</v>
      </c>
      <c r="H173" s="90">
        <f t="shared" si="37"/>
        <v>332</v>
      </c>
      <c r="I173" s="65">
        <v>332</v>
      </c>
      <c r="J173" s="87">
        <v>0</v>
      </c>
      <c r="K173" s="90">
        <f t="shared" si="38"/>
        <v>350</v>
      </c>
      <c r="L173" s="65">
        <v>350</v>
      </c>
      <c r="M173" s="87">
        <v>0</v>
      </c>
      <c r="N173" s="90">
        <f t="shared" si="39"/>
        <v>366</v>
      </c>
      <c r="O173" s="87">
        <v>366</v>
      </c>
      <c r="P173" s="87">
        <v>0</v>
      </c>
    </row>
    <row r="174" spans="1:16" ht="30" x14ac:dyDescent="0.25">
      <c r="B174" s="38"/>
      <c r="C174" s="34" t="s">
        <v>348</v>
      </c>
      <c r="D174" s="39" t="s">
        <v>347</v>
      </c>
      <c r="E174" s="40">
        <f t="shared" si="36"/>
        <v>137</v>
      </c>
      <c r="F174" s="45">
        <v>137</v>
      </c>
      <c r="G174" s="37">
        <v>0</v>
      </c>
      <c r="H174" s="40">
        <f t="shared" si="37"/>
        <v>144</v>
      </c>
      <c r="I174" s="45">
        <v>144</v>
      </c>
      <c r="J174" s="37">
        <v>0</v>
      </c>
      <c r="K174" s="40">
        <f t="shared" si="38"/>
        <v>151</v>
      </c>
      <c r="L174" s="45">
        <v>151</v>
      </c>
      <c r="M174" s="37">
        <v>0</v>
      </c>
      <c r="N174" s="40">
        <f t="shared" si="39"/>
        <v>160</v>
      </c>
      <c r="O174" s="37">
        <v>160</v>
      </c>
      <c r="P174" s="37">
        <v>0</v>
      </c>
    </row>
    <row r="175" spans="1:16" ht="90" x14ac:dyDescent="0.25">
      <c r="B175" s="38"/>
      <c r="C175" s="34" t="s">
        <v>444</v>
      </c>
      <c r="D175" s="39" t="s">
        <v>349</v>
      </c>
      <c r="E175" s="40">
        <f t="shared" si="36"/>
        <v>200</v>
      </c>
      <c r="F175" s="45">
        <v>200</v>
      </c>
      <c r="G175" s="37">
        <v>0</v>
      </c>
      <c r="H175" s="40">
        <f t="shared" si="37"/>
        <v>210</v>
      </c>
      <c r="I175" s="45">
        <v>210</v>
      </c>
      <c r="J175" s="37">
        <v>0</v>
      </c>
      <c r="K175" s="40">
        <f t="shared" si="38"/>
        <v>221</v>
      </c>
      <c r="L175" s="45">
        <v>221</v>
      </c>
      <c r="M175" s="37">
        <v>0</v>
      </c>
      <c r="N175" s="40">
        <f t="shared" si="39"/>
        <v>232</v>
      </c>
      <c r="O175" s="37">
        <v>232</v>
      </c>
      <c r="P175" s="37">
        <v>0</v>
      </c>
    </row>
    <row r="176" spans="1:16" ht="30" x14ac:dyDescent="0.25">
      <c r="B176" s="38"/>
      <c r="C176" s="34" t="s">
        <v>445</v>
      </c>
      <c r="D176" s="39" t="s">
        <v>350</v>
      </c>
      <c r="E176" s="40">
        <f t="shared" si="36"/>
        <v>12</v>
      </c>
      <c r="F176" s="45">
        <v>12</v>
      </c>
      <c r="G176" s="37">
        <v>0</v>
      </c>
      <c r="H176" s="40">
        <f t="shared" si="37"/>
        <v>13</v>
      </c>
      <c r="I176" s="45">
        <v>13</v>
      </c>
      <c r="J176" s="37">
        <v>0</v>
      </c>
      <c r="K176" s="40">
        <f t="shared" si="38"/>
        <v>13</v>
      </c>
      <c r="L176" s="45">
        <v>13</v>
      </c>
      <c r="M176" s="37">
        <v>0</v>
      </c>
      <c r="N176" s="40">
        <f t="shared" si="39"/>
        <v>14</v>
      </c>
      <c r="O176" s="37">
        <v>14</v>
      </c>
      <c r="P176" s="37">
        <v>0</v>
      </c>
    </row>
    <row r="177" spans="2:16" ht="72" x14ac:dyDescent="0.25">
      <c r="B177" s="30" t="s">
        <v>351</v>
      </c>
      <c r="C177" s="31"/>
      <c r="D177" s="53" t="s">
        <v>288</v>
      </c>
      <c r="E177" s="32">
        <f t="shared" si="36"/>
        <v>260</v>
      </c>
      <c r="F177" s="33">
        <f>F181+F182</f>
        <v>260</v>
      </c>
      <c r="G177" s="33">
        <f>G181+G182</f>
        <v>0</v>
      </c>
      <c r="H177" s="32">
        <f t="shared" si="37"/>
        <v>260</v>
      </c>
      <c r="I177" s="33">
        <f>I181+I182</f>
        <v>260</v>
      </c>
      <c r="J177" s="33">
        <f>J181+J182</f>
        <v>0</v>
      </c>
      <c r="K177" s="32">
        <f t="shared" si="38"/>
        <v>260</v>
      </c>
      <c r="L177" s="33">
        <f>L181+L182</f>
        <v>260</v>
      </c>
      <c r="M177" s="33">
        <f>M181+M182</f>
        <v>0</v>
      </c>
      <c r="N177" s="32">
        <f t="shared" si="39"/>
        <v>350</v>
      </c>
      <c r="O177" s="33">
        <f>O181+O182</f>
        <v>350</v>
      </c>
      <c r="P177" s="33">
        <f>P181+P182</f>
        <v>0</v>
      </c>
    </row>
    <row r="178" spans="2:16" ht="18" x14ac:dyDescent="0.25">
      <c r="B178" s="41"/>
      <c r="C178" s="42"/>
      <c r="D178" s="43" t="s">
        <v>104</v>
      </c>
      <c r="E178" s="36">
        <f t="shared" si="36"/>
        <v>5</v>
      </c>
      <c r="F178" s="36">
        <f>SUM(F179:F180)</f>
        <v>5</v>
      </c>
      <c r="G178" s="36">
        <f>SUM(G179:G180)</f>
        <v>0</v>
      </c>
      <c r="H178" s="36">
        <f t="shared" si="37"/>
        <v>5</v>
      </c>
      <c r="I178" s="36">
        <f>SUM(I179:I180)</f>
        <v>5</v>
      </c>
      <c r="J178" s="36">
        <f>SUM(J179:J180)</f>
        <v>0</v>
      </c>
      <c r="K178" s="36">
        <f t="shared" si="38"/>
        <v>5</v>
      </c>
      <c r="L178" s="36">
        <f>SUM(L179:L180)</f>
        <v>5</v>
      </c>
      <c r="M178" s="36">
        <f>SUM(M179:M180)</f>
        <v>0</v>
      </c>
      <c r="N178" s="36">
        <f t="shared" si="39"/>
        <v>5</v>
      </c>
      <c r="O178" s="36">
        <f>SUM(O179:O180)</f>
        <v>5</v>
      </c>
      <c r="P178" s="36">
        <f>SUM(P179:P180)</f>
        <v>0</v>
      </c>
    </row>
    <row r="179" spans="2:16" ht="18" x14ac:dyDescent="0.25">
      <c r="B179" s="41"/>
      <c r="C179" s="42"/>
      <c r="D179" s="44" t="s">
        <v>240</v>
      </c>
      <c r="E179" s="36">
        <f t="shared" si="36"/>
        <v>0</v>
      </c>
      <c r="F179" s="37">
        <v>0</v>
      </c>
      <c r="G179" s="37">
        <v>0</v>
      </c>
      <c r="H179" s="36">
        <f t="shared" si="37"/>
        <v>0</v>
      </c>
      <c r="I179" s="37">
        <v>0</v>
      </c>
      <c r="J179" s="37">
        <v>0</v>
      </c>
      <c r="K179" s="36">
        <f t="shared" si="38"/>
        <v>0</v>
      </c>
      <c r="L179" s="37">
        <v>0</v>
      </c>
      <c r="M179" s="37">
        <v>0</v>
      </c>
      <c r="N179" s="36">
        <f t="shared" si="39"/>
        <v>0</v>
      </c>
      <c r="O179" s="37">
        <v>0</v>
      </c>
      <c r="P179" s="37">
        <v>0</v>
      </c>
    </row>
    <row r="180" spans="2:16" ht="18" x14ac:dyDescent="0.25">
      <c r="B180" s="41"/>
      <c r="C180" s="42"/>
      <c r="D180" s="44" t="s">
        <v>108</v>
      </c>
      <c r="E180" s="36">
        <f t="shared" si="36"/>
        <v>5</v>
      </c>
      <c r="F180" s="37">
        <v>5</v>
      </c>
      <c r="G180" s="37">
        <v>0</v>
      </c>
      <c r="H180" s="36">
        <f t="shared" si="37"/>
        <v>5</v>
      </c>
      <c r="I180" s="37">
        <v>5</v>
      </c>
      <c r="J180" s="37">
        <v>0</v>
      </c>
      <c r="K180" s="36">
        <f t="shared" si="38"/>
        <v>5</v>
      </c>
      <c r="L180" s="37">
        <v>5</v>
      </c>
      <c r="M180" s="37">
        <v>0</v>
      </c>
      <c r="N180" s="36">
        <f t="shared" si="39"/>
        <v>5</v>
      </c>
      <c r="O180" s="37">
        <v>5</v>
      </c>
      <c r="P180" s="37">
        <v>0</v>
      </c>
    </row>
    <row r="181" spans="2:16" ht="45" x14ac:dyDescent="0.25">
      <c r="B181" s="41"/>
      <c r="C181" s="34" t="s">
        <v>280</v>
      </c>
      <c r="D181" s="39" t="s">
        <v>281</v>
      </c>
      <c r="E181" s="40">
        <f t="shared" si="36"/>
        <v>170</v>
      </c>
      <c r="F181" s="45">
        <v>170</v>
      </c>
      <c r="G181" s="37">
        <v>0</v>
      </c>
      <c r="H181" s="40">
        <f t="shared" si="37"/>
        <v>170</v>
      </c>
      <c r="I181" s="45">
        <v>170</v>
      </c>
      <c r="J181" s="37">
        <v>0</v>
      </c>
      <c r="K181" s="40">
        <f t="shared" si="38"/>
        <v>170</v>
      </c>
      <c r="L181" s="45">
        <v>170</v>
      </c>
      <c r="M181" s="37">
        <v>0</v>
      </c>
      <c r="N181" s="40">
        <f t="shared" si="39"/>
        <v>230</v>
      </c>
      <c r="O181" s="37">
        <v>230</v>
      </c>
      <c r="P181" s="37">
        <v>0</v>
      </c>
    </row>
    <row r="182" spans="2:16" ht="60" x14ac:dyDescent="0.25">
      <c r="B182" s="41"/>
      <c r="C182" s="34" t="s">
        <v>282</v>
      </c>
      <c r="D182" s="39" t="s">
        <v>283</v>
      </c>
      <c r="E182" s="40">
        <f t="shared" si="36"/>
        <v>90</v>
      </c>
      <c r="F182" s="45">
        <v>90</v>
      </c>
      <c r="G182" s="37">
        <v>0</v>
      </c>
      <c r="H182" s="40">
        <f t="shared" si="37"/>
        <v>90</v>
      </c>
      <c r="I182" s="45">
        <v>90</v>
      </c>
      <c r="J182" s="37">
        <v>0</v>
      </c>
      <c r="K182" s="40">
        <f t="shared" si="38"/>
        <v>90</v>
      </c>
      <c r="L182" s="45">
        <v>90</v>
      </c>
      <c r="M182" s="37">
        <v>0</v>
      </c>
      <c r="N182" s="40">
        <f t="shared" si="39"/>
        <v>120</v>
      </c>
      <c r="O182" s="37">
        <v>120</v>
      </c>
      <c r="P182" s="37">
        <v>0</v>
      </c>
    </row>
    <row r="183" spans="2:16" ht="18" x14ac:dyDescent="0.25">
      <c r="B183" s="30" t="s">
        <v>352</v>
      </c>
      <c r="C183" s="31"/>
      <c r="D183" s="53" t="s">
        <v>78</v>
      </c>
      <c r="E183" s="32">
        <f t="shared" si="36"/>
        <v>16749</v>
      </c>
      <c r="F183" s="33">
        <f>SUM(F187:F194)</f>
        <v>16749</v>
      </c>
      <c r="G183" s="33">
        <f>SUM(G187:G194)</f>
        <v>0</v>
      </c>
      <c r="H183" s="32">
        <f t="shared" si="37"/>
        <v>17832</v>
      </c>
      <c r="I183" s="33">
        <f>SUM(I187:I194)</f>
        <v>17832</v>
      </c>
      <c r="J183" s="33">
        <f>SUM(J187:J194)</f>
        <v>0</v>
      </c>
      <c r="K183" s="32">
        <f t="shared" si="38"/>
        <v>18503</v>
      </c>
      <c r="L183" s="33">
        <f>SUM(L187:L194)</f>
        <v>18503</v>
      </c>
      <c r="M183" s="33">
        <f>SUM(M187:M194)</f>
        <v>0</v>
      </c>
      <c r="N183" s="32">
        <f t="shared" si="39"/>
        <v>19996</v>
      </c>
      <c r="O183" s="33">
        <f>SUM(O187:O194)</f>
        <v>19996</v>
      </c>
      <c r="P183" s="33">
        <f>SUM(P187:P194)</f>
        <v>0</v>
      </c>
    </row>
    <row r="184" spans="2:16" ht="18" x14ac:dyDescent="0.25">
      <c r="B184" s="41"/>
      <c r="C184" s="42"/>
      <c r="D184" s="43" t="s">
        <v>104</v>
      </c>
      <c r="E184" s="36">
        <f t="shared" si="36"/>
        <v>31</v>
      </c>
      <c r="F184" s="36">
        <f>SUM(F185:F186)</f>
        <v>31</v>
      </c>
      <c r="G184" s="36">
        <f>SUM(G185:G186)</f>
        <v>0</v>
      </c>
      <c r="H184" s="36">
        <f t="shared" si="37"/>
        <v>31</v>
      </c>
      <c r="I184" s="36">
        <f>SUM(I185:I186)</f>
        <v>31</v>
      </c>
      <c r="J184" s="36">
        <f>SUM(J185:J186)</f>
        <v>0</v>
      </c>
      <c r="K184" s="36">
        <f t="shared" si="38"/>
        <v>31</v>
      </c>
      <c r="L184" s="36">
        <f>SUM(L185:L186)</f>
        <v>31</v>
      </c>
      <c r="M184" s="36">
        <f>SUM(M185:M186)</f>
        <v>0</v>
      </c>
      <c r="N184" s="36">
        <f t="shared" si="39"/>
        <v>31</v>
      </c>
      <c r="O184" s="36">
        <f>SUM(O185:O186)</f>
        <v>31</v>
      </c>
      <c r="P184" s="36">
        <f>SUM(P185:P186)</f>
        <v>0</v>
      </c>
    </row>
    <row r="185" spans="2:16" ht="18" x14ac:dyDescent="0.25">
      <c r="B185" s="41"/>
      <c r="C185" s="42"/>
      <c r="D185" s="44" t="s">
        <v>240</v>
      </c>
      <c r="E185" s="36">
        <f t="shared" si="36"/>
        <v>0</v>
      </c>
      <c r="F185" s="37">
        <v>0</v>
      </c>
      <c r="G185" s="37">
        <v>0</v>
      </c>
      <c r="H185" s="36">
        <f t="shared" si="37"/>
        <v>0</v>
      </c>
      <c r="I185" s="37">
        <v>0</v>
      </c>
      <c r="J185" s="37">
        <v>0</v>
      </c>
      <c r="K185" s="36">
        <f t="shared" si="38"/>
        <v>0</v>
      </c>
      <c r="L185" s="37">
        <v>0</v>
      </c>
      <c r="M185" s="37">
        <v>0</v>
      </c>
      <c r="N185" s="36">
        <f t="shared" si="39"/>
        <v>0</v>
      </c>
      <c r="O185" s="37">
        <v>0</v>
      </c>
      <c r="P185" s="37">
        <v>0</v>
      </c>
    </row>
    <row r="186" spans="2:16" ht="18" x14ac:dyDescent="0.25">
      <c r="B186" s="41"/>
      <c r="C186" s="42"/>
      <c r="D186" s="44" t="s">
        <v>108</v>
      </c>
      <c r="E186" s="36">
        <f t="shared" si="36"/>
        <v>31</v>
      </c>
      <c r="F186" s="37">
        <v>31</v>
      </c>
      <c r="G186" s="37">
        <v>0</v>
      </c>
      <c r="H186" s="36">
        <f t="shared" si="37"/>
        <v>31</v>
      </c>
      <c r="I186" s="37">
        <v>31</v>
      </c>
      <c r="J186" s="37">
        <v>0</v>
      </c>
      <c r="K186" s="36">
        <f t="shared" si="38"/>
        <v>31</v>
      </c>
      <c r="L186" s="37">
        <v>31</v>
      </c>
      <c r="M186" s="37">
        <v>0</v>
      </c>
      <c r="N186" s="36">
        <f t="shared" si="39"/>
        <v>31</v>
      </c>
      <c r="O186" s="37">
        <v>31</v>
      </c>
      <c r="P186" s="37">
        <v>0</v>
      </c>
    </row>
    <row r="187" spans="2:16" ht="60" x14ac:dyDescent="0.25">
      <c r="B187" s="38"/>
      <c r="C187" s="34" t="s">
        <v>138</v>
      </c>
      <c r="D187" s="39" t="s">
        <v>359</v>
      </c>
      <c r="E187" s="40">
        <f t="shared" si="36"/>
        <v>3121</v>
      </c>
      <c r="F187" s="45">
        <v>3121</v>
      </c>
      <c r="G187" s="37">
        <v>0</v>
      </c>
      <c r="H187" s="40">
        <f t="shared" si="37"/>
        <v>3415</v>
      </c>
      <c r="I187" s="45">
        <v>3415</v>
      </c>
      <c r="J187" s="37">
        <v>0</v>
      </c>
      <c r="K187" s="40">
        <f t="shared" si="38"/>
        <v>3680</v>
      </c>
      <c r="L187" s="45">
        <v>3680</v>
      </c>
      <c r="M187" s="37">
        <v>0</v>
      </c>
      <c r="N187" s="40">
        <f t="shared" si="39"/>
        <v>4564</v>
      </c>
      <c r="O187" s="37">
        <v>4564</v>
      </c>
      <c r="P187" s="37">
        <v>0</v>
      </c>
    </row>
    <row r="188" spans="2:16" ht="30" x14ac:dyDescent="0.25">
      <c r="B188" s="38"/>
      <c r="C188" s="34" t="s">
        <v>353</v>
      </c>
      <c r="D188" s="39" t="s">
        <v>141</v>
      </c>
      <c r="E188" s="40">
        <f t="shared" si="36"/>
        <v>1749</v>
      </c>
      <c r="F188" s="45">
        <v>1749</v>
      </c>
      <c r="G188" s="37">
        <v>0</v>
      </c>
      <c r="H188" s="40">
        <f t="shared" si="37"/>
        <v>1924</v>
      </c>
      <c r="I188" s="45">
        <v>1924</v>
      </c>
      <c r="J188" s="37">
        <v>0</v>
      </c>
      <c r="K188" s="40">
        <f t="shared" si="38"/>
        <v>2117</v>
      </c>
      <c r="L188" s="45">
        <v>2117</v>
      </c>
      <c r="M188" s="37">
        <v>0</v>
      </c>
      <c r="N188" s="40">
        <f t="shared" si="39"/>
        <v>2328</v>
      </c>
      <c r="O188" s="37">
        <v>2328</v>
      </c>
      <c r="P188" s="37">
        <v>0</v>
      </c>
    </row>
    <row r="189" spans="2:16" ht="15.75" x14ac:dyDescent="0.25">
      <c r="B189" s="38"/>
      <c r="C189" s="34" t="s">
        <v>354</v>
      </c>
      <c r="D189" s="39" t="s">
        <v>143</v>
      </c>
      <c r="E189" s="40">
        <f t="shared" si="36"/>
        <v>9500</v>
      </c>
      <c r="F189" s="45">
        <v>9500</v>
      </c>
      <c r="G189" s="37">
        <v>0</v>
      </c>
      <c r="H189" s="40">
        <f t="shared" si="37"/>
        <v>9830</v>
      </c>
      <c r="I189" s="45">
        <v>9830</v>
      </c>
      <c r="J189" s="37">
        <v>0</v>
      </c>
      <c r="K189" s="40">
        <f t="shared" si="38"/>
        <v>9830</v>
      </c>
      <c r="L189" s="45">
        <v>9830</v>
      </c>
      <c r="M189" s="37">
        <v>0</v>
      </c>
      <c r="N189" s="40">
        <f t="shared" si="39"/>
        <v>9950</v>
      </c>
      <c r="O189" s="37">
        <v>9950</v>
      </c>
      <c r="P189" s="37">
        <v>0</v>
      </c>
    </row>
    <row r="190" spans="2:16" ht="45" x14ac:dyDescent="0.25">
      <c r="B190" s="38"/>
      <c r="C190" s="34" t="s">
        <v>355</v>
      </c>
      <c r="D190" s="39" t="s">
        <v>250</v>
      </c>
      <c r="E190" s="40">
        <f t="shared" si="36"/>
        <v>39</v>
      </c>
      <c r="F190" s="45">
        <v>39</v>
      </c>
      <c r="G190" s="37">
        <v>0</v>
      </c>
      <c r="H190" s="40">
        <f t="shared" si="37"/>
        <v>40</v>
      </c>
      <c r="I190" s="45">
        <v>40</v>
      </c>
      <c r="J190" s="37">
        <v>0</v>
      </c>
      <c r="K190" s="40">
        <f t="shared" si="38"/>
        <v>40</v>
      </c>
      <c r="L190" s="45">
        <v>40</v>
      </c>
      <c r="M190" s="37">
        <v>0</v>
      </c>
      <c r="N190" s="40">
        <f t="shared" si="39"/>
        <v>40</v>
      </c>
      <c r="O190" s="37">
        <v>40</v>
      </c>
      <c r="P190" s="37">
        <v>0</v>
      </c>
    </row>
    <row r="191" spans="2:16" ht="30" x14ac:dyDescent="0.25">
      <c r="B191" s="38"/>
      <c r="C191" s="34" t="s">
        <v>356</v>
      </c>
      <c r="D191" s="39" t="s">
        <v>146</v>
      </c>
      <c r="E191" s="40">
        <f t="shared" si="36"/>
        <v>38</v>
      </c>
      <c r="F191" s="45">
        <v>38</v>
      </c>
      <c r="G191" s="37">
        <v>0</v>
      </c>
      <c r="H191" s="40">
        <f t="shared" si="37"/>
        <v>42</v>
      </c>
      <c r="I191" s="45">
        <v>42</v>
      </c>
      <c r="J191" s="37">
        <v>0</v>
      </c>
      <c r="K191" s="40">
        <f t="shared" si="38"/>
        <v>46</v>
      </c>
      <c r="L191" s="45">
        <v>46</v>
      </c>
      <c r="M191" s="37">
        <v>0</v>
      </c>
      <c r="N191" s="40">
        <f t="shared" si="39"/>
        <v>50</v>
      </c>
      <c r="O191" s="37">
        <v>50</v>
      </c>
      <c r="P191" s="37">
        <v>0</v>
      </c>
    </row>
    <row r="192" spans="2:16" ht="30" x14ac:dyDescent="0.25">
      <c r="B192" s="38"/>
      <c r="C192" s="88" t="s">
        <v>357</v>
      </c>
      <c r="D192" s="89" t="s">
        <v>451</v>
      </c>
      <c r="E192" s="40">
        <f t="shared" si="36"/>
        <v>1892</v>
      </c>
      <c r="F192" s="45">
        <v>1892</v>
      </c>
      <c r="G192" s="37">
        <v>0</v>
      </c>
      <c r="H192" s="40">
        <f t="shared" si="37"/>
        <v>2081</v>
      </c>
      <c r="I192" s="45">
        <v>2081</v>
      </c>
      <c r="J192" s="37">
        <v>0</v>
      </c>
      <c r="K192" s="40">
        <f t="shared" si="38"/>
        <v>2290</v>
      </c>
      <c r="L192" s="45">
        <v>2290</v>
      </c>
      <c r="M192" s="37">
        <v>0</v>
      </c>
      <c r="N192" s="40">
        <f t="shared" si="39"/>
        <v>2518</v>
      </c>
      <c r="O192" s="37">
        <v>2518</v>
      </c>
      <c r="P192" s="37">
        <v>0</v>
      </c>
    </row>
    <row r="193" spans="2:16" ht="89.25" customHeight="1" x14ac:dyDescent="0.25">
      <c r="B193" s="38"/>
      <c r="C193" s="88" t="s">
        <v>358</v>
      </c>
      <c r="D193" s="89" t="s">
        <v>284</v>
      </c>
      <c r="E193" s="40">
        <f t="shared" si="36"/>
        <v>410</v>
      </c>
      <c r="F193" s="45">
        <v>410</v>
      </c>
      <c r="G193" s="37">
        <v>0</v>
      </c>
      <c r="H193" s="40">
        <f t="shared" si="37"/>
        <v>500</v>
      </c>
      <c r="I193" s="45">
        <v>500</v>
      </c>
      <c r="J193" s="37">
        <v>0</v>
      </c>
      <c r="K193" s="40">
        <f t="shared" si="38"/>
        <v>500</v>
      </c>
      <c r="L193" s="45">
        <v>500</v>
      </c>
      <c r="M193" s="37">
        <v>0</v>
      </c>
      <c r="N193" s="40">
        <f t="shared" si="39"/>
        <v>546</v>
      </c>
      <c r="O193" s="37">
        <v>546</v>
      </c>
      <c r="P193" s="37">
        <v>0</v>
      </c>
    </row>
    <row r="194" spans="2:16" ht="30" customHeight="1" x14ac:dyDescent="0.25">
      <c r="B194" s="38"/>
      <c r="C194" s="94" t="s">
        <v>448</v>
      </c>
      <c r="D194" s="95" t="s">
        <v>449</v>
      </c>
      <c r="E194" s="40">
        <f t="shared" si="36"/>
        <v>0</v>
      </c>
      <c r="F194" s="45">
        <v>0</v>
      </c>
      <c r="G194" s="37">
        <v>0</v>
      </c>
      <c r="H194" s="40">
        <f t="shared" si="37"/>
        <v>0</v>
      </c>
      <c r="I194" s="45">
        <v>0</v>
      </c>
      <c r="J194" s="37">
        <v>0</v>
      </c>
      <c r="K194" s="40">
        <f t="shared" si="38"/>
        <v>0</v>
      </c>
      <c r="L194" s="45">
        <v>0</v>
      </c>
      <c r="M194" s="37">
        <v>0</v>
      </c>
      <c r="N194" s="40">
        <f t="shared" si="39"/>
        <v>0</v>
      </c>
      <c r="O194" s="45">
        <v>0</v>
      </c>
      <c r="P194" s="37">
        <v>0</v>
      </c>
    </row>
    <row r="195" spans="2:16" ht="18" x14ac:dyDescent="0.25">
      <c r="B195" s="30" t="s">
        <v>360</v>
      </c>
      <c r="C195" s="31"/>
      <c r="D195" s="53" t="s">
        <v>79</v>
      </c>
      <c r="E195" s="32">
        <f t="shared" si="36"/>
        <v>14229</v>
      </c>
      <c r="F195" s="33">
        <f>SUM(F199:F203)</f>
        <v>14229</v>
      </c>
      <c r="G195" s="33">
        <f>SUM(G199:G203)</f>
        <v>0</v>
      </c>
      <c r="H195" s="32">
        <f t="shared" si="37"/>
        <v>17372</v>
      </c>
      <c r="I195" s="33">
        <f>SUM(I199:I203)</f>
        <v>17372</v>
      </c>
      <c r="J195" s="33">
        <f>SUM(J199:J203)</f>
        <v>0</v>
      </c>
      <c r="K195" s="32">
        <f t="shared" si="38"/>
        <v>20500</v>
      </c>
      <c r="L195" s="33">
        <f>SUM(L199:L203)</f>
        <v>20500</v>
      </c>
      <c r="M195" s="33">
        <f>SUM(M199:M203)</f>
        <v>0</v>
      </c>
      <c r="N195" s="32">
        <f t="shared" si="39"/>
        <v>22062</v>
      </c>
      <c r="O195" s="33">
        <f>SUM(O199:O203)</f>
        <v>22062</v>
      </c>
      <c r="P195" s="33">
        <f>SUM(P199:P203)</f>
        <v>0</v>
      </c>
    </row>
    <row r="196" spans="2:16" ht="18" x14ac:dyDescent="0.25">
      <c r="B196" s="41"/>
      <c r="C196" s="42"/>
      <c r="D196" s="43" t="s">
        <v>104</v>
      </c>
      <c r="E196" s="36">
        <f t="shared" si="36"/>
        <v>0</v>
      </c>
      <c r="F196" s="36">
        <f>SUM(F197:F198)</f>
        <v>0</v>
      </c>
      <c r="G196" s="36">
        <f>SUM(G197:G198)</f>
        <v>0</v>
      </c>
      <c r="H196" s="36">
        <f t="shared" si="37"/>
        <v>0</v>
      </c>
      <c r="I196" s="36">
        <f>SUM(I197:I198)</f>
        <v>0</v>
      </c>
      <c r="J196" s="36">
        <f>SUM(J197:J198)</f>
        <v>0</v>
      </c>
      <c r="K196" s="36">
        <f t="shared" si="38"/>
        <v>0</v>
      </c>
      <c r="L196" s="36">
        <f>SUM(L197:L198)</f>
        <v>0</v>
      </c>
      <c r="M196" s="36">
        <f>SUM(M197:M198)</f>
        <v>0</v>
      </c>
      <c r="N196" s="36">
        <f t="shared" si="39"/>
        <v>0</v>
      </c>
      <c r="O196" s="36">
        <f>SUM(O197:O198)</f>
        <v>0</v>
      </c>
      <c r="P196" s="36">
        <f>SUM(P197:P198)</f>
        <v>0</v>
      </c>
    </row>
    <row r="197" spans="2:16" ht="18" x14ac:dyDescent="0.25">
      <c r="B197" s="41"/>
      <c r="C197" s="42"/>
      <c r="D197" s="44" t="s">
        <v>240</v>
      </c>
      <c r="E197" s="36">
        <f t="shared" si="36"/>
        <v>0</v>
      </c>
      <c r="F197" s="37">
        <v>0</v>
      </c>
      <c r="G197" s="37">
        <v>0</v>
      </c>
      <c r="H197" s="36">
        <f t="shared" si="37"/>
        <v>0</v>
      </c>
      <c r="I197" s="37">
        <v>0</v>
      </c>
      <c r="J197" s="37">
        <v>0</v>
      </c>
      <c r="K197" s="36">
        <f t="shared" si="38"/>
        <v>0</v>
      </c>
      <c r="L197" s="37">
        <v>0</v>
      </c>
      <c r="M197" s="37">
        <v>0</v>
      </c>
      <c r="N197" s="36">
        <f t="shared" si="39"/>
        <v>0</v>
      </c>
      <c r="O197" s="37">
        <v>0</v>
      </c>
      <c r="P197" s="37">
        <v>0</v>
      </c>
    </row>
    <row r="198" spans="2:16" ht="18" x14ac:dyDescent="0.25">
      <c r="B198" s="41"/>
      <c r="C198" s="42"/>
      <c r="D198" s="44" t="s">
        <v>108</v>
      </c>
      <c r="E198" s="36">
        <f t="shared" si="36"/>
        <v>0</v>
      </c>
      <c r="F198" s="37">
        <v>0</v>
      </c>
      <c r="G198" s="37">
        <v>0</v>
      </c>
      <c r="H198" s="36">
        <f t="shared" si="37"/>
        <v>0</v>
      </c>
      <c r="I198" s="37">
        <v>0</v>
      </c>
      <c r="J198" s="37">
        <v>0</v>
      </c>
      <c r="K198" s="36">
        <f t="shared" si="38"/>
        <v>0</v>
      </c>
      <c r="L198" s="37">
        <v>0</v>
      </c>
      <c r="M198" s="37">
        <v>0</v>
      </c>
      <c r="N198" s="36">
        <f t="shared" si="39"/>
        <v>0</v>
      </c>
      <c r="O198" s="37">
        <v>0</v>
      </c>
      <c r="P198" s="37">
        <v>0</v>
      </c>
    </row>
    <row r="199" spans="2:16" ht="105" x14ac:dyDescent="0.25">
      <c r="B199" s="38"/>
      <c r="C199" s="60" t="s">
        <v>139</v>
      </c>
      <c r="D199" s="39" t="s">
        <v>361</v>
      </c>
      <c r="E199" s="40">
        <f t="shared" si="36"/>
        <v>4465</v>
      </c>
      <c r="F199" s="45">
        <v>4465</v>
      </c>
      <c r="G199" s="37">
        <v>0</v>
      </c>
      <c r="H199" s="40">
        <f t="shared" si="37"/>
        <v>4912</v>
      </c>
      <c r="I199" s="45">
        <v>4912</v>
      </c>
      <c r="J199" s="37">
        <v>0</v>
      </c>
      <c r="K199" s="40">
        <f t="shared" si="38"/>
        <v>5400</v>
      </c>
      <c r="L199" s="37">
        <v>5400</v>
      </c>
      <c r="M199" s="37">
        <v>0</v>
      </c>
      <c r="N199" s="40">
        <f t="shared" si="39"/>
        <v>5943</v>
      </c>
      <c r="O199" s="37">
        <v>5943</v>
      </c>
      <c r="P199" s="37">
        <v>0</v>
      </c>
    </row>
    <row r="200" spans="2:16" ht="30" x14ac:dyDescent="0.25">
      <c r="B200" s="38"/>
      <c r="C200" s="60" t="s">
        <v>140</v>
      </c>
      <c r="D200" s="39" t="s">
        <v>149</v>
      </c>
      <c r="E200" s="40">
        <f t="shared" si="36"/>
        <v>4160</v>
      </c>
      <c r="F200" s="45">
        <v>4160</v>
      </c>
      <c r="G200" s="45">
        <v>0</v>
      </c>
      <c r="H200" s="40">
        <f t="shared" si="37"/>
        <v>4360</v>
      </c>
      <c r="I200" s="65">
        <v>4360</v>
      </c>
      <c r="J200" s="45">
        <v>0</v>
      </c>
      <c r="K200" s="40">
        <f t="shared" si="38"/>
        <v>6200</v>
      </c>
      <c r="L200" s="45">
        <v>6200</v>
      </c>
      <c r="M200" s="45">
        <v>0</v>
      </c>
      <c r="N200" s="40">
        <f t="shared" si="39"/>
        <v>6500</v>
      </c>
      <c r="O200" s="37">
        <v>6500</v>
      </c>
      <c r="P200" s="45">
        <v>0</v>
      </c>
    </row>
    <row r="201" spans="2:16" ht="30" x14ac:dyDescent="0.25">
      <c r="B201" s="38"/>
      <c r="C201" s="60" t="s">
        <v>142</v>
      </c>
      <c r="D201" s="39" t="s">
        <v>151</v>
      </c>
      <c r="E201" s="40">
        <f t="shared" si="36"/>
        <v>2450</v>
      </c>
      <c r="F201" s="45">
        <v>2450</v>
      </c>
      <c r="G201" s="45">
        <v>0</v>
      </c>
      <c r="H201" s="40">
        <f t="shared" si="37"/>
        <v>4000</v>
      </c>
      <c r="I201" s="45">
        <v>4000</v>
      </c>
      <c r="J201" s="45">
        <v>0</v>
      </c>
      <c r="K201" s="40">
        <f t="shared" si="38"/>
        <v>4300</v>
      </c>
      <c r="L201" s="45">
        <v>4300</v>
      </c>
      <c r="M201" s="45">
        <v>0</v>
      </c>
      <c r="N201" s="40">
        <f t="shared" si="39"/>
        <v>4600</v>
      </c>
      <c r="O201" s="37">
        <v>4600</v>
      </c>
      <c r="P201" s="45">
        <v>0</v>
      </c>
    </row>
    <row r="202" spans="2:16" ht="30" x14ac:dyDescent="0.25">
      <c r="B202" s="38"/>
      <c r="C202" s="91" t="s">
        <v>144</v>
      </c>
      <c r="D202" s="89" t="s">
        <v>452</v>
      </c>
      <c r="E202" s="40">
        <f t="shared" ref="E202:E231" si="40">SUM(F202:G202)</f>
        <v>2419</v>
      </c>
      <c r="F202" s="45">
        <v>2419</v>
      </c>
      <c r="G202" s="45">
        <v>0</v>
      </c>
      <c r="H202" s="40">
        <f t="shared" ref="H202:H231" si="41">SUM(I202:J202)</f>
        <v>3100</v>
      </c>
      <c r="I202" s="45">
        <v>3100</v>
      </c>
      <c r="J202" s="45">
        <v>0</v>
      </c>
      <c r="K202" s="40">
        <f t="shared" ref="K202:K231" si="42">SUM(L202:M202)</f>
        <v>3100</v>
      </c>
      <c r="L202" s="45">
        <v>3100</v>
      </c>
      <c r="M202" s="45">
        <v>0</v>
      </c>
      <c r="N202" s="40">
        <f t="shared" ref="N202:N231" si="43">SUM(O202:P202)</f>
        <v>3219</v>
      </c>
      <c r="O202" s="37">
        <v>3219</v>
      </c>
      <c r="P202" s="45">
        <v>0</v>
      </c>
    </row>
    <row r="203" spans="2:16" ht="69.75" customHeight="1" x14ac:dyDescent="0.25">
      <c r="B203" s="38"/>
      <c r="C203" s="91" t="s">
        <v>145</v>
      </c>
      <c r="D203" s="89" t="s">
        <v>450</v>
      </c>
      <c r="E203" s="40">
        <f t="shared" si="40"/>
        <v>735</v>
      </c>
      <c r="F203" s="45">
        <v>735</v>
      </c>
      <c r="G203" s="45">
        <v>0</v>
      </c>
      <c r="H203" s="40">
        <f t="shared" si="41"/>
        <v>1000</v>
      </c>
      <c r="I203" s="45">
        <v>1000</v>
      </c>
      <c r="J203" s="45">
        <v>0</v>
      </c>
      <c r="K203" s="40">
        <f t="shared" si="42"/>
        <v>1500</v>
      </c>
      <c r="L203" s="45">
        <v>1500</v>
      </c>
      <c r="M203" s="45">
        <v>0</v>
      </c>
      <c r="N203" s="40">
        <f t="shared" si="43"/>
        <v>1800</v>
      </c>
      <c r="O203" s="45">
        <v>1800</v>
      </c>
      <c r="P203" s="45">
        <v>0</v>
      </c>
    </row>
    <row r="204" spans="2:16" ht="18" x14ac:dyDescent="0.25">
      <c r="B204" s="30" t="s">
        <v>362</v>
      </c>
      <c r="C204" s="31"/>
      <c r="D204" s="53" t="s">
        <v>80</v>
      </c>
      <c r="E204" s="32">
        <f t="shared" si="40"/>
        <v>8000</v>
      </c>
      <c r="F204" s="33">
        <f>SUM(F208:F213)</f>
        <v>8000</v>
      </c>
      <c r="G204" s="33">
        <f>SUM(G208:G213)</f>
        <v>0</v>
      </c>
      <c r="H204" s="32">
        <f t="shared" si="41"/>
        <v>8900</v>
      </c>
      <c r="I204" s="33">
        <f>SUM(I208:I213)</f>
        <v>8900</v>
      </c>
      <c r="J204" s="33">
        <f>SUM(J208:J213)</f>
        <v>0</v>
      </c>
      <c r="K204" s="32">
        <f t="shared" si="42"/>
        <v>9000</v>
      </c>
      <c r="L204" s="33">
        <f>SUM(L208:L213)</f>
        <v>9000</v>
      </c>
      <c r="M204" s="33">
        <f>SUM(M208:M213)</f>
        <v>0</v>
      </c>
      <c r="N204" s="32">
        <f t="shared" si="43"/>
        <v>9285</v>
      </c>
      <c r="O204" s="33">
        <f>SUM(O208:O213)</f>
        <v>9285</v>
      </c>
      <c r="P204" s="33">
        <f>SUM(P208:P213)</f>
        <v>0</v>
      </c>
    </row>
    <row r="205" spans="2:16" ht="18" x14ac:dyDescent="0.25">
      <c r="B205" s="41"/>
      <c r="C205" s="42"/>
      <c r="D205" s="43" t="s">
        <v>104</v>
      </c>
      <c r="E205" s="36">
        <f t="shared" si="40"/>
        <v>0</v>
      </c>
      <c r="F205" s="36">
        <f>SUM(F206:F207)</f>
        <v>0</v>
      </c>
      <c r="G205" s="36">
        <f>SUM(G206:G207)</f>
        <v>0</v>
      </c>
      <c r="H205" s="36">
        <f t="shared" si="41"/>
        <v>0</v>
      </c>
      <c r="I205" s="36">
        <f>SUM(I206:I207)</f>
        <v>0</v>
      </c>
      <c r="J205" s="36">
        <f>SUM(J206:J207)</f>
        <v>0</v>
      </c>
      <c r="K205" s="36">
        <f t="shared" si="42"/>
        <v>0</v>
      </c>
      <c r="L205" s="36">
        <f>SUM(L206:L207)</f>
        <v>0</v>
      </c>
      <c r="M205" s="36">
        <f>SUM(M206:M207)</f>
        <v>0</v>
      </c>
      <c r="N205" s="36">
        <f t="shared" si="43"/>
        <v>0</v>
      </c>
      <c r="O205" s="36">
        <f>SUM(O206:O207)</f>
        <v>0</v>
      </c>
      <c r="P205" s="36">
        <f>SUM(P206:P207)</f>
        <v>0</v>
      </c>
    </row>
    <row r="206" spans="2:16" ht="18" x14ac:dyDescent="0.25">
      <c r="B206" s="41"/>
      <c r="C206" s="42"/>
      <c r="D206" s="44" t="s">
        <v>240</v>
      </c>
      <c r="E206" s="36">
        <f t="shared" si="40"/>
        <v>0</v>
      </c>
      <c r="F206" s="37">
        <v>0</v>
      </c>
      <c r="G206" s="37">
        <v>0</v>
      </c>
      <c r="H206" s="36">
        <f t="shared" si="41"/>
        <v>0</v>
      </c>
      <c r="I206" s="37">
        <v>0</v>
      </c>
      <c r="J206" s="37">
        <v>0</v>
      </c>
      <c r="K206" s="36">
        <f t="shared" si="42"/>
        <v>0</v>
      </c>
      <c r="L206" s="37">
        <v>0</v>
      </c>
      <c r="M206" s="37">
        <v>0</v>
      </c>
      <c r="N206" s="36">
        <f t="shared" si="43"/>
        <v>0</v>
      </c>
      <c r="O206" s="37">
        <v>0</v>
      </c>
      <c r="P206" s="37">
        <v>0</v>
      </c>
    </row>
    <row r="207" spans="2:16" ht="18" x14ac:dyDescent="0.25">
      <c r="B207" s="41"/>
      <c r="C207" s="42"/>
      <c r="D207" s="44" t="s">
        <v>108</v>
      </c>
      <c r="E207" s="36">
        <f t="shared" si="40"/>
        <v>0</v>
      </c>
      <c r="F207" s="37">
        <v>0</v>
      </c>
      <c r="G207" s="37">
        <v>0</v>
      </c>
      <c r="H207" s="36">
        <f t="shared" si="41"/>
        <v>0</v>
      </c>
      <c r="I207" s="37">
        <v>0</v>
      </c>
      <c r="J207" s="37">
        <v>0</v>
      </c>
      <c r="K207" s="36">
        <f t="shared" si="42"/>
        <v>0</v>
      </c>
      <c r="L207" s="37">
        <v>0</v>
      </c>
      <c r="M207" s="37">
        <v>0</v>
      </c>
      <c r="N207" s="36">
        <f t="shared" si="43"/>
        <v>0</v>
      </c>
      <c r="O207" s="37">
        <v>0</v>
      </c>
      <c r="P207" s="37">
        <v>0</v>
      </c>
    </row>
    <row r="208" spans="2:16" ht="45" x14ac:dyDescent="0.25">
      <c r="B208" s="38"/>
      <c r="C208" s="60" t="s">
        <v>147</v>
      </c>
      <c r="D208" s="39" t="s">
        <v>251</v>
      </c>
      <c r="E208" s="40">
        <f t="shared" si="40"/>
        <v>6113</v>
      </c>
      <c r="F208" s="45">
        <v>6113</v>
      </c>
      <c r="G208" s="45">
        <v>0</v>
      </c>
      <c r="H208" s="40">
        <f t="shared" si="41"/>
        <v>6905</v>
      </c>
      <c r="I208" s="45">
        <v>6905</v>
      </c>
      <c r="J208" s="45">
        <v>0</v>
      </c>
      <c r="K208" s="40">
        <f t="shared" si="42"/>
        <v>6995</v>
      </c>
      <c r="L208" s="45">
        <f>7500-505</f>
        <v>6995</v>
      </c>
      <c r="M208" s="45">
        <v>0</v>
      </c>
      <c r="N208" s="40">
        <f t="shared" si="43"/>
        <v>7130</v>
      </c>
      <c r="O208" s="45">
        <v>7130</v>
      </c>
      <c r="P208" s="45">
        <v>0</v>
      </c>
    </row>
    <row r="209" spans="2:16" x14ac:dyDescent="0.25">
      <c r="B209" s="38"/>
      <c r="C209" s="60" t="s">
        <v>148</v>
      </c>
      <c r="D209" s="39" t="s">
        <v>153</v>
      </c>
      <c r="E209" s="40">
        <f t="shared" si="40"/>
        <v>413</v>
      </c>
      <c r="F209" s="45">
        <v>413</v>
      </c>
      <c r="G209" s="45">
        <v>0</v>
      </c>
      <c r="H209" s="40">
        <f t="shared" si="41"/>
        <v>415</v>
      </c>
      <c r="I209" s="45">
        <v>415</v>
      </c>
      <c r="J209" s="45">
        <v>0</v>
      </c>
      <c r="K209" s="40">
        <f t="shared" si="42"/>
        <v>415</v>
      </c>
      <c r="L209" s="45">
        <v>415</v>
      </c>
      <c r="M209" s="45">
        <v>0</v>
      </c>
      <c r="N209" s="40">
        <f t="shared" si="43"/>
        <v>415</v>
      </c>
      <c r="O209" s="45">
        <v>415</v>
      </c>
      <c r="P209" s="45">
        <v>0</v>
      </c>
    </row>
    <row r="210" spans="2:16" ht="75" x14ac:dyDescent="0.25">
      <c r="B210" s="38"/>
      <c r="C210" s="60" t="s">
        <v>150</v>
      </c>
      <c r="D210" s="39" t="s">
        <v>363</v>
      </c>
      <c r="E210" s="40">
        <f t="shared" si="40"/>
        <v>374</v>
      </c>
      <c r="F210" s="45">
        <v>374</v>
      </c>
      <c r="G210" s="45">
        <v>0</v>
      </c>
      <c r="H210" s="40">
        <f t="shared" si="41"/>
        <v>380</v>
      </c>
      <c r="I210" s="45">
        <v>380</v>
      </c>
      <c r="J210" s="45">
        <v>0</v>
      </c>
      <c r="K210" s="40">
        <f t="shared" si="42"/>
        <v>380</v>
      </c>
      <c r="L210" s="45">
        <v>380</v>
      </c>
      <c r="M210" s="45">
        <v>0</v>
      </c>
      <c r="N210" s="40">
        <f t="shared" si="43"/>
        <v>380</v>
      </c>
      <c r="O210" s="45">
        <v>380</v>
      </c>
      <c r="P210" s="45">
        <v>0</v>
      </c>
    </row>
    <row r="211" spans="2:16" ht="45" x14ac:dyDescent="0.25">
      <c r="B211" s="38"/>
      <c r="C211" s="60" t="s">
        <v>152</v>
      </c>
      <c r="D211" s="39" t="s">
        <v>154</v>
      </c>
      <c r="E211" s="40">
        <f t="shared" si="40"/>
        <v>800</v>
      </c>
      <c r="F211" s="45">
        <v>800</v>
      </c>
      <c r="G211" s="45">
        <v>0</v>
      </c>
      <c r="H211" s="40">
        <f t="shared" si="41"/>
        <v>800</v>
      </c>
      <c r="I211" s="45">
        <v>800</v>
      </c>
      <c r="J211" s="45">
        <v>0</v>
      </c>
      <c r="K211" s="40">
        <f t="shared" si="42"/>
        <v>800</v>
      </c>
      <c r="L211" s="45">
        <v>800</v>
      </c>
      <c r="M211" s="45">
        <v>0</v>
      </c>
      <c r="N211" s="40">
        <f t="shared" si="43"/>
        <v>900</v>
      </c>
      <c r="O211" s="45">
        <v>900</v>
      </c>
      <c r="P211" s="45">
        <v>0</v>
      </c>
    </row>
    <row r="212" spans="2:16" x14ac:dyDescent="0.25">
      <c r="B212" s="38"/>
      <c r="C212" s="60" t="s">
        <v>285</v>
      </c>
      <c r="D212" s="39" t="s">
        <v>155</v>
      </c>
      <c r="E212" s="40">
        <f t="shared" si="40"/>
        <v>100</v>
      </c>
      <c r="F212" s="45">
        <v>100</v>
      </c>
      <c r="G212" s="45">
        <v>0</v>
      </c>
      <c r="H212" s="40">
        <f t="shared" si="41"/>
        <v>120</v>
      </c>
      <c r="I212" s="45">
        <v>120</v>
      </c>
      <c r="J212" s="45">
        <v>0</v>
      </c>
      <c r="K212" s="40">
        <f t="shared" si="42"/>
        <v>130</v>
      </c>
      <c r="L212" s="45">
        <v>130</v>
      </c>
      <c r="M212" s="45">
        <v>0</v>
      </c>
      <c r="N212" s="40">
        <f t="shared" si="43"/>
        <v>180</v>
      </c>
      <c r="O212" s="45">
        <v>180</v>
      </c>
      <c r="P212" s="45">
        <v>0</v>
      </c>
    </row>
    <row r="213" spans="2:16" ht="120" x14ac:dyDescent="0.25">
      <c r="B213" s="38"/>
      <c r="C213" s="60" t="s">
        <v>286</v>
      </c>
      <c r="D213" s="39" t="s">
        <v>364</v>
      </c>
      <c r="E213" s="40">
        <f t="shared" si="40"/>
        <v>200</v>
      </c>
      <c r="F213" s="45">
        <v>200</v>
      </c>
      <c r="G213" s="45">
        <v>0</v>
      </c>
      <c r="H213" s="40">
        <f t="shared" si="41"/>
        <v>280</v>
      </c>
      <c r="I213" s="45">
        <v>280</v>
      </c>
      <c r="J213" s="45">
        <v>0</v>
      </c>
      <c r="K213" s="40">
        <f t="shared" si="42"/>
        <v>280</v>
      </c>
      <c r="L213" s="45">
        <v>280</v>
      </c>
      <c r="M213" s="45">
        <v>0</v>
      </c>
      <c r="N213" s="40">
        <f t="shared" si="43"/>
        <v>280</v>
      </c>
      <c r="O213" s="45">
        <v>280</v>
      </c>
      <c r="P213" s="45">
        <v>0</v>
      </c>
    </row>
    <row r="214" spans="2:16" ht="36" x14ac:dyDescent="0.25">
      <c r="B214" s="30" t="s">
        <v>365</v>
      </c>
      <c r="C214" s="31"/>
      <c r="D214" s="53" t="s">
        <v>81</v>
      </c>
      <c r="E214" s="32">
        <f t="shared" si="40"/>
        <v>12150</v>
      </c>
      <c r="F214" s="33">
        <f>SUM(F218:F224)</f>
        <v>12150</v>
      </c>
      <c r="G214" s="33">
        <f>SUM(G218:G224)</f>
        <v>0</v>
      </c>
      <c r="H214" s="32">
        <f t="shared" si="41"/>
        <v>14258</v>
      </c>
      <c r="I214" s="33">
        <f>SUM(I218:I224)</f>
        <v>14258</v>
      </c>
      <c r="J214" s="33">
        <f>SUM(J218:J224)</f>
        <v>0</v>
      </c>
      <c r="K214" s="32">
        <f t="shared" si="42"/>
        <v>15502</v>
      </c>
      <c r="L214" s="33">
        <f>SUM(L218:L224)</f>
        <v>15502</v>
      </c>
      <c r="M214" s="33">
        <f>SUM(M218:M224)</f>
        <v>0</v>
      </c>
      <c r="N214" s="32">
        <f t="shared" si="43"/>
        <v>17018</v>
      </c>
      <c r="O214" s="33">
        <f>SUM(O218:O224)</f>
        <v>17018</v>
      </c>
      <c r="P214" s="33">
        <f>SUM(P218:P224)</f>
        <v>0</v>
      </c>
    </row>
    <row r="215" spans="2:16" ht="18" x14ac:dyDescent="0.25">
      <c r="B215" s="41"/>
      <c r="C215" s="42"/>
      <c r="D215" s="43" t="s">
        <v>104</v>
      </c>
      <c r="E215" s="36">
        <f t="shared" si="40"/>
        <v>0</v>
      </c>
      <c r="F215" s="36">
        <f>SUM(F216:F217)</f>
        <v>0</v>
      </c>
      <c r="G215" s="36">
        <f>SUM(G216:G217)</f>
        <v>0</v>
      </c>
      <c r="H215" s="36">
        <f t="shared" si="41"/>
        <v>0</v>
      </c>
      <c r="I215" s="36">
        <f>SUM(I216:I217)</f>
        <v>0</v>
      </c>
      <c r="J215" s="36">
        <f>SUM(J216:J217)</f>
        <v>0</v>
      </c>
      <c r="K215" s="36">
        <f t="shared" si="42"/>
        <v>0</v>
      </c>
      <c r="L215" s="36">
        <f>SUM(L216:L217)</f>
        <v>0</v>
      </c>
      <c r="M215" s="36">
        <f>SUM(M216:M217)</f>
        <v>0</v>
      </c>
      <c r="N215" s="36">
        <f t="shared" si="43"/>
        <v>0</v>
      </c>
      <c r="O215" s="36">
        <f>SUM(O216:O217)</f>
        <v>0</v>
      </c>
      <c r="P215" s="36">
        <f>SUM(P216:P217)</f>
        <v>0</v>
      </c>
    </row>
    <row r="216" spans="2:16" ht="18" x14ac:dyDescent="0.25">
      <c r="B216" s="41"/>
      <c r="C216" s="42"/>
      <c r="D216" s="44" t="s">
        <v>240</v>
      </c>
      <c r="E216" s="36">
        <f t="shared" si="40"/>
        <v>0</v>
      </c>
      <c r="F216" s="37">
        <v>0</v>
      </c>
      <c r="G216" s="37">
        <v>0</v>
      </c>
      <c r="H216" s="36">
        <f t="shared" si="41"/>
        <v>0</v>
      </c>
      <c r="I216" s="37">
        <v>0</v>
      </c>
      <c r="J216" s="37">
        <v>0</v>
      </c>
      <c r="K216" s="36">
        <f t="shared" si="42"/>
        <v>0</v>
      </c>
      <c r="L216" s="37">
        <v>0</v>
      </c>
      <c r="M216" s="37">
        <v>0</v>
      </c>
      <c r="N216" s="36">
        <f t="shared" si="43"/>
        <v>0</v>
      </c>
      <c r="O216" s="37">
        <v>0</v>
      </c>
      <c r="P216" s="37">
        <v>0</v>
      </c>
    </row>
    <row r="217" spans="2:16" ht="18" x14ac:dyDescent="0.25">
      <c r="B217" s="41"/>
      <c r="C217" s="42"/>
      <c r="D217" s="44" t="s">
        <v>108</v>
      </c>
      <c r="E217" s="36">
        <f t="shared" si="40"/>
        <v>0</v>
      </c>
      <c r="F217" s="37">
        <v>0</v>
      </c>
      <c r="G217" s="37">
        <v>0</v>
      </c>
      <c r="H217" s="36">
        <f t="shared" si="41"/>
        <v>0</v>
      </c>
      <c r="I217" s="37">
        <v>0</v>
      </c>
      <c r="J217" s="37">
        <v>0</v>
      </c>
      <c r="K217" s="36">
        <f t="shared" si="42"/>
        <v>0</v>
      </c>
      <c r="L217" s="37">
        <v>0</v>
      </c>
      <c r="M217" s="37">
        <v>0</v>
      </c>
      <c r="N217" s="36">
        <f t="shared" si="43"/>
        <v>0</v>
      </c>
      <c r="O217" s="37">
        <v>0</v>
      </c>
      <c r="P217" s="37">
        <v>0</v>
      </c>
    </row>
    <row r="218" spans="2:16" ht="75" x14ac:dyDescent="0.25">
      <c r="B218" s="38"/>
      <c r="C218" s="60" t="s">
        <v>367</v>
      </c>
      <c r="D218" s="39" t="s">
        <v>366</v>
      </c>
      <c r="E218" s="40">
        <f t="shared" si="40"/>
        <v>3200</v>
      </c>
      <c r="F218" s="45">
        <v>3200</v>
      </c>
      <c r="G218" s="45">
        <v>0</v>
      </c>
      <c r="H218" s="40">
        <f t="shared" si="41"/>
        <v>3200</v>
      </c>
      <c r="I218" s="45">
        <v>3200</v>
      </c>
      <c r="J218" s="45">
        <v>0</v>
      </c>
      <c r="K218" s="40">
        <f t="shared" si="42"/>
        <v>3200</v>
      </c>
      <c r="L218" s="45">
        <v>3200</v>
      </c>
      <c r="M218" s="45">
        <v>0</v>
      </c>
      <c r="N218" s="40">
        <f t="shared" si="43"/>
        <v>3520</v>
      </c>
      <c r="O218" s="37">
        <v>3520</v>
      </c>
      <c r="P218" s="45">
        <v>0</v>
      </c>
    </row>
    <row r="219" spans="2:16" ht="90" x14ac:dyDescent="0.25">
      <c r="B219" s="38"/>
      <c r="C219" s="60" t="s">
        <v>368</v>
      </c>
      <c r="D219" s="39" t="s">
        <v>252</v>
      </c>
      <c r="E219" s="40">
        <f t="shared" si="40"/>
        <v>7140</v>
      </c>
      <c r="F219" s="45">
        <v>7140</v>
      </c>
      <c r="G219" s="45">
        <v>0</v>
      </c>
      <c r="H219" s="40">
        <f t="shared" si="41"/>
        <v>8900</v>
      </c>
      <c r="I219" s="45">
        <v>8900</v>
      </c>
      <c r="J219" s="45">
        <v>0</v>
      </c>
      <c r="K219" s="40">
        <f t="shared" si="42"/>
        <v>10144</v>
      </c>
      <c r="L219" s="45">
        <f>10648.3-504.3</f>
        <v>10144</v>
      </c>
      <c r="M219" s="45">
        <v>0</v>
      </c>
      <c r="N219" s="40">
        <f t="shared" si="43"/>
        <v>11200</v>
      </c>
      <c r="O219" s="37">
        <v>11200</v>
      </c>
      <c r="P219" s="45">
        <v>0</v>
      </c>
    </row>
    <row r="220" spans="2:16" ht="60.75" customHeight="1" x14ac:dyDescent="0.25">
      <c r="B220" s="38"/>
      <c r="C220" s="60" t="s">
        <v>369</v>
      </c>
      <c r="D220" s="39" t="s">
        <v>254</v>
      </c>
      <c r="E220" s="40">
        <f t="shared" si="40"/>
        <v>300</v>
      </c>
      <c r="F220" s="45">
        <v>300</v>
      </c>
      <c r="G220" s="45">
        <v>0</v>
      </c>
      <c r="H220" s="40">
        <f t="shared" si="41"/>
        <v>300</v>
      </c>
      <c r="I220" s="45">
        <v>300</v>
      </c>
      <c r="J220" s="45">
        <v>0</v>
      </c>
      <c r="K220" s="40">
        <f t="shared" si="42"/>
        <v>300</v>
      </c>
      <c r="L220" s="45">
        <v>300</v>
      </c>
      <c r="M220" s="45">
        <v>0</v>
      </c>
      <c r="N220" s="40">
        <f t="shared" si="43"/>
        <v>300</v>
      </c>
      <c r="O220" s="37">
        <v>300</v>
      </c>
      <c r="P220" s="45">
        <v>0</v>
      </c>
    </row>
    <row r="221" spans="2:16" ht="30" x14ac:dyDescent="0.25">
      <c r="B221" s="38"/>
      <c r="C221" s="60" t="s">
        <v>370</v>
      </c>
      <c r="D221" s="39" t="s">
        <v>159</v>
      </c>
      <c r="E221" s="40">
        <f t="shared" si="40"/>
        <v>1054</v>
      </c>
      <c r="F221" s="45">
        <v>1054</v>
      </c>
      <c r="G221" s="45">
        <v>0</v>
      </c>
      <c r="H221" s="40">
        <f t="shared" si="41"/>
        <v>1402</v>
      </c>
      <c r="I221" s="45">
        <v>1402</v>
      </c>
      <c r="J221" s="45">
        <v>0</v>
      </c>
      <c r="K221" s="40">
        <f t="shared" si="42"/>
        <v>1402</v>
      </c>
      <c r="L221" s="45">
        <v>1402</v>
      </c>
      <c r="M221" s="45">
        <v>0</v>
      </c>
      <c r="N221" s="40">
        <f t="shared" si="43"/>
        <v>1542</v>
      </c>
      <c r="O221" s="37">
        <v>1542</v>
      </c>
      <c r="P221" s="45">
        <v>0</v>
      </c>
    </row>
    <row r="222" spans="2:16" ht="30" x14ac:dyDescent="0.25">
      <c r="B222" s="38"/>
      <c r="C222" s="60" t="s">
        <v>371</v>
      </c>
      <c r="D222" s="39" t="s">
        <v>161</v>
      </c>
      <c r="E222" s="40">
        <f t="shared" si="40"/>
        <v>36</v>
      </c>
      <c r="F222" s="45">
        <v>36</v>
      </c>
      <c r="G222" s="45">
        <v>0</v>
      </c>
      <c r="H222" s="40">
        <f t="shared" si="41"/>
        <v>36</v>
      </c>
      <c r="I222" s="45">
        <v>36</v>
      </c>
      <c r="J222" s="45">
        <v>0</v>
      </c>
      <c r="K222" s="40">
        <f t="shared" si="42"/>
        <v>36</v>
      </c>
      <c r="L222" s="45">
        <v>36</v>
      </c>
      <c r="M222" s="45">
        <v>0</v>
      </c>
      <c r="N222" s="40">
        <f t="shared" si="43"/>
        <v>36</v>
      </c>
      <c r="O222" s="37">
        <v>36</v>
      </c>
      <c r="P222" s="45">
        <v>0</v>
      </c>
    </row>
    <row r="223" spans="2:16" ht="15.75" x14ac:dyDescent="0.25">
      <c r="B223" s="38"/>
      <c r="C223" s="60" t="s">
        <v>372</v>
      </c>
      <c r="D223" s="39" t="s">
        <v>163</v>
      </c>
      <c r="E223" s="40">
        <f t="shared" si="40"/>
        <v>120</v>
      </c>
      <c r="F223" s="45">
        <v>120</v>
      </c>
      <c r="G223" s="45">
        <v>0</v>
      </c>
      <c r="H223" s="40">
        <f t="shared" si="41"/>
        <v>120</v>
      </c>
      <c r="I223" s="45">
        <v>120</v>
      </c>
      <c r="J223" s="45">
        <v>0</v>
      </c>
      <c r="K223" s="40">
        <f t="shared" si="42"/>
        <v>120</v>
      </c>
      <c r="L223" s="45">
        <v>120</v>
      </c>
      <c r="M223" s="45">
        <v>0</v>
      </c>
      <c r="N223" s="40">
        <f t="shared" si="43"/>
        <v>120</v>
      </c>
      <c r="O223" s="37">
        <v>120</v>
      </c>
      <c r="P223" s="45">
        <v>0</v>
      </c>
    </row>
    <row r="224" spans="2:16" ht="45" x14ac:dyDescent="0.25">
      <c r="B224" s="38"/>
      <c r="C224" s="60" t="s">
        <v>373</v>
      </c>
      <c r="D224" s="39" t="s">
        <v>165</v>
      </c>
      <c r="E224" s="40">
        <f t="shared" si="40"/>
        <v>300</v>
      </c>
      <c r="F224" s="45">
        <v>300</v>
      </c>
      <c r="G224" s="45">
        <v>0</v>
      </c>
      <c r="H224" s="40">
        <f t="shared" si="41"/>
        <v>300</v>
      </c>
      <c r="I224" s="45">
        <v>300</v>
      </c>
      <c r="J224" s="45">
        <v>0</v>
      </c>
      <c r="K224" s="40">
        <f t="shared" si="42"/>
        <v>300</v>
      </c>
      <c r="L224" s="45">
        <v>300</v>
      </c>
      <c r="M224" s="45">
        <v>0</v>
      </c>
      <c r="N224" s="40">
        <f t="shared" si="43"/>
        <v>300</v>
      </c>
      <c r="O224" s="37">
        <v>300</v>
      </c>
      <c r="P224" s="45">
        <v>0</v>
      </c>
    </row>
    <row r="225" spans="2:16" ht="18" x14ac:dyDescent="0.25">
      <c r="B225" s="30" t="s">
        <v>374</v>
      </c>
      <c r="C225" s="31"/>
      <c r="D225" s="53" t="s">
        <v>82</v>
      </c>
      <c r="E225" s="32">
        <f t="shared" si="40"/>
        <v>2100</v>
      </c>
      <c r="F225" s="33">
        <f>F229+F230+F231+F232+F233+F234+F235+F236+F237</f>
        <v>2100</v>
      </c>
      <c r="G225" s="33">
        <f>SUM(G229:G236)</f>
        <v>0</v>
      </c>
      <c r="H225" s="32">
        <f t="shared" si="41"/>
        <v>2100</v>
      </c>
      <c r="I225" s="33">
        <f>I229+I230+I231+I232+I233+I234+I235+I236+I237</f>
        <v>2100</v>
      </c>
      <c r="J225" s="33">
        <f>SUM(J229:J236)</f>
        <v>0</v>
      </c>
      <c r="K225" s="32">
        <f t="shared" si="42"/>
        <v>2100</v>
      </c>
      <c r="L225" s="33">
        <f>L229+L230+L231+L232+L233+L234+L235+L236+L237</f>
        <v>2100</v>
      </c>
      <c r="M225" s="33">
        <f>SUM(M229:M236)</f>
        <v>0</v>
      </c>
      <c r="N225" s="32">
        <f t="shared" si="43"/>
        <v>2750</v>
      </c>
      <c r="O225" s="33">
        <f>O229+O230+O231+O232+O233+O234+O235+O236+O237</f>
        <v>2750</v>
      </c>
      <c r="P225" s="33">
        <f>SUM(P229:P236)</f>
        <v>0</v>
      </c>
    </row>
    <row r="226" spans="2:16" ht="18" x14ac:dyDescent="0.25">
      <c r="B226" s="41"/>
      <c r="C226" s="42"/>
      <c r="D226" s="43" t="s">
        <v>104</v>
      </c>
      <c r="E226" s="36">
        <f t="shared" si="40"/>
        <v>0</v>
      </c>
      <c r="F226" s="36">
        <f>SUM(F227:F228)</f>
        <v>0</v>
      </c>
      <c r="G226" s="36">
        <f>SUM(G227:G228)</f>
        <v>0</v>
      </c>
      <c r="H226" s="36">
        <f t="shared" si="41"/>
        <v>0</v>
      </c>
      <c r="I226" s="36">
        <f>SUM(I227:I228)</f>
        <v>0</v>
      </c>
      <c r="J226" s="36">
        <f>SUM(J227:J228)</f>
        <v>0</v>
      </c>
      <c r="K226" s="36">
        <f t="shared" si="42"/>
        <v>0</v>
      </c>
      <c r="L226" s="36">
        <f>SUM(L227:L228)</f>
        <v>0</v>
      </c>
      <c r="M226" s="36">
        <f>SUM(M227:M228)</f>
        <v>0</v>
      </c>
      <c r="N226" s="36">
        <f t="shared" si="43"/>
        <v>0</v>
      </c>
      <c r="O226" s="36">
        <f>SUM(O227:O228)</f>
        <v>0</v>
      </c>
      <c r="P226" s="36">
        <f>SUM(P227:P228)</f>
        <v>0</v>
      </c>
    </row>
    <row r="227" spans="2:16" ht="18" x14ac:dyDescent="0.25">
      <c r="B227" s="41"/>
      <c r="C227" s="42"/>
      <c r="D227" s="44" t="s">
        <v>240</v>
      </c>
      <c r="E227" s="36">
        <f t="shared" si="40"/>
        <v>0</v>
      </c>
      <c r="F227" s="37">
        <v>0</v>
      </c>
      <c r="G227" s="37">
        <v>0</v>
      </c>
      <c r="H227" s="36">
        <f t="shared" si="41"/>
        <v>0</v>
      </c>
      <c r="I227" s="37">
        <v>0</v>
      </c>
      <c r="J227" s="37">
        <v>0</v>
      </c>
      <c r="K227" s="36">
        <f t="shared" si="42"/>
        <v>0</v>
      </c>
      <c r="L227" s="37">
        <v>0</v>
      </c>
      <c r="M227" s="37">
        <v>0</v>
      </c>
      <c r="N227" s="36">
        <f t="shared" si="43"/>
        <v>0</v>
      </c>
      <c r="O227" s="37">
        <v>0</v>
      </c>
      <c r="P227" s="37">
        <v>0</v>
      </c>
    </row>
    <row r="228" spans="2:16" ht="18" x14ac:dyDescent="0.25">
      <c r="B228" s="41"/>
      <c r="C228" s="42"/>
      <c r="D228" s="44" t="s">
        <v>108</v>
      </c>
      <c r="E228" s="36">
        <f t="shared" si="40"/>
        <v>0</v>
      </c>
      <c r="F228" s="37">
        <v>0</v>
      </c>
      <c r="G228" s="37">
        <v>0</v>
      </c>
      <c r="H228" s="36">
        <f t="shared" si="41"/>
        <v>0</v>
      </c>
      <c r="I228" s="37">
        <v>0</v>
      </c>
      <c r="J228" s="37">
        <v>0</v>
      </c>
      <c r="K228" s="36">
        <f t="shared" si="42"/>
        <v>0</v>
      </c>
      <c r="L228" s="37">
        <v>0</v>
      </c>
      <c r="M228" s="37">
        <v>0</v>
      </c>
      <c r="N228" s="36">
        <f t="shared" si="43"/>
        <v>0</v>
      </c>
      <c r="O228" s="37">
        <v>0</v>
      </c>
      <c r="P228" s="37">
        <v>0</v>
      </c>
    </row>
    <row r="229" spans="2:16" ht="15.75" x14ac:dyDescent="0.25">
      <c r="B229" s="38"/>
      <c r="C229" s="60" t="s">
        <v>156</v>
      </c>
      <c r="D229" s="39" t="s">
        <v>167</v>
      </c>
      <c r="E229" s="40">
        <f t="shared" si="40"/>
        <v>900</v>
      </c>
      <c r="F229" s="45">
        <v>900</v>
      </c>
      <c r="G229" s="45">
        <v>0</v>
      </c>
      <c r="H229" s="40">
        <f t="shared" si="41"/>
        <v>900</v>
      </c>
      <c r="I229" s="45">
        <v>900</v>
      </c>
      <c r="J229" s="45">
        <v>0</v>
      </c>
      <c r="K229" s="40">
        <f t="shared" si="42"/>
        <v>900</v>
      </c>
      <c r="L229" s="45">
        <v>900</v>
      </c>
      <c r="M229" s="45">
        <v>0</v>
      </c>
      <c r="N229" s="40">
        <f t="shared" si="43"/>
        <v>1200</v>
      </c>
      <c r="O229" s="37">
        <v>1200</v>
      </c>
      <c r="P229" s="45">
        <v>0</v>
      </c>
    </row>
    <row r="230" spans="2:16" ht="30" x14ac:dyDescent="0.25">
      <c r="B230" s="38"/>
      <c r="C230" s="60" t="s">
        <v>157</v>
      </c>
      <c r="D230" s="39" t="s">
        <v>238</v>
      </c>
      <c r="E230" s="40">
        <f t="shared" si="40"/>
        <v>90</v>
      </c>
      <c r="F230" s="45">
        <v>90</v>
      </c>
      <c r="G230" s="45">
        <v>0</v>
      </c>
      <c r="H230" s="40">
        <f t="shared" si="41"/>
        <v>90</v>
      </c>
      <c r="I230" s="45">
        <v>90</v>
      </c>
      <c r="J230" s="45">
        <v>0</v>
      </c>
      <c r="K230" s="40">
        <f t="shared" si="42"/>
        <v>90</v>
      </c>
      <c r="L230" s="45">
        <v>90</v>
      </c>
      <c r="M230" s="45">
        <v>0</v>
      </c>
      <c r="N230" s="40">
        <f t="shared" si="43"/>
        <v>120</v>
      </c>
      <c r="O230" s="37">
        <v>120</v>
      </c>
      <c r="P230" s="45">
        <v>0</v>
      </c>
    </row>
    <row r="231" spans="2:16" ht="15.75" x14ac:dyDescent="0.25">
      <c r="B231" s="38"/>
      <c r="C231" s="60" t="s">
        <v>158</v>
      </c>
      <c r="D231" s="39" t="s">
        <v>239</v>
      </c>
      <c r="E231" s="40">
        <f t="shared" si="40"/>
        <v>90</v>
      </c>
      <c r="F231" s="45">
        <v>90</v>
      </c>
      <c r="G231" s="45">
        <v>0</v>
      </c>
      <c r="H231" s="40">
        <f t="shared" si="41"/>
        <v>90</v>
      </c>
      <c r="I231" s="45">
        <v>90</v>
      </c>
      <c r="J231" s="45">
        <v>0</v>
      </c>
      <c r="K231" s="40">
        <f t="shared" si="42"/>
        <v>90</v>
      </c>
      <c r="L231" s="45">
        <v>90</v>
      </c>
      <c r="M231" s="45">
        <v>0</v>
      </c>
      <c r="N231" s="40">
        <f t="shared" si="43"/>
        <v>120</v>
      </c>
      <c r="O231" s="37">
        <v>120</v>
      </c>
      <c r="P231" s="45">
        <v>0</v>
      </c>
    </row>
    <row r="232" spans="2:16" ht="15.75" x14ac:dyDescent="0.25">
      <c r="B232" s="38"/>
      <c r="C232" s="60" t="s">
        <v>160</v>
      </c>
      <c r="D232" s="39" t="s">
        <v>170</v>
      </c>
      <c r="E232" s="40">
        <f>SUM(F232:G232)</f>
        <v>100</v>
      </c>
      <c r="F232" s="45">
        <v>100</v>
      </c>
      <c r="G232" s="45">
        <v>0</v>
      </c>
      <c r="H232" s="40">
        <f>SUM(I232:J232)</f>
        <v>100</v>
      </c>
      <c r="I232" s="45">
        <v>100</v>
      </c>
      <c r="J232" s="45">
        <v>0</v>
      </c>
      <c r="K232" s="40">
        <f>SUM(L232:M232)</f>
        <v>100</v>
      </c>
      <c r="L232" s="45">
        <v>100</v>
      </c>
      <c r="M232" s="45">
        <v>0</v>
      </c>
      <c r="N232" s="40">
        <f>SUM(O232:P232)</f>
        <v>135</v>
      </c>
      <c r="O232" s="37">
        <v>135</v>
      </c>
      <c r="P232" s="45">
        <v>0</v>
      </c>
    </row>
    <row r="233" spans="2:16" ht="30" x14ac:dyDescent="0.25">
      <c r="B233" s="38"/>
      <c r="C233" s="60" t="s">
        <v>162</v>
      </c>
      <c r="D233" s="39" t="s">
        <v>172</v>
      </c>
      <c r="E233" s="40">
        <f>SUM(F233:G233)</f>
        <v>250</v>
      </c>
      <c r="F233" s="45">
        <v>250</v>
      </c>
      <c r="G233" s="45">
        <v>0</v>
      </c>
      <c r="H233" s="40">
        <f>SUM(I233:J233)</f>
        <v>250</v>
      </c>
      <c r="I233" s="45">
        <v>250</v>
      </c>
      <c r="J233" s="45">
        <v>0</v>
      </c>
      <c r="K233" s="40">
        <f>SUM(L233:M233)</f>
        <v>250</v>
      </c>
      <c r="L233" s="45">
        <v>250</v>
      </c>
      <c r="M233" s="45">
        <v>0</v>
      </c>
      <c r="N233" s="40">
        <f>SUM(O233:P233)</f>
        <v>335</v>
      </c>
      <c r="O233" s="37">
        <v>335</v>
      </c>
      <c r="P233" s="45">
        <v>0</v>
      </c>
    </row>
    <row r="234" spans="2:16" ht="15.75" x14ac:dyDescent="0.25">
      <c r="B234" s="38"/>
      <c r="C234" s="60" t="s">
        <v>164</v>
      </c>
      <c r="D234" s="39" t="s">
        <v>375</v>
      </c>
      <c r="E234" s="40">
        <f>SUM(F234:G234)</f>
        <v>140</v>
      </c>
      <c r="F234" s="45">
        <v>140</v>
      </c>
      <c r="G234" s="45">
        <v>0</v>
      </c>
      <c r="H234" s="40">
        <f>SUM(I234:J234)</f>
        <v>140</v>
      </c>
      <c r="I234" s="45">
        <v>140</v>
      </c>
      <c r="J234" s="45">
        <v>0</v>
      </c>
      <c r="K234" s="40">
        <f t="shared" ref="K234:K235" si="44">SUM(L234:M234)</f>
        <v>140</v>
      </c>
      <c r="L234" s="45">
        <v>140</v>
      </c>
      <c r="M234" s="45">
        <v>0</v>
      </c>
      <c r="N234" s="40">
        <f>SUM(O234:P234)</f>
        <v>190</v>
      </c>
      <c r="O234" s="37">
        <v>190</v>
      </c>
      <c r="P234" s="45">
        <v>0</v>
      </c>
    </row>
    <row r="235" spans="2:16" ht="30" x14ac:dyDescent="0.25">
      <c r="B235" s="38"/>
      <c r="C235" s="60" t="s">
        <v>253</v>
      </c>
      <c r="D235" s="39" t="s">
        <v>376</v>
      </c>
      <c r="E235" s="40">
        <f t="shared" ref="E235:E266" si="45">SUM(F235:G235)</f>
        <v>180</v>
      </c>
      <c r="F235" s="45">
        <v>180</v>
      </c>
      <c r="G235" s="45">
        <v>0</v>
      </c>
      <c r="H235" s="40">
        <f t="shared" ref="H235:H266" si="46">SUM(I235:J235)</f>
        <v>180</v>
      </c>
      <c r="I235" s="45">
        <v>180</v>
      </c>
      <c r="J235" s="45">
        <v>0</v>
      </c>
      <c r="K235" s="40">
        <f t="shared" si="44"/>
        <v>180</v>
      </c>
      <c r="L235" s="45">
        <v>180</v>
      </c>
      <c r="M235" s="45">
        <v>0</v>
      </c>
      <c r="N235" s="40">
        <f t="shared" ref="N235:N266" si="47">SUM(O235:P235)</f>
        <v>240</v>
      </c>
      <c r="O235" s="37">
        <v>240</v>
      </c>
      <c r="P235" s="45">
        <v>0</v>
      </c>
    </row>
    <row r="236" spans="2:16" ht="15.75" x14ac:dyDescent="0.25">
      <c r="B236" s="38"/>
      <c r="C236" s="60" t="s">
        <v>377</v>
      </c>
      <c r="D236" s="39" t="s">
        <v>379</v>
      </c>
      <c r="E236" s="40">
        <f t="shared" si="45"/>
        <v>70</v>
      </c>
      <c r="F236" s="45">
        <v>70</v>
      </c>
      <c r="G236" s="45">
        <v>0</v>
      </c>
      <c r="H236" s="40">
        <f t="shared" si="46"/>
        <v>70</v>
      </c>
      <c r="I236" s="45">
        <v>70</v>
      </c>
      <c r="J236" s="45">
        <v>0</v>
      </c>
      <c r="K236" s="40">
        <f t="shared" ref="K236:K266" si="48">SUM(L236:M236)</f>
        <v>70</v>
      </c>
      <c r="L236" s="45">
        <v>70</v>
      </c>
      <c r="M236" s="45">
        <v>0</v>
      </c>
      <c r="N236" s="40">
        <f t="shared" si="47"/>
        <v>35</v>
      </c>
      <c r="O236" s="37">
        <v>35</v>
      </c>
      <c r="P236" s="45">
        <v>0</v>
      </c>
    </row>
    <row r="237" spans="2:16" ht="90" x14ac:dyDescent="0.25">
      <c r="B237" s="38"/>
      <c r="C237" s="60" t="s">
        <v>378</v>
      </c>
      <c r="D237" s="39" t="s">
        <v>380</v>
      </c>
      <c r="E237" s="40">
        <f t="shared" si="45"/>
        <v>280</v>
      </c>
      <c r="F237" s="45">
        <v>280</v>
      </c>
      <c r="G237" s="45">
        <v>0</v>
      </c>
      <c r="H237" s="40">
        <f t="shared" si="46"/>
        <v>280</v>
      </c>
      <c r="I237" s="45">
        <v>280</v>
      </c>
      <c r="J237" s="45">
        <v>0</v>
      </c>
      <c r="K237" s="40">
        <f t="shared" si="48"/>
        <v>280</v>
      </c>
      <c r="L237" s="45">
        <v>280</v>
      </c>
      <c r="M237" s="45">
        <v>0</v>
      </c>
      <c r="N237" s="40">
        <f t="shared" si="47"/>
        <v>375</v>
      </c>
      <c r="O237" s="37">
        <v>375</v>
      </c>
      <c r="P237" s="45">
        <v>0</v>
      </c>
    </row>
    <row r="238" spans="2:16" ht="18" x14ac:dyDescent="0.25">
      <c r="B238" s="30" t="s">
        <v>385</v>
      </c>
      <c r="C238" s="31"/>
      <c r="D238" s="53" t="s">
        <v>83</v>
      </c>
      <c r="E238" s="32">
        <f t="shared" si="45"/>
        <v>11000</v>
      </c>
      <c r="F238" s="33">
        <f>SUM(F242:F245)</f>
        <v>11000</v>
      </c>
      <c r="G238" s="33">
        <f>SUM(G242:G245)</f>
        <v>0</v>
      </c>
      <c r="H238" s="32">
        <f t="shared" si="46"/>
        <v>23500</v>
      </c>
      <c r="I238" s="33">
        <f>SUM(I242:I245)</f>
        <v>23500</v>
      </c>
      <c r="J238" s="33">
        <f>SUM(J242:J245)</f>
        <v>0</v>
      </c>
      <c r="K238" s="32">
        <f t="shared" si="48"/>
        <v>18764</v>
      </c>
      <c r="L238" s="33">
        <f>SUM(L242:L245)</f>
        <v>18764</v>
      </c>
      <c r="M238" s="33">
        <f>SUM(M242:M245)</f>
        <v>0</v>
      </c>
      <c r="N238" s="32">
        <f t="shared" si="47"/>
        <v>17764</v>
      </c>
      <c r="O238" s="33">
        <f>SUM(O242:O245)</f>
        <v>17764</v>
      </c>
      <c r="P238" s="33">
        <f>SUM(P242:P245)</f>
        <v>0</v>
      </c>
    </row>
    <row r="239" spans="2:16" ht="18" x14ac:dyDescent="0.25">
      <c r="B239" s="41"/>
      <c r="C239" s="42"/>
      <c r="D239" s="43" t="s">
        <v>104</v>
      </c>
      <c r="E239" s="36">
        <f t="shared" si="45"/>
        <v>79</v>
      </c>
      <c r="F239" s="36">
        <f>SUM(F240:F241)</f>
        <v>79</v>
      </c>
      <c r="G239" s="36">
        <f>SUM(G240:G241)</f>
        <v>0</v>
      </c>
      <c r="H239" s="36">
        <f t="shared" si="46"/>
        <v>79</v>
      </c>
      <c r="I239" s="36">
        <f>SUM(I240:I241)</f>
        <v>79</v>
      </c>
      <c r="J239" s="36">
        <f>SUM(J240:J241)</f>
        <v>0</v>
      </c>
      <c r="K239" s="36">
        <f t="shared" si="48"/>
        <v>79</v>
      </c>
      <c r="L239" s="36">
        <f>SUM(L240:L241)</f>
        <v>79</v>
      </c>
      <c r="M239" s="36">
        <f>SUM(M240:M241)</f>
        <v>0</v>
      </c>
      <c r="N239" s="36">
        <f t="shared" si="47"/>
        <v>79</v>
      </c>
      <c r="O239" s="36">
        <f>SUM(O240:O241)</f>
        <v>79</v>
      </c>
      <c r="P239" s="36">
        <f>SUM(P240:P241)</f>
        <v>0</v>
      </c>
    </row>
    <row r="240" spans="2:16" ht="18" x14ac:dyDescent="0.25">
      <c r="B240" s="41"/>
      <c r="C240" s="42"/>
      <c r="D240" s="44" t="s">
        <v>240</v>
      </c>
      <c r="E240" s="36">
        <f t="shared" si="45"/>
        <v>0</v>
      </c>
      <c r="F240" s="37">
        <v>0</v>
      </c>
      <c r="G240" s="37">
        <v>0</v>
      </c>
      <c r="H240" s="36">
        <f t="shared" si="46"/>
        <v>0</v>
      </c>
      <c r="I240" s="37">
        <v>0</v>
      </c>
      <c r="J240" s="37">
        <v>0</v>
      </c>
      <c r="K240" s="36">
        <f t="shared" si="48"/>
        <v>0</v>
      </c>
      <c r="L240" s="37">
        <v>0</v>
      </c>
      <c r="M240" s="37">
        <v>0</v>
      </c>
      <c r="N240" s="36">
        <f t="shared" si="47"/>
        <v>0</v>
      </c>
      <c r="O240" s="37">
        <v>0</v>
      </c>
      <c r="P240" s="37">
        <v>0</v>
      </c>
    </row>
    <row r="241" spans="2:16" ht="18" x14ac:dyDescent="0.25">
      <c r="B241" s="41"/>
      <c r="C241" s="42"/>
      <c r="D241" s="44" t="s">
        <v>108</v>
      </c>
      <c r="E241" s="36">
        <f t="shared" si="45"/>
        <v>79</v>
      </c>
      <c r="F241" s="37">
        <f>30+49</f>
        <v>79</v>
      </c>
      <c r="G241" s="37">
        <v>0</v>
      </c>
      <c r="H241" s="36">
        <f t="shared" si="46"/>
        <v>79</v>
      </c>
      <c r="I241" s="37">
        <f>30+49</f>
        <v>79</v>
      </c>
      <c r="J241" s="37">
        <v>0</v>
      </c>
      <c r="K241" s="36">
        <f t="shared" si="48"/>
        <v>79</v>
      </c>
      <c r="L241" s="37">
        <f>30+49</f>
        <v>79</v>
      </c>
      <c r="M241" s="37">
        <v>0</v>
      </c>
      <c r="N241" s="36">
        <f t="shared" si="47"/>
        <v>79</v>
      </c>
      <c r="O241" s="37">
        <v>79</v>
      </c>
      <c r="P241" s="37">
        <v>0</v>
      </c>
    </row>
    <row r="242" spans="2:16" ht="15.75" x14ac:dyDescent="0.25">
      <c r="B242" s="38"/>
      <c r="C242" s="60" t="s">
        <v>166</v>
      </c>
      <c r="D242" s="39" t="s">
        <v>381</v>
      </c>
      <c r="E242" s="40">
        <f t="shared" si="45"/>
        <v>1100</v>
      </c>
      <c r="F242" s="45">
        <v>1100</v>
      </c>
      <c r="G242" s="45">
        <v>0</v>
      </c>
      <c r="H242" s="40">
        <f t="shared" si="46"/>
        <v>2064</v>
      </c>
      <c r="I242" s="45">
        <v>2064</v>
      </c>
      <c r="J242" s="45">
        <v>0</v>
      </c>
      <c r="K242" s="40">
        <f t="shared" si="48"/>
        <v>2064</v>
      </c>
      <c r="L242" s="45">
        <v>2064</v>
      </c>
      <c r="M242" s="45">
        <v>0</v>
      </c>
      <c r="N242" s="40">
        <f t="shared" si="47"/>
        <v>2064</v>
      </c>
      <c r="O242" s="37">
        <v>2064</v>
      </c>
      <c r="P242" s="45">
        <v>0</v>
      </c>
    </row>
    <row r="243" spans="2:16" ht="15.75" x14ac:dyDescent="0.25">
      <c r="B243" s="38"/>
      <c r="C243" s="60" t="s">
        <v>168</v>
      </c>
      <c r="D243" s="39" t="s">
        <v>382</v>
      </c>
      <c r="E243" s="40">
        <f t="shared" si="45"/>
        <v>7900</v>
      </c>
      <c r="F243" s="45">
        <v>7900</v>
      </c>
      <c r="G243" s="45">
        <v>0</v>
      </c>
      <c r="H243" s="40">
        <f t="shared" si="46"/>
        <v>19436</v>
      </c>
      <c r="I243" s="45">
        <v>19436</v>
      </c>
      <c r="J243" s="45">
        <v>0</v>
      </c>
      <c r="K243" s="40">
        <f t="shared" si="48"/>
        <v>14700</v>
      </c>
      <c r="L243" s="45">
        <v>14700</v>
      </c>
      <c r="M243" s="45">
        <v>0</v>
      </c>
      <c r="N243" s="40">
        <f t="shared" si="47"/>
        <v>13700</v>
      </c>
      <c r="O243" s="37">
        <v>13700</v>
      </c>
      <c r="P243" s="45">
        <v>0</v>
      </c>
    </row>
    <row r="244" spans="2:16" ht="15.75" x14ac:dyDescent="0.25">
      <c r="B244" s="38"/>
      <c r="C244" s="60" t="s">
        <v>169</v>
      </c>
      <c r="D244" s="39" t="s">
        <v>383</v>
      </c>
      <c r="E244" s="40">
        <f t="shared" si="45"/>
        <v>800</v>
      </c>
      <c r="F244" s="45">
        <v>800</v>
      </c>
      <c r="G244" s="45">
        <v>0</v>
      </c>
      <c r="H244" s="40">
        <f t="shared" si="46"/>
        <v>800</v>
      </c>
      <c r="I244" s="45">
        <v>800</v>
      </c>
      <c r="J244" s="45">
        <v>0</v>
      </c>
      <c r="K244" s="40">
        <f t="shared" si="48"/>
        <v>800</v>
      </c>
      <c r="L244" s="45">
        <v>800</v>
      </c>
      <c r="M244" s="45">
        <v>0</v>
      </c>
      <c r="N244" s="40">
        <f t="shared" si="47"/>
        <v>800</v>
      </c>
      <c r="O244" s="37">
        <v>800</v>
      </c>
      <c r="P244" s="45">
        <v>0</v>
      </c>
    </row>
    <row r="245" spans="2:16" x14ac:dyDescent="0.25">
      <c r="B245" s="38"/>
      <c r="C245" s="60" t="s">
        <v>171</v>
      </c>
      <c r="D245" s="39" t="s">
        <v>384</v>
      </c>
      <c r="E245" s="40">
        <f t="shared" si="45"/>
        <v>1200</v>
      </c>
      <c r="F245" s="45">
        <v>1200</v>
      </c>
      <c r="G245" s="45">
        <v>0</v>
      </c>
      <c r="H245" s="40">
        <f t="shared" si="46"/>
        <v>1200</v>
      </c>
      <c r="I245" s="45">
        <v>1200</v>
      </c>
      <c r="J245" s="45">
        <v>0</v>
      </c>
      <c r="K245" s="40">
        <f t="shared" si="48"/>
        <v>1200</v>
      </c>
      <c r="L245" s="45">
        <v>1200</v>
      </c>
      <c r="M245" s="45">
        <v>0</v>
      </c>
      <c r="N245" s="40">
        <f t="shared" si="47"/>
        <v>1200</v>
      </c>
      <c r="O245" s="45">
        <v>1200</v>
      </c>
      <c r="P245" s="45">
        <v>0</v>
      </c>
    </row>
    <row r="246" spans="2:16" ht="36" x14ac:dyDescent="0.25">
      <c r="B246" s="30" t="s">
        <v>386</v>
      </c>
      <c r="C246" s="31"/>
      <c r="D246" s="53" t="s">
        <v>84</v>
      </c>
      <c r="E246" s="32">
        <f t="shared" si="45"/>
        <v>215905</v>
      </c>
      <c r="F246" s="33">
        <f>F250+F262+F271+F276+F286+F294+F303+F309+F318+F325+F331</f>
        <v>215905</v>
      </c>
      <c r="G246" s="33">
        <f>G250+G262+G271+G276+G286+G294+G303+G309+G318+G325+G331</f>
        <v>0</v>
      </c>
      <c r="H246" s="32">
        <f t="shared" si="46"/>
        <v>232240</v>
      </c>
      <c r="I246" s="33">
        <f>I250+I262+I271+I276+I286+I294+I303+I309+I318+I325+I331</f>
        <v>232240</v>
      </c>
      <c r="J246" s="33">
        <f>J250+J262+J271+J276+J286+J294+J303+J309+J318+J325+J331</f>
        <v>0</v>
      </c>
      <c r="K246" s="32">
        <f t="shared" si="48"/>
        <v>238621</v>
      </c>
      <c r="L246" s="33">
        <f>L250+L262+L271+L276+L286+L294+L303+L309+L318+L325+L331</f>
        <v>238621</v>
      </c>
      <c r="M246" s="33">
        <f>M250+M262+M271+M276+M286+M294+M303+M309+M318+M325+M331</f>
        <v>0</v>
      </c>
      <c r="N246" s="32">
        <f t="shared" si="47"/>
        <v>257375</v>
      </c>
      <c r="O246" s="33">
        <f>O250+O262+O271+O276+O286+O294+O303+O309+O318+O325+O331</f>
        <v>257375</v>
      </c>
      <c r="P246" s="33">
        <f>P250+P262+P271+P276+P286+P294+P303+P309+P318+P325+P331</f>
        <v>0</v>
      </c>
    </row>
    <row r="247" spans="2:16" ht="18" x14ac:dyDescent="0.25">
      <c r="B247" s="41"/>
      <c r="C247" s="42"/>
      <c r="D247" s="43" t="s">
        <v>104</v>
      </c>
      <c r="E247" s="36">
        <f t="shared" si="45"/>
        <v>3505</v>
      </c>
      <c r="F247" s="36">
        <f>SUM(F248:F249)</f>
        <v>3505</v>
      </c>
      <c r="G247" s="36">
        <f>SUM(G248:G249)</f>
        <v>0</v>
      </c>
      <c r="H247" s="36">
        <f t="shared" si="46"/>
        <v>3505</v>
      </c>
      <c r="I247" s="36">
        <f>SUM(I248:I249)</f>
        <v>3505</v>
      </c>
      <c r="J247" s="36">
        <f>SUM(J248:J249)</f>
        <v>0</v>
      </c>
      <c r="K247" s="36">
        <f t="shared" si="48"/>
        <v>3505</v>
      </c>
      <c r="L247" s="36">
        <f>SUM(L248:L249)</f>
        <v>3505</v>
      </c>
      <c r="M247" s="36">
        <f>SUM(M248:M249)</f>
        <v>0</v>
      </c>
      <c r="N247" s="36">
        <f t="shared" si="47"/>
        <v>3505</v>
      </c>
      <c r="O247" s="36">
        <f>SUM(O248:O249)</f>
        <v>3505</v>
      </c>
      <c r="P247" s="36">
        <f>SUM(P248:P249)</f>
        <v>0</v>
      </c>
    </row>
    <row r="248" spans="2:16" ht="18" x14ac:dyDescent="0.25">
      <c r="B248" s="41"/>
      <c r="C248" s="42"/>
      <c r="D248" s="44" t="s">
        <v>240</v>
      </c>
      <c r="E248" s="36">
        <f t="shared" si="45"/>
        <v>0</v>
      </c>
      <c r="F248" s="37">
        <v>0</v>
      </c>
      <c r="G248" s="37">
        <v>0</v>
      </c>
      <c r="H248" s="36">
        <f t="shared" si="46"/>
        <v>0</v>
      </c>
      <c r="I248" s="37">
        <v>0</v>
      </c>
      <c r="J248" s="37">
        <v>0</v>
      </c>
      <c r="K248" s="36">
        <f t="shared" si="48"/>
        <v>0</v>
      </c>
      <c r="L248" s="37">
        <v>0</v>
      </c>
      <c r="M248" s="37">
        <v>0</v>
      </c>
      <c r="N248" s="36">
        <f t="shared" si="47"/>
        <v>0</v>
      </c>
      <c r="O248" s="37">
        <v>0</v>
      </c>
      <c r="P248" s="37">
        <v>0</v>
      </c>
    </row>
    <row r="249" spans="2:16" ht="18" x14ac:dyDescent="0.25">
      <c r="B249" s="41"/>
      <c r="C249" s="42"/>
      <c r="D249" s="44" t="s">
        <v>108</v>
      </c>
      <c r="E249" s="61">
        <f t="shared" si="45"/>
        <v>3505</v>
      </c>
      <c r="F249" s="59">
        <f>F253+F265+F274+F279+F289+F297+F306+F312+F321+F328+F334</f>
        <v>3505</v>
      </c>
      <c r="G249" s="59">
        <f>G253+G265+G274+G279+G289+G297+G306+G312+G321+G328+G334</f>
        <v>0</v>
      </c>
      <c r="H249" s="61">
        <f t="shared" si="46"/>
        <v>3505</v>
      </c>
      <c r="I249" s="59">
        <f>I253+I265+I274+I279+I289+I297+I306+I312+I321+I328+I334</f>
        <v>3505</v>
      </c>
      <c r="J249" s="59">
        <f>J253+J265+J274+J279+J289+J297+J306+J312+J321+J328+J334</f>
        <v>0</v>
      </c>
      <c r="K249" s="61">
        <f t="shared" si="48"/>
        <v>3505</v>
      </c>
      <c r="L249" s="59">
        <f>L253+L265+L274+L279+L289+L297+L306+L312+L321+L328+L334</f>
        <v>3505</v>
      </c>
      <c r="M249" s="59">
        <f>M253+M265+M274+M279+M289+M297+M306+M312+M321+M328+M334</f>
        <v>0</v>
      </c>
      <c r="N249" s="61">
        <f t="shared" si="47"/>
        <v>3505</v>
      </c>
      <c r="O249" s="59">
        <f>O253+O265+O274+O279+O289+O297+O306+O312+O321+O328+O334</f>
        <v>3505</v>
      </c>
      <c r="P249" s="59">
        <f>P253+P265+P274+P279+P289+P297+P306+P312+P321+P328+P334</f>
        <v>0</v>
      </c>
    </row>
    <row r="250" spans="2:16" ht="18" x14ac:dyDescent="0.25">
      <c r="B250" s="30" t="s">
        <v>387</v>
      </c>
      <c r="C250" s="31"/>
      <c r="D250" s="53" t="s">
        <v>85</v>
      </c>
      <c r="E250" s="32">
        <f t="shared" si="45"/>
        <v>27457</v>
      </c>
      <c r="F250" s="33">
        <f>SUM(F254:F261)</f>
        <v>27457</v>
      </c>
      <c r="G250" s="33">
        <f>SUM(G254:G261)</f>
        <v>0</v>
      </c>
      <c r="H250" s="32">
        <f t="shared" si="46"/>
        <v>28908</v>
      </c>
      <c r="I250" s="33">
        <f>SUM(I254:I261)</f>
        <v>28908</v>
      </c>
      <c r="J250" s="33">
        <f>SUM(J254:J261)</f>
        <v>0</v>
      </c>
      <c r="K250" s="32">
        <f t="shared" si="48"/>
        <v>30169</v>
      </c>
      <c r="L250" s="33">
        <f>SUM(L254:L261)</f>
        <v>30169</v>
      </c>
      <c r="M250" s="33">
        <f>SUM(M254:M261)</f>
        <v>0</v>
      </c>
      <c r="N250" s="32">
        <f t="shared" si="47"/>
        <v>31638</v>
      </c>
      <c r="O250" s="33">
        <f>SUM(O254:O261)</f>
        <v>31638</v>
      </c>
      <c r="P250" s="33">
        <f>SUM(P254:P261)</f>
        <v>0</v>
      </c>
    </row>
    <row r="251" spans="2:16" ht="18" x14ac:dyDescent="0.25">
      <c r="B251" s="41"/>
      <c r="C251" s="42"/>
      <c r="D251" s="43" t="s">
        <v>104</v>
      </c>
      <c r="E251" s="36">
        <f t="shared" si="45"/>
        <v>0</v>
      </c>
      <c r="F251" s="36">
        <f>SUM(F252:F253)</f>
        <v>0</v>
      </c>
      <c r="G251" s="36">
        <f>SUM(G252:G253)</f>
        <v>0</v>
      </c>
      <c r="H251" s="36">
        <f t="shared" si="46"/>
        <v>0</v>
      </c>
      <c r="I251" s="36">
        <f>SUM(I252:I253)</f>
        <v>0</v>
      </c>
      <c r="J251" s="36">
        <f>SUM(J252:J253)</f>
        <v>0</v>
      </c>
      <c r="K251" s="36">
        <f t="shared" si="48"/>
        <v>0</v>
      </c>
      <c r="L251" s="36">
        <f>SUM(L252:L253)</f>
        <v>0</v>
      </c>
      <c r="M251" s="36">
        <f>SUM(M252:M253)</f>
        <v>0</v>
      </c>
      <c r="N251" s="36">
        <f t="shared" si="47"/>
        <v>0</v>
      </c>
      <c r="O251" s="36">
        <f>SUM(O252:O253)</f>
        <v>0</v>
      </c>
      <c r="P251" s="36">
        <f>SUM(P252:P253)</f>
        <v>0</v>
      </c>
    </row>
    <row r="252" spans="2:16" ht="18" x14ac:dyDescent="0.25">
      <c r="B252" s="41"/>
      <c r="C252" s="42"/>
      <c r="D252" s="44" t="s">
        <v>240</v>
      </c>
      <c r="E252" s="36">
        <f t="shared" si="45"/>
        <v>0</v>
      </c>
      <c r="F252" s="37">
        <v>0</v>
      </c>
      <c r="G252" s="37">
        <v>0</v>
      </c>
      <c r="H252" s="36">
        <f t="shared" si="46"/>
        <v>0</v>
      </c>
      <c r="I252" s="37">
        <v>0</v>
      </c>
      <c r="J252" s="37">
        <v>0</v>
      </c>
      <c r="K252" s="36">
        <f t="shared" si="48"/>
        <v>0</v>
      </c>
      <c r="L252" s="37">
        <v>0</v>
      </c>
      <c r="M252" s="37">
        <v>0</v>
      </c>
      <c r="N252" s="36">
        <f t="shared" si="47"/>
        <v>0</v>
      </c>
      <c r="O252" s="37">
        <v>0</v>
      </c>
      <c r="P252" s="37">
        <v>0</v>
      </c>
    </row>
    <row r="253" spans="2:16" ht="18" x14ac:dyDescent="0.25">
      <c r="B253" s="41"/>
      <c r="C253" s="42"/>
      <c r="D253" s="44" t="s">
        <v>108</v>
      </c>
      <c r="E253" s="36">
        <f t="shared" si="45"/>
        <v>0</v>
      </c>
      <c r="F253" s="37">
        <v>0</v>
      </c>
      <c r="G253" s="37">
        <v>0</v>
      </c>
      <c r="H253" s="36">
        <f t="shared" si="46"/>
        <v>0</v>
      </c>
      <c r="I253" s="37">
        <v>0</v>
      </c>
      <c r="J253" s="37">
        <v>0</v>
      </c>
      <c r="K253" s="36">
        <f t="shared" si="48"/>
        <v>0</v>
      </c>
      <c r="L253" s="37">
        <v>0</v>
      </c>
      <c r="M253" s="37">
        <v>0</v>
      </c>
      <c r="N253" s="36">
        <f t="shared" si="47"/>
        <v>0</v>
      </c>
      <c r="O253" s="37">
        <v>0</v>
      </c>
      <c r="P253" s="37">
        <v>0</v>
      </c>
    </row>
    <row r="254" spans="2:16" ht="15.75" x14ac:dyDescent="0.25">
      <c r="B254" s="38"/>
      <c r="C254" s="60" t="s">
        <v>173</v>
      </c>
      <c r="D254" s="62" t="s">
        <v>255</v>
      </c>
      <c r="E254" s="40">
        <f t="shared" si="45"/>
        <v>6850</v>
      </c>
      <c r="F254" s="45">
        <v>6850</v>
      </c>
      <c r="G254" s="45">
        <v>0</v>
      </c>
      <c r="H254" s="40">
        <f t="shared" si="46"/>
        <v>7240</v>
      </c>
      <c r="I254" s="45">
        <v>7240</v>
      </c>
      <c r="J254" s="45">
        <v>0</v>
      </c>
      <c r="K254" s="40">
        <f t="shared" si="48"/>
        <v>8210</v>
      </c>
      <c r="L254" s="45">
        <v>8210</v>
      </c>
      <c r="M254" s="45">
        <v>0</v>
      </c>
      <c r="N254" s="40">
        <f t="shared" si="47"/>
        <v>9000</v>
      </c>
      <c r="O254" s="37">
        <v>9000</v>
      </c>
      <c r="P254" s="45">
        <v>0</v>
      </c>
    </row>
    <row r="255" spans="2:16" ht="15.75" x14ac:dyDescent="0.25">
      <c r="B255" s="38"/>
      <c r="C255" s="60" t="s">
        <v>174</v>
      </c>
      <c r="D255" s="39" t="s">
        <v>175</v>
      </c>
      <c r="E255" s="40">
        <f t="shared" si="45"/>
        <v>88</v>
      </c>
      <c r="F255" s="45">
        <v>88</v>
      </c>
      <c r="G255" s="45">
        <v>0</v>
      </c>
      <c r="H255" s="40">
        <f t="shared" si="46"/>
        <v>100</v>
      </c>
      <c r="I255" s="45">
        <v>100</v>
      </c>
      <c r="J255" s="45">
        <v>0</v>
      </c>
      <c r="K255" s="40">
        <f t="shared" si="48"/>
        <v>220</v>
      </c>
      <c r="L255" s="45">
        <v>220</v>
      </c>
      <c r="M255" s="45">
        <v>0</v>
      </c>
      <c r="N255" s="40">
        <f t="shared" si="47"/>
        <v>440</v>
      </c>
      <c r="O255" s="37">
        <v>440</v>
      </c>
      <c r="P255" s="45">
        <v>0</v>
      </c>
    </row>
    <row r="256" spans="2:16" ht="15.75" x14ac:dyDescent="0.25">
      <c r="B256" s="38"/>
      <c r="C256" s="60" t="s">
        <v>176</v>
      </c>
      <c r="D256" s="39" t="s">
        <v>177</v>
      </c>
      <c r="E256" s="40">
        <f t="shared" si="45"/>
        <v>151</v>
      </c>
      <c r="F256" s="45">
        <v>151</v>
      </c>
      <c r="G256" s="45">
        <v>0</v>
      </c>
      <c r="H256" s="40">
        <f t="shared" si="46"/>
        <v>210</v>
      </c>
      <c r="I256" s="45">
        <v>210</v>
      </c>
      <c r="J256" s="45">
        <v>0</v>
      </c>
      <c r="K256" s="40">
        <f t="shared" si="48"/>
        <v>231</v>
      </c>
      <c r="L256" s="45">
        <v>231</v>
      </c>
      <c r="M256" s="45">
        <v>0</v>
      </c>
      <c r="N256" s="40">
        <f t="shared" si="47"/>
        <v>500</v>
      </c>
      <c r="O256" s="37">
        <v>500</v>
      </c>
      <c r="P256" s="45">
        <v>0</v>
      </c>
    </row>
    <row r="257" spans="2:16" ht="30" x14ac:dyDescent="0.25">
      <c r="B257" s="38"/>
      <c r="C257" s="60" t="s">
        <v>178</v>
      </c>
      <c r="D257" s="70" t="s">
        <v>256</v>
      </c>
      <c r="E257" s="40">
        <f t="shared" si="45"/>
        <v>662</v>
      </c>
      <c r="F257" s="45">
        <v>662</v>
      </c>
      <c r="G257" s="45">
        <v>0</v>
      </c>
      <c r="H257" s="40">
        <f t="shared" si="46"/>
        <v>900</v>
      </c>
      <c r="I257" s="45">
        <v>900</v>
      </c>
      <c r="J257" s="45">
        <v>0</v>
      </c>
      <c r="K257" s="40">
        <f t="shared" si="48"/>
        <v>900</v>
      </c>
      <c r="L257" s="45">
        <v>900</v>
      </c>
      <c r="M257" s="45">
        <v>0</v>
      </c>
      <c r="N257" s="40">
        <f t="shared" si="47"/>
        <v>900</v>
      </c>
      <c r="O257" s="37">
        <v>900</v>
      </c>
      <c r="P257" s="45">
        <v>0</v>
      </c>
    </row>
    <row r="258" spans="2:16" ht="30" x14ac:dyDescent="0.25">
      <c r="B258" s="38"/>
      <c r="C258" s="60" t="s">
        <v>179</v>
      </c>
      <c r="D258" s="39" t="s">
        <v>180</v>
      </c>
      <c r="E258" s="40">
        <f t="shared" si="45"/>
        <v>2996</v>
      </c>
      <c r="F258" s="45">
        <v>2996</v>
      </c>
      <c r="G258" s="45">
        <v>0</v>
      </c>
      <c r="H258" s="40">
        <f t="shared" si="46"/>
        <v>3408</v>
      </c>
      <c r="I258" s="45">
        <v>3408</v>
      </c>
      <c r="J258" s="45">
        <v>0</v>
      </c>
      <c r="K258" s="40">
        <f t="shared" si="48"/>
        <v>3408</v>
      </c>
      <c r="L258" s="45">
        <v>3408</v>
      </c>
      <c r="M258" s="45">
        <v>0</v>
      </c>
      <c r="N258" s="40">
        <f t="shared" si="47"/>
        <v>3408</v>
      </c>
      <c r="O258" s="37">
        <v>3408</v>
      </c>
      <c r="P258" s="45">
        <v>0</v>
      </c>
    </row>
    <row r="259" spans="2:16" ht="30" x14ac:dyDescent="0.25">
      <c r="B259" s="38"/>
      <c r="C259" s="60" t="s">
        <v>181</v>
      </c>
      <c r="D259" s="39" t="s">
        <v>257</v>
      </c>
      <c r="E259" s="40">
        <f t="shared" si="45"/>
        <v>14850</v>
      </c>
      <c r="F259" s="45">
        <v>14850</v>
      </c>
      <c r="G259" s="45">
        <v>0</v>
      </c>
      <c r="H259" s="40">
        <f t="shared" si="46"/>
        <v>14850</v>
      </c>
      <c r="I259" s="45">
        <v>14850</v>
      </c>
      <c r="J259" s="45">
        <v>0</v>
      </c>
      <c r="K259" s="40">
        <f t="shared" si="48"/>
        <v>14850</v>
      </c>
      <c r="L259" s="45">
        <v>14850</v>
      </c>
      <c r="M259" s="45">
        <v>0</v>
      </c>
      <c r="N259" s="40">
        <f t="shared" si="47"/>
        <v>14850</v>
      </c>
      <c r="O259" s="37">
        <v>14850</v>
      </c>
      <c r="P259" s="45">
        <v>0</v>
      </c>
    </row>
    <row r="260" spans="2:16" ht="30" x14ac:dyDescent="0.25">
      <c r="B260" s="38"/>
      <c r="C260" s="60" t="s">
        <v>182</v>
      </c>
      <c r="D260" s="39" t="s">
        <v>259</v>
      </c>
      <c r="E260" s="40">
        <f t="shared" si="45"/>
        <v>360</v>
      </c>
      <c r="F260" s="45">
        <v>360</v>
      </c>
      <c r="G260" s="45">
        <v>0</v>
      </c>
      <c r="H260" s="40">
        <f t="shared" si="46"/>
        <v>550</v>
      </c>
      <c r="I260" s="45">
        <v>550</v>
      </c>
      <c r="J260" s="45">
        <v>0</v>
      </c>
      <c r="K260" s="40">
        <f t="shared" si="48"/>
        <v>550</v>
      </c>
      <c r="L260" s="45">
        <v>550</v>
      </c>
      <c r="M260" s="45">
        <v>0</v>
      </c>
      <c r="N260" s="40">
        <f t="shared" si="47"/>
        <v>550</v>
      </c>
      <c r="O260" s="37">
        <v>550</v>
      </c>
      <c r="P260" s="45">
        <v>0</v>
      </c>
    </row>
    <row r="261" spans="2:16" ht="30" x14ac:dyDescent="0.25">
      <c r="B261" s="38"/>
      <c r="C261" s="60" t="s">
        <v>258</v>
      </c>
      <c r="D261" s="39" t="s">
        <v>260</v>
      </c>
      <c r="E261" s="40">
        <f t="shared" si="45"/>
        <v>1500</v>
      </c>
      <c r="F261" s="45">
        <v>1500</v>
      </c>
      <c r="G261" s="45">
        <v>0</v>
      </c>
      <c r="H261" s="40">
        <f t="shared" si="46"/>
        <v>1650</v>
      </c>
      <c r="I261" s="45">
        <v>1650</v>
      </c>
      <c r="J261" s="45">
        <v>0</v>
      </c>
      <c r="K261" s="40">
        <f t="shared" si="48"/>
        <v>1800</v>
      </c>
      <c r="L261" s="45">
        <v>1800</v>
      </c>
      <c r="M261" s="45">
        <v>0</v>
      </c>
      <c r="N261" s="40">
        <f t="shared" si="47"/>
        <v>1990</v>
      </c>
      <c r="O261" s="37">
        <v>1990</v>
      </c>
      <c r="P261" s="45">
        <v>0</v>
      </c>
    </row>
    <row r="262" spans="2:16" ht="18" x14ac:dyDescent="0.25">
      <c r="B262" s="30" t="s">
        <v>388</v>
      </c>
      <c r="C262" s="31"/>
      <c r="D262" s="53" t="s">
        <v>86</v>
      </c>
      <c r="E262" s="32">
        <f t="shared" si="45"/>
        <v>15000</v>
      </c>
      <c r="F262" s="33">
        <f>SUM(F266:F270)</f>
        <v>15000</v>
      </c>
      <c r="G262" s="33">
        <f>SUM(G266:G270)</f>
        <v>0</v>
      </c>
      <c r="H262" s="32">
        <f t="shared" si="46"/>
        <v>16200</v>
      </c>
      <c r="I262" s="33">
        <f>SUM(I266:I270)</f>
        <v>16200</v>
      </c>
      <c r="J262" s="33">
        <f>SUM(J266:J270)</f>
        <v>0</v>
      </c>
      <c r="K262" s="32">
        <f t="shared" si="48"/>
        <v>17200</v>
      </c>
      <c r="L262" s="33">
        <f>SUM(L266:L270)</f>
        <v>17200</v>
      </c>
      <c r="M262" s="33">
        <f>SUM(M266:M270)</f>
        <v>0</v>
      </c>
      <c r="N262" s="32">
        <f t="shared" si="47"/>
        <v>18420</v>
      </c>
      <c r="O262" s="33">
        <f>SUM(O266:O270)</f>
        <v>18420</v>
      </c>
      <c r="P262" s="33">
        <f>SUM(P266:P270)</f>
        <v>0</v>
      </c>
    </row>
    <row r="263" spans="2:16" ht="18" x14ac:dyDescent="0.25">
      <c r="B263" s="41"/>
      <c r="C263" s="42"/>
      <c r="D263" s="43" t="s">
        <v>104</v>
      </c>
      <c r="E263" s="36">
        <f t="shared" si="45"/>
        <v>0</v>
      </c>
      <c r="F263" s="36">
        <f>SUM(F264:F265)</f>
        <v>0</v>
      </c>
      <c r="G263" s="36">
        <f>SUM(G264:G265)</f>
        <v>0</v>
      </c>
      <c r="H263" s="36">
        <f t="shared" si="46"/>
        <v>0</v>
      </c>
      <c r="I263" s="36">
        <f>SUM(I264:I265)</f>
        <v>0</v>
      </c>
      <c r="J263" s="36">
        <f>SUM(J264:J265)</f>
        <v>0</v>
      </c>
      <c r="K263" s="36">
        <f t="shared" si="48"/>
        <v>0</v>
      </c>
      <c r="L263" s="36">
        <f>SUM(L264:L265)</f>
        <v>0</v>
      </c>
      <c r="M263" s="36">
        <f>SUM(M264:M265)</f>
        <v>0</v>
      </c>
      <c r="N263" s="36">
        <f t="shared" si="47"/>
        <v>0</v>
      </c>
      <c r="O263" s="36">
        <f>SUM(O264:O265)</f>
        <v>0</v>
      </c>
      <c r="P263" s="36">
        <f>SUM(P264:P265)</f>
        <v>0</v>
      </c>
    </row>
    <row r="264" spans="2:16" ht="18" x14ac:dyDescent="0.25">
      <c r="B264" s="41"/>
      <c r="C264" s="42"/>
      <c r="D264" s="44" t="s">
        <v>240</v>
      </c>
      <c r="E264" s="36">
        <f t="shared" si="45"/>
        <v>0</v>
      </c>
      <c r="F264" s="37">
        <v>0</v>
      </c>
      <c r="G264" s="37">
        <v>0</v>
      </c>
      <c r="H264" s="36">
        <f t="shared" si="46"/>
        <v>0</v>
      </c>
      <c r="I264" s="37">
        <v>0</v>
      </c>
      <c r="J264" s="37">
        <v>0</v>
      </c>
      <c r="K264" s="36">
        <f t="shared" si="48"/>
        <v>0</v>
      </c>
      <c r="L264" s="37">
        <v>0</v>
      </c>
      <c r="M264" s="37">
        <v>0</v>
      </c>
      <c r="N264" s="36">
        <f t="shared" si="47"/>
        <v>0</v>
      </c>
      <c r="O264" s="37">
        <v>0</v>
      </c>
      <c r="P264" s="37">
        <v>0</v>
      </c>
    </row>
    <row r="265" spans="2:16" ht="18" x14ac:dyDescent="0.25">
      <c r="B265" s="41"/>
      <c r="C265" s="42"/>
      <c r="D265" s="44" t="s">
        <v>108</v>
      </c>
      <c r="E265" s="36">
        <f t="shared" si="45"/>
        <v>0</v>
      </c>
      <c r="F265" s="37">
        <v>0</v>
      </c>
      <c r="G265" s="37">
        <v>0</v>
      </c>
      <c r="H265" s="36">
        <f t="shared" si="46"/>
        <v>0</v>
      </c>
      <c r="I265" s="37">
        <v>0</v>
      </c>
      <c r="J265" s="37">
        <v>0</v>
      </c>
      <c r="K265" s="36">
        <f t="shared" si="48"/>
        <v>0</v>
      </c>
      <c r="L265" s="37">
        <v>0</v>
      </c>
      <c r="M265" s="37">
        <v>0</v>
      </c>
      <c r="N265" s="36">
        <f t="shared" si="47"/>
        <v>0</v>
      </c>
      <c r="O265" s="37">
        <v>0</v>
      </c>
      <c r="P265" s="37">
        <v>0</v>
      </c>
    </row>
    <row r="266" spans="2:16" ht="30" x14ac:dyDescent="0.25">
      <c r="B266" s="38"/>
      <c r="C266" s="60" t="s">
        <v>183</v>
      </c>
      <c r="D266" s="39" t="s">
        <v>184</v>
      </c>
      <c r="E266" s="40">
        <f t="shared" si="45"/>
        <v>2000</v>
      </c>
      <c r="F266" s="45">
        <v>2000</v>
      </c>
      <c r="G266" s="45">
        <v>0</v>
      </c>
      <c r="H266" s="40">
        <f t="shared" si="46"/>
        <v>2200</v>
      </c>
      <c r="I266" s="45">
        <v>2200</v>
      </c>
      <c r="J266" s="45">
        <v>0</v>
      </c>
      <c r="K266" s="40">
        <f t="shared" si="48"/>
        <v>2200</v>
      </c>
      <c r="L266" s="45">
        <v>2200</v>
      </c>
      <c r="M266" s="45">
        <v>0</v>
      </c>
      <c r="N266" s="40">
        <f t="shared" si="47"/>
        <v>2420</v>
      </c>
      <c r="O266" s="37">
        <v>2420</v>
      </c>
      <c r="P266" s="45">
        <v>0</v>
      </c>
    </row>
    <row r="267" spans="2:16" ht="15.75" x14ac:dyDescent="0.25">
      <c r="B267" s="38"/>
      <c r="C267" s="60" t="s">
        <v>185</v>
      </c>
      <c r="D267" s="39" t="s">
        <v>186</v>
      </c>
      <c r="E267" s="40">
        <f t="shared" ref="E267:E298" si="49">SUM(F267:G267)</f>
        <v>896</v>
      </c>
      <c r="F267" s="45">
        <v>896</v>
      </c>
      <c r="G267" s="45">
        <v>0</v>
      </c>
      <c r="H267" s="40">
        <f t="shared" ref="H267:H298" si="50">SUM(I267:J267)</f>
        <v>896</v>
      </c>
      <c r="I267" s="45">
        <f>903.6-7.6</f>
        <v>896</v>
      </c>
      <c r="J267" s="45">
        <v>0</v>
      </c>
      <c r="K267" s="40">
        <f t="shared" ref="K267:K298" si="51">SUM(L267:M267)</f>
        <v>896</v>
      </c>
      <c r="L267" s="45">
        <f>903.6-7.6</f>
        <v>896</v>
      </c>
      <c r="M267" s="45">
        <v>0</v>
      </c>
      <c r="N267" s="40">
        <f t="shared" ref="N267:N298" si="52">SUM(O267:P267)</f>
        <v>896</v>
      </c>
      <c r="O267" s="37">
        <v>896</v>
      </c>
      <c r="P267" s="45">
        <v>0</v>
      </c>
    </row>
    <row r="268" spans="2:16" ht="30" x14ac:dyDescent="0.25">
      <c r="B268" s="38"/>
      <c r="C268" s="60" t="s">
        <v>187</v>
      </c>
      <c r="D268" s="39" t="s">
        <v>188</v>
      </c>
      <c r="E268" s="40">
        <f t="shared" si="49"/>
        <v>11600</v>
      </c>
      <c r="F268" s="45">
        <v>11600</v>
      </c>
      <c r="G268" s="45">
        <v>0</v>
      </c>
      <c r="H268" s="40">
        <f t="shared" si="50"/>
        <v>12600</v>
      </c>
      <c r="I268" s="45">
        <v>12600</v>
      </c>
      <c r="J268" s="45">
        <v>0</v>
      </c>
      <c r="K268" s="40">
        <f t="shared" si="51"/>
        <v>13600</v>
      </c>
      <c r="L268" s="45">
        <v>13600</v>
      </c>
      <c r="M268" s="45">
        <v>0</v>
      </c>
      <c r="N268" s="40">
        <f t="shared" si="52"/>
        <v>14600</v>
      </c>
      <c r="O268" s="37">
        <v>14600</v>
      </c>
      <c r="P268" s="45">
        <v>0</v>
      </c>
    </row>
    <row r="269" spans="2:16" ht="30" x14ac:dyDescent="0.25">
      <c r="B269" s="38"/>
      <c r="C269" s="60" t="s">
        <v>189</v>
      </c>
      <c r="D269" s="39" t="s">
        <v>190</v>
      </c>
      <c r="E269" s="40">
        <f t="shared" si="49"/>
        <v>300</v>
      </c>
      <c r="F269" s="45">
        <v>300</v>
      </c>
      <c r="G269" s="45">
        <v>0</v>
      </c>
      <c r="H269" s="40">
        <f t="shared" si="50"/>
        <v>300</v>
      </c>
      <c r="I269" s="45">
        <v>300</v>
      </c>
      <c r="J269" s="45">
        <v>0</v>
      </c>
      <c r="K269" s="40">
        <f t="shared" si="51"/>
        <v>300</v>
      </c>
      <c r="L269" s="45">
        <v>300</v>
      </c>
      <c r="M269" s="45">
        <v>0</v>
      </c>
      <c r="N269" s="40">
        <f t="shared" si="52"/>
        <v>300</v>
      </c>
      <c r="O269" s="37">
        <v>300</v>
      </c>
      <c r="P269" s="45">
        <v>0</v>
      </c>
    </row>
    <row r="270" spans="2:16" ht="30" x14ac:dyDescent="0.25">
      <c r="B270" s="38"/>
      <c r="C270" s="60" t="s">
        <v>191</v>
      </c>
      <c r="D270" s="39" t="s">
        <v>192</v>
      </c>
      <c r="E270" s="40">
        <f t="shared" si="49"/>
        <v>204</v>
      </c>
      <c r="F270" s="45">
        <v>204</v>
      </c>
      <c r="G270" s="45">
        <v>0</v>
      </c>
      <c r="H270" s="40">
        <f t="shared" si="50"/>
        <v>204</v>
      </c>
      <c r="I270" s="45">
        <v>204</v>
      </c>
      <c r="J270" s="45">
        <v>0</v>
      </c>
      <c r="K270" s="40">
        <f t="shared" si="51"/>
        <v>204</v>
      </c>
      <c r="L270" s="45">
        <v>204</v>
      </c>
      <c r="M270" s="45">
        <v>0</v>
      </c>
      <c r="N270" s="40">
        <f t="shared" si="52"/>
        <v>204</v>
      </c>
      <c r="O270" s="37">
        <v>204</v>
      </c>
      <c r="P270" s="45">
        <v>0</v>
      </c>
    </row>
    <row r="271" spans="2:16" ht="48.75" customHeight="1" x14ac:dyDescent="0.25">
      <c r="B271" s="30" t="s">
        <v>389</v>
      </c>
      <c r="C271" s="31"/>
      <c r="D271" s="53" t="s">
        <v>87</v>
      </c>
      <c r="E271" s="32">
        <f t="shared" si="49"/>
        <v>2000</v>
      </c>
      <c r="F271" s="33">
        <f>F275</f>
        <v>2000</v>
      </c>
      <c r="G271" s="33">
        <f>G275</f>
        <v>0</v>
      </c>
      <c r="H271" s="32">
        <f t="shared" si="50"/>
        <v>2000</v>
      </c>
      <c r="I271" s="33">
        <f>I275</f>
        <v>2000</v>
      </c>
      <c r="J271" s="33">
        <f>J275</f>
        <v>0</v>
      </c>
      <c r="K271" s="32">
        <f t="shared" si="51"/>
        <v>2500</v>
      </c>
      <c r="L271" s="33">
        <f>L275</f>
        <v>2500</v>
      </c>
      <c r="M271" s="33">
        <f>M275</f>
        <v>0</v>
      </c>
      <c r="N271" s="32">
        <f t="shared" si="52"/>
        <v>2500</v>
      </c>
      <c r="O271" s="33">
        <f>O275</f>
        <v>2500</v>
      </c>
      <c r="P271" s="33">
        <f>P275</f>
        <v>0</v>
      </c>
    </row>
    <row r="272" spans="2:16" ht="18" x14ac:dyDescent="0.25">
      <c r="B272" s="41"/>
      <c r="C272" s="42"/>
      <c r="D272" s="43" t="s">
        <v>104</v>
      </c>
      <c r="E272" s="36">
        <f t="shared" si="49"/>
        <v>0</v>
      </c>
      <c r="F272" s="36">
        <f>SUM(F273:F274)</f>
        <v>0</v>
      </c>
      <c r="G272" s="36">
        <f>SUM(G273:G274)</f>
        <v>0</v>
      </c>
      <c r="H272" s="36">
        <f t="shared" si="50"/>
        <v>0</v>
      </c>
      <c r="I272" s="36">
        <f>SUM(I273:I274)</f>
        <v>0</v>
      </c>
      <c r="J272" s="36">
        <f>SUM(J273:J274)</f>
        <v>0</v>
      </c>
      <c r="K272" s="36">
        <f t="shared" si="51"/>
        <v>0</v>
      </c>
      <c r="L272" s="36">
        <f>SUM(L273:L274)</f>
        <v>0</v>
      </c>
      <c r="M272" s="36">
        <f>SUM(M273:M274)</f>
        <v>0</v>
      </c>
      <c r="N272" s="36">
        <f t="shared" si="52"/>
        <v>0</v>
      </c>
      <c r="O272" s="36">
        <f>SUM(O273:O274)</f>
        <v>0</v>
      </c>
      <c r="P272" s="36">
        <f>SUM(P273:P274)</f>
        <v>0</v>
      </c>
    </row>
    <row r="273" spans="2:16" ht="18" x14ac:dyDescent="0.25">
      <c r="B273" s="41"/>
      <c r="C273" s="42"/>
      <c r="D273" s="44" t="s">
        <v>240</v>
      </c>
      <c r="E273" s="36">
        <f t="shared" si="49"/>
        <v>0</v>
      </c>
      <c r="F273" s="37">
        <v>0</v>
      </c>
      <c r="G273" s="37">
        <v>0</v>
      </c>
      <c r="H273" s="36">
        <f t="shared" si="50"/>
        <v>0</v>
      </c>
      <c r="I273" s="37">
        <v>0</v>
      </c>
      <c r="J273" s="37">
        <v>0</v>
      </c>
      <c r="K273" s="36">
        <f t="shared" si="51"/>
        <v>0</v>
      </c>
      <c r="L273" s="37">
        <v>0</v>
      </c>
      <c r="M273" s="37">
        <v>0</v>
      </c>
      <c r="N273" s="36">
        <f t="shared" si="52"/>
        <v>0</v>
      </c>
      <c r="O273" s="37">
        <v>0</v>
      </c>
      <c r="P273" s="37">
        <v>0</v>
      </c>
    </row>
    <row r="274" spans="2:16" ht="18" x14ac:dyDescent="0.25">
      <c r="B274" s="41"/>
      <c r="C274" s="42"/>
      <c r="D274" s="44" t="s">
        <v>108</v>
      </c>
      <c r="E274" s="36">
        <f t="shared" si="49"/>
        <v>0</v>
      </c>
      <c r="F274" s="37">
        <v>0</v>
      </c>
      <c r="G274" s="37">
        <v>0</v>
      </c>
      <c r="H274" s="36">
        <f t="shared" si="50"/>
        <v>0</v>
      </c>
      <c r="I274" s="37">
        <v>0</v>
      </c>
      <c r="J274" s="37">
        <v>0</v>
      </c>
      <c r="K274" s="36">
        <f t="shared" si="51"/>
        <v>0</v>
      </c>
      <c r="L274" s="37">
        <v>0</v>
      </c>
      <c r="M274" s="37">
        <v>0</v>
      </c>
      <c r="N274" s="36">
        <f t="shared" si="52"/>
        <v>0</v>
      </c>
      <c r="O274" s="37">
        <v>0</v>
      </c>
      <c r="P274" s="37">
        <v>0</v>
      </c>
    </row>
    <row r="275" spans="2:16" ht="45" x14ac:dyDescent="0.25">
      <c r="B275" s="38"/>
      <c r="C275" s="60" t="s">
        <v>193</v>
      </c>
      <c r="D275" s="39" t="s">
        <v>194</v>
      </c>
      <c r="E275" s="40">
        <f t="shared" si="49"/>
        <v>2000</v>
      </c>
      <c r="F275" s="45">
        <v>2000</v>
      </c>
      <c r="G275" s="45">
        <v>0</v>
      </c>
      <c r="H275" s="40">
        <f t="shared" si="50"/>
        <v>2000</v>
      </c>
      <c r="I275" s="45">
        <v>2000</v>
      </c>
      <c r="J275" s="45">
        <v>0</v>
      </c>
      <c r="K275" s="40">
        <f t="shared" si="51"/>
        <v>2500</v>
      </c>
      <c r="L275" s="45">
        <v>2500</v>
      </c>
      <c r="M275" s="45">
        <v>0</v>
      </c>
      <c r="N275" s="40">
        <f t="shared" si="52"/>
        <v>2500</v>
      </c>
      <c r="O275" s="37">
        <v>2500</v>
      </c>
      <c r="P275" s="45">
        <v>0</v>
      </c>
    </row>
    <row r="276" spans="2:16" ht="18" x14ac:dyDescent="0.25">
      <c r="B276" s="30" t="s">
        <v>390</v>
      </c>
      <c r="C276" s="31"/>
      <c r="D276" s="53" t="s">
        <v>88</v>
      </c>
      <c r="E276" s="32">
        <f t="shared" si="49"/>
        <v>36638</v>
      </c>
      <c r="F276" s="33">
        <f>SUM(F280:F285)</f>
        <v>36638</v>
      </c>
      <c r="G276" s="33">
        <f>SUM(G280:G285)</f>
        <v>0</v>
      </c>
      <c r="H276" s="32">
        <f t="shared" si="50"/>
        <v>40400</v>
      </c>
      <c r="I276" s="33">
        <f>SUM(I280:I285)</f>
        <v>40400</v>
      </c>
      <c r="J276" s="33">
        <f>SUM(J280:J285)</f>
        <v>0</v>
      </c>
      <c r="K276" s="32">
        <f t="shared" si="51"/>
        <v>42800</v>
      </c>
      <c r="L276" s="33">
        <f>SUM(L280:L285)</f>
        <v>42800</v>
      </c>
      <c r="M276" s="33">
        <f>SUM(M280:M285)</f>
        <v>0</v>
      </c>
      <c r="N276" s="32">
        <f t="shared" si="52"/>
        <v>46971</v>
      </c>
      <c r="O276" s="33">
        <f>SUM(O280:O285)</f>
        <v>46971</v>
      </c>
      <c r="P276" s="33">
        <f>SUM(P280:P285)</f>
        <v>0</v>
      </c>
    </row>
    <row r="277" spans="2:16" ht="18" x14ac:dyDescent="0.25">
      <c r="B277" s="41"/>
      <c r="C277" s="42"/>
      <c r="D277" s="43" t="s">
        <v>104</v>
      </c>
      <c r="E277" s="36">
        <f t="shared" si="49"/>
        <v>0</v>
      </c>
      <c r="F277" s="36">
        <f>SUM(F278:F279)</f>
        <v>0</v>
      </c>
      <c r="G277" s="36">
        <f>SUM(G278:G279)</f>
        <v>0</v>
      </c>
      <c r="H277" s="36">
        <f t="shared" si="50"/>
        <v>0</v>
      </c>
      <c r="I277" s="36">
        <f>SUM(I278:I279)</f>
        <v>0</v>
      </c>
      <c r="J277" s="36">
        <f>SUM(J278:J279)</f>
        <v>0</v>
      </c>
      <c r="K277" s="36">
        <f t="shared" si="51"/>
        <v>0</v>
      </c>
      <c r="L277" s="36">
        <f>SUM(L278:L279)</f>
        <v>0</v>
      </c>
      <c r="M277" s="36">
        <f>SUM(M278:M279)</f>
        <v>0</v>
      </c>
      <c r="N277" s="36">
        <f t="shared" si="52"/>
        <v>0</v>
      </c>
      <c r="O277" s="36">
        <f>SUM(O278:O279)</f>
        <v>0</v>
      </c>
      <c r="P277" s="36">
        <f>SUM(P278:P279)</f>
        <v>0</v>
      </c>
    </row>
    <row r="278" spans="2:16" ht="18" x14ac:dyDescent="0.25">
      <c r="B278" s="41"/>
      <c r="C278" s="42"/>
      <c r="D278" s="44" t="s">
        <v>240</v>
      </c>
      <c r="E278" s="36">
        <f t="shared" si="49"/>
        <v>0</v>
      </c>
      <c r="F278" s="37">
        <v>0</v>
      </c>
      <c r="G278" s="37">
        <v>0</v>
      </c>
      <c r="H278" s="36">
        <f t="shared" si="50"/>
        <v>0</v>
      </c>
      <c r="I278" s="37">
        <v>0</v>
      </c>
      <c r="J278" s="37">
        <v>0</v>
      </c>
      <c r="K278" s="36">
        <f t="shared" si="51"/>
        <v>0</v>
      </c>
      <c r="L278" s="37">
        <v>0</v>
      </c>
      <c r="M278" s="37">
        <v>0</v>
      </c>
      <c r="N278" s="36">
        <f t="shared" si="52"/>
        <v>0</v>
      </c>
      <c r="O278" s="37">
        <v>0</v>
      </c>
      <c r="P278" s="37">
        <v>0</v>
      </c>
    </row>
    <row r="279" spans="2:16" ht="18" x14ac:dyDescent="0.25">
      <c r="B279" s="41"/>
      <c r="C279" s="42"/>
      <c r="D279" s="44" t="s">
        <v>108</v>
      </c>
      <c r="E279" s="36">
        <f t="shared" si="49"/>
        <v>0</v>
      </c>
      <c r="F279" s="37">
        <v>0</v>
      </c>
      <c r="G279" s="37">
        <v>0</v>
      </c>
      <c r="H279" s="36">
        <f t="shared" si="50"/>
        <v>0</v>
      </c>
      <c r="I279" s="37">
        <v>0</v>
      </c>
      <c r="J279" s="37">
        <v>0</v>
      </c>
      <c r="K279" s="36">
        <f t="shared" si="51"/>
        <v>0</v>
      </c>
      <c r="L279" s="37">
        <v>0</v>
      </c>
      <c r="M279" s="37">
        <v>0</v>
      </c>
      <c r="N279" s="36">
        <f t="shared" si="52"/>
        <v>0</v>
      </c>
      <c r="O279" s="37">
        <v>0</v>
      </c>
      <c r="P279" s="37">
        <v>0</v>
      </c>
    </row>
    <row r="280" spans="2:16" ht="15.75" x14ac:dyDescent="0.25">
      <c r="B280" s="38"/>
      <c r="C280" s="60" t="s">
        <v>195</v>
      </c>
      <c r="D280" s="39" t="s">
        <v>196</v>
      </c>
      <c r="E280" s="40">
        <f t="shared" si="49"/>
        <v>16238</v>
      </c>
      <c r="F280" s="45">
        <v>16238</v>
      </c>
      <c r="G280" s="45">
        <v>0</v>
      </c>
      <c r="H280" s="40">
        <f t="shared" si="50"/>
        <v>18981</v>
      </c>
      <c r="I280" s="45">
        <f>20000-1019</f>
        <v>18981</v>
      </c>
      <c r="J280" s="45">
        <v>0</v>
      </c>
      <c r="K280" s="40">
        <f t="shared" si="51"/>
        <v>19300</v>
      </c>
      <c r="L280" s="45">
        <v>19300</v>
      </c>
      <c r="M280" s="45">
        <v>0</v>
      </c>
      <c r="N280" s="40">
        <f t="shared" si="52"/>
        <v>20800</v>
      </c>
      <c r="O280" s="37">
        <v>20800</v>
      </c>
      <c r="P280" s="45">
        <v>0</v>
      </c>
    </row>
    <row r="281" spans="2:16" ht="15.75" x14ac:dyDescent="0.25">
      <c r="B281" s="38"/>
      <c r="C281" s="60" t="s">
        <v>197</v>
      </c>
      <c r="D281" s="39" t="s">
        <v>198</v>
      </c>
      <c r="E281" s="40">
        <f t="shared" si="49"/>
        <v>110</v>
      </c>
      <c r="F281" s="45">
        <v>110</v>
      </c>
      <c r="G281" s="45">
        <v>0</v>
      </c>
      <c r="H281" s="40">
        <f t="shared" si="50"/>
        <v>133</v>
      </c>
      <c r="I281" s="45">
        <v>133</v>
      </c>
      <c r="J281" s="45">
        <v>0</v>
      </c>
      <c r="K281" s="40">
        <f t="shared" si="51"/>
        <v>135</v>
      </c>
      <c r="L281" s="45">
        <v>135</v>
      </c>
      <c r="M281" s="45">
        <v>0</v>
      </c>
      <c r="N281" s="40">
        <f t="shared" si="52"/>
        <v>135</v>
      </c>
      <c r="O281" s="37">
        <v>135</v>
      </c>
      <c r="P281" s="45">
        <v>0</v>
      </c>
    </row>
    <row r="282" spans="2:16" ht="45" x14ac:dyDescent="0.25">
      <c r="B282" s="38"/>
      <c r="C282" s="60" t="s">
        <v>199</v>
      </c>
      <c r="D282" s="39" t="s">
        <v>200</v>
      </c>
      <c r="E282" s="40">
        <f t="shared" si="49"/>
        <v>19104</v>
      </c>
      <c r="F282" s="45">
        <v>19104</v>
      </c>
      <c r="G282" s="45">
        <v>0</v>
      </c>
      <c r="H282" s="40">
        <f t="shared" si="50"/>
        <v>20000</v>
      </c>
      <c r="I282" s="45">
        <v>20000</v>
      </c>
      <c r="J282" s="45">
        <v>0</v>
      </c>
      <c r="K282" s="40">
        <f t="shared" si="51"/>
        <v>21929</v>
      </c>
      <c r="L282" s="45">
        <v>21929</v>
      </c>
      <c r="M282" s="45">
        <v>0</v>
      </c>
      <c r="N282" s="40">
        <f t="shared" si="52"/>
        <v>24000</v>
      </c>
      <c r="O282" s="37">
        <v>24000</v>
      </c>
      <c r="P282" s="45">
        <v>0</v>
      </c>
    </row>
    <row r="283" spans="2:16" ht="15.75" x14ac:dyDescent="0.25">
      <c r="B283" s="38"/>
      <c r="C283" s="60" t="s">
        <v>201</v>
      </c>
      <c r="D283" s="39" t="s">
        <v>202</v>
      </c>
      <c r="E283" s="40">
        <f t="shared" si="49"/>
        <v>500</v>
      </c>
      <c r="F283" s="45">
        <v>500</v>
      </c>
      <c r="G283" s="45">
        <v>0</v>
      </c>
      <c r="H283" s="40">
        <f t="shared" si="50"/>
        <v>500</v>
      </c>
      <c r="I283" s="45">
        <v>500</v>
      </c>
      <c r="J283" s="45">
        <v>0</v>
      </c>
      <c r="K283" s="40">
        <f t="shared" si="51"/>
        <v>500</v>
      </c>
      <c r="L283" s="45">
        <v>500</v>
      </c>
      <c r="M283" s="45">
        <v>0</v>
      </c>
      <c r="N283" s="40">
        <f t="shared" si="52"/>
        <v>500</v>
      </c>
      <c r="O283" s="37">
        <v>500</v>
      </c>
      <c r="P283" s="45">
        <v>0</v>
      </c>
    </row>
    <row r="284" spans="2:16" ht="30" x14ac:dyDescent="0.25">
      <c r="B284" s="38"/>
      <c r="C284" s="60" t="s">
        <v>203</v>
      </c>
      <c r="D284" s="39" t="s">
        <v>204</v>
      </c>
      <c r="E284" s="40">
        <f t="shared" si="49"/>
        <v>650</v>
      </c>
      <c r="F284" s="45">
        <v>650</v>
      </c>
      <c r="G284" s="45">
        <v>0</v>
      </c>
      <c r="H284" s="40">
        <f t="shared" si="50"/>
        <v>750</v>
      </c>
      <c r="I284" s="45">
        <v>750</v>
      </c>
      <c r="J284" s="45">
        <v>0</v>
      </c>
      <c r="K284" s="40">
        <f t="shared" si="51"/>
        <v>900</v>
      </c>
      <c r="L284" s="45">
        <v>900</v>
      </c>
      <c r="M284" s="45">
        <v>0</v>
      </c>
      <c r="N284" s="40">
        <f t="shared" si="52"/>
        <v>1500</v>
      </c>
      <c r="O284" s="37">
        <v>1500</v>
      </c>
      <c r="P284" s="45">
        <v>0</v>
      </c>
    </row>
    <row r="285" spans="2:16" ht="30" x14ac:dyDescent="0.25">
      <c r="B285" s="38"/>
      <c r="C285" s="60" t="s">
        <v>205</v>
      </c>
      <c r="D285" s="39" t="s">
        <v>206</v>
      </c>
      <c r="E285" s="40">
        <f t="shared" si="49"/>
        <v>36</v>
      </c>
      <c r="F285" s="45">
        <v>36</v>
      </c>
      <c r="G285" s="45">
        <v>0</v>
      </c>
      <c r="H285" s="40">
        <f t="shared" si="50"/>
        <v>36</v>
      </c>
      <c r="I285" s="45">
        <v>36</v>
      </c>
      <c r="J285" s="45">
        <v>0</v>
      </c>
      <c r="K285" s="40">
        <f t="shared" si="51"/>
        <v>36</v>
      </c>
      <c r="L285" s="45">
        <v>36</v>
      </c>
      <c r="M285" s="45">
        <v>0</v>
      </c>
      <c r="N285" s="40">
        <f t="shared" si="52"/>
        <v>36</v>
      </c>
      <c r="O285" s="37">
        <v>36</v>
      </c>
      <c r="P285" s="45">
        <v>0</v>
      </c>
    </row>
    <row r="286" spans="2:16" ht="36" x14ac:dyDescent="0.25">
      <c r="B286" s="30" t="s">
        <v>391</v>
      </c>
      <c r="C286" s="31"/>
      <c r="D286" s="53" t="s">
        <v>89</v>
      </c>
      <c r="E286" s="32">
        <f t="shared" si="49"/>
        <v>3730</v>
      </c>
      <c r="F286" s="33">
        <f>SUM(F290:F293)</f>
        <v>3730</v>
      </c>
      <c r="G286" s="33">
        <f>SUM(G290:G293)</f>
        <v>0</v>
      </c>
      <c r="H286" s="32">
        <f t="shared" si="50"/>
        <v>4416</v>
      </c>
      <c r="I286" s="33">
        <f>SUM(I290:I293)</f>
        <v>4416</v>
      </c>
      <c r="J286" s="33">
        <f>SUM(J290:J293)</f>
        <v>0</v>
      </c>
      <c r="K286" s="32">
        <f t="shared" si="51"/>
        <v>4416</v>
      </c>
      <c r="L286" s="33">
        <f>SUM(L290:L293)</f>
        <v>4416</v>
      </c>
      <c r="M286" s="33">
        <f>SUM(M290:M293)</f>
        <v>0</v>
      </c>
      <c r="N286" s="32">
        <f t="shared" si="52"/>
        <v>5035</v>
      </c>
      <c r="O286" s="33">
        <f>SUM(O290:O293)</f>
        <v>5035</v>
      </c>
      <c r="P286" s="33">
        <f>SUM(P290:P293)</f>
        <v>0</v>
      </c>
    </row>
    <row r="287" spans="2:16" ht="18" x14ac:dyDescent="0.25">
      <c r="B287" s="41"/>
      <c r="C287" s="42"/>
      <c r="D287" s="43" t="s">
        <v>104</v>
      </c>
      <c r="E287" s="36">
        <f t="shared" si="49"/>
        <v>0</v>
      </c>
      <c r="F287" s="36">
        <f>SUM(F288:F289)</f>
        <v>0</v>
      </c>
      <c r="G287" s="36">
        <f>SUM(G288:G289)</f>
        <v>0</v>
      </c>
      <c r="H287" s="36">
        <f t="shared" si="50"/>
        <v>0</v>
      </c>
      <c r="I287" s="36">
        <f>SUM(I288:I289)</f>
        <v>0</v>
      </c>
      <c r="J287" s="36">
        <f>SUM(J288:J289)</f>
        <v>0</v>
      </c>
      <c r="K287" s="36">
        <f t="shared" si="51"/>
        <v>0</v>
      </c>
      <c r="L287" s="36">
        <f>SUM(L288:L289)</f>
        <v>0</v>
      </c>
      <c r="M287" s="36">
        <f>SUM(M288:M289)</f>
        <v>0</v>
      </c>
      <c r="N287" s="36">
        <f t="shared" si="52"/>
        <v>0</v>
      </c>
      <c r="O287" s="36">
        <f>SUM(O288:O289)</f>
        <v>0</v>
      </c>
      <c r="P287" s="36">
        <f>SUM(P288:P289)</f>
        <v>0</v>
      </c>
    </row>
    <row r="288" spans="2:16" ht="18" x14ac:dyDescent="0.25">
      <c r="B288" s="41"/>
      <c r="C288" s="42"/>
      <c r="D288" s="44" t="s">
        <v>240</v>
      </c>
      <c r="E288" s="36">
        <f t="shared" si="49"/>
        <v>0</v>
      </c>
      <c r="F288" s="37">
        <v>0</v>
      </c>
      <c r="G288" s="37">
        <v>0</v>
      </c>
      <c r="H288" s="36">
        <f t="shared" si="50"/>
        <v>0</v>
      </c>
      <c r="I288" s="37">
        <v>0</v>
      </c>
      <c r="J288" s="37">
        <v>0</v>
      </c>
      <c r="K288" s="36">
        <f t="shared" si="51"/>
        <v>0</v>
      </c>
      <c r="L288" s="37">
        <v>0</v>
      </c>
      <c r="M288" s="37">
        <v>0</v>
      </c>
      <c r="N288" s="36">
        <f t="shared" si="52"/>
        <v>0</v>
      </c>
      <c r="O288" s="37">
        <v>0</v>
      </c>
      <c r="P288" s="37">
        <v>0</v>
      </c>
    </row>
    <row r="289" spans="2:16" ht="18" x14ac:dyDescent="0.25">
      <c r="B289" s="41"/>
      <c r="C289" s="42"/>
      <c r="D289" s="44" t="s">
        <v>108</v>
      </c>
      <c r="E289" s="36">
        <f t="shared" si="49"/>
        <v>0</v>
      </c>
      <c r="F289" s="37">
        <v>0</v>
      </c>
      <c r="G289" s="37">
        <v>0</v>
      </c>
      <c r="H289" s="36">
        <f t="shared" si="50"/>
        <v>0</v>
      </c>
      <c r="I289" s="37">
        <v>0</v>
      </c>
      <c r="J289" s="37">
        <v>0</v>
      </c>
      <c r="K289" s="36">
        <f t="shared" si="51"/>
        <v>0</v>
      </c>
      <c r="L289" s="37">
        <v>0</v>
      </c>
      <c r="M289" s="37">
        <v>0</v>
      </c>
      <c r="N289" s="36">
        <f t="shared" si="52"/>
        <v>0</v>
      </c>
      <c r="O289" s="37">
        <v>0</v>
      </c>
      <c r="P289" s="37">
        <v>0</v>
      </c>
    </row>
    <row r="290" spans="2:16" ht="30" x14ac:dyDescent="0.25">
      <c r="B290" s="38"/>
      <c r="C290" s="60" t="s">
        <v>207</v>
      </c>
      <c r="D290" s="39" t="s">
        <v>208</v>
      </c>
      <c r="E290" s="40">
        <f t="shared" si="49"/>
        <v>500</v>
      </c>
      <c r="F290" s="45">
        <v>500</v>
      </c>
      <c r="G290" s="45">
        <v>0</v>
      </c>
      <c r="H290" s="40">
        <f t="shared" si="50"/>
        <v>600</v>
      </c>
      <c r="I290" s="45">
        <v>600</v>
      </c>
      <c r="J290" s="45">
        <v>0</v>
      </c>
      <c r="K290" s="40">
        <f t="shared" si="51"/>
        <v>600</v>
      </c>
      <c r="L290" s="45">
        <v>600</v>
      </c>
      <c r="M290" s="45">
        <v>0</v>
      </c>
      <c r="N290" s="40">
        <f t="shared" si="52"/>
        <v>690</v>
      </c>
      <c r="O290" s="37">
        <v>690</v>
      </c>
      <c r="P290" s="45">
        <v>0</v>
      </c>
    </row>
    <row r="291" spans="2:16" ht="30" x14ac:dyDescent="0.25">
      <c r="B291" s="38"/>
      <c r="C291" s="60" t="s">
        <v>209</v>
      </c>
      <c r="D291" s="39" t="s">
        <v>210</v>
      </c>
      <c r="E291" s="40">
        <f t="shared" si="49"/>
        <v>1800</v>
      </c>
      <c r="F291" s="45">
        <v>1800</v>
      </c>
      <c r="G291" s="45">
        <v>0</v>
      </c>
      <c r="H291" s="40">
        <f t="shared" si="50"/>
        <v>2160</v>
      </c>
      <c r="I291" s="45">
        <v>2160</v>
      </c>
      <c r="J291" s="45">
        <v>0</v>
      </c>
      <c r="K291" s="40">
        <f t="shared" si="51"/>
        <v>2160</v>
      </c>
      <c r="L291" s="45">
        <v>2160</v>
      </c>
      <c r="M291" s="45">
        <v>0</v>
      </c>
      <c r="N291" s="40">
        <f t="shared" si="52"/>
        <v>2484</v>
      </c>
      <c r="O291" s="37">
        <v>2484</v>
      </c>
      <c r="P291" s="45">
        <v>0</v>
      </c>
    </row>
    <row r="292" spans="2:16" ht="30" x14ac:dyDescent="0.25">
      <c r="B292" s="38"/>
      <c r="C292" s="60" t="s">
        <v>211</v>
      </c>
      <c r="D292" s="39" t="s">
        <v>212</v>
      </c>
      <c r="E292" s="40">
        <f t="shared" si="49"/>
        <v>1144</v>
      </c>
      <c r="F292" s="45">
        <v>1144</v>
      </c>
      <c r="G292" s="45">
        <v>0</v>
      </c>
      <c r="H292" s="40">
        <f t="shared" si="50"/>
        <v>1370</v>
      </c>
      <c r="I292" s="45">
        <v>1370</v>
      </c>
      <c r="J292" s="45">
        <v>0</v>
      </c>
      <c r="K292" s="40">
        <f t="shared" si="51"/>
        <v>1370</v>
      </c>
      <c r="L292" s="45">
        <v>1370</v>
      </c>
      <c r="M292" s="45">
        <v>0</v>
      </c>
      <c r="N292" s="40">
        <f t="shared" si="52"/>
        <v>1575</v>
      </c>
      <c r="O292" s="37">
        <v>1575</v>
      </c>
      <c r="P292" s="45">
        <v>0</v>
      </c>
    </row>
    <row r="293" spans="2:16" ht="30" x14ac:dyDescent="0.25">
      <c r="B293" s="38"/>
      <c r="C293" s="60" t="s">
        <v>213</v>
      </c>
      <c r="D293" s="39" t="s">
        <v>192</v>
      </c>
      <c r="E293" s="40">
        <f t="shared" si="49"/>
        <v>286</v>
      </c>
      <c r="F293" s="45">
        <v>286</v>
      </c>
      <c r="G293" s="45">
        <v>0</v>
      </c>
      <c r="H293" s="40">
        <f t="shared" si="50"/>
        <v>286</v>
      </c>
      <c r="I293" s="45">
        <v>286</v>
      </c>
      <c r="J293" s="45">
        <v>0</v>
      </c>
      <c r="K293" s="40">
        <f t="shared" si="51"/>
        <v>286</v>
      </c>
      <c r="L293" s="45">
        <v>286</v>
      </c>
      <c r="M293" s="45">
        <v>0</v>
      </c>
      <c r="N293" s="40">
        <f t="shared" si="52"/>
        <v>286</v>
      </c>
      <c r="O293" s="37">
        <v>286</v>
      </c>
      <c r="P293" s="45">
        <v>0</v>
      </c>
    </row>
    <row r="294" spans="2:16" ht="75" customHeight="1" x14ac:dyDescent="0.25">
      <c r="B294" s="30" t="s">
        <v>392</v>
      </c>
      <c r="C294" s="31"/>
      <c r="D294" s="53" t="s">
        <v>90</v>
      </c>
      <c r="E294" s="32">
        <f t="shared" si="49"/>
        <v>11480</v>
      </c>
      <c r="F294" s="33">
        <f>F298+F299+F300+F301</f>
        <v>11480</v>
      </c>
      <c r="G294" s="33">
        <f>SUM(G298:G302)</f>
        <v>0</v>
      </c>
      <c r="H294" s="32">
        <f t="shared" si="50"/>
        <v>12480</v>
      </c>
      <c r="I294" s="33">
        <f>I298+I299+I300+I301</f>
        <v>12480</v>
      </c>
      <c r="J294" s="33">
        <f>SUM(J298:J302)</f>
        <v>0</v>
      </c>
      <c r="K294" s="32">
        <f t="shared" si="51"/>
        <v>12500</v>
      </c>
      <c r="L294" s="33">
        <f>L298+L299+L300+L301</f>
        <v>12500</v>
      </c>
      <c r="M294" s="33">
        <f>SUM(M298:M302)</f>
        <v>0</v>
      </c>
      <c r="N294" s="32">
        <f t="shared" si="52"/>
        <v>13700</v>
      </c>
      <c r="O294" s="33">
        <f>O298+O299+O300+O301</f>
        <v>13700</v>
      </c>
      <c r="P294" s="33">
        <f>SUM(P298:P302)</f>
        <v>0</v>
      </c>
    </row>
    <row r="295" spans="2:16" ht="18" x14ac:dyDescent="0.25">
      <c r="B295" s="41"/>
      <c r="C295" s="42"/>
      <c r="D295" s="43" t="s">
        <v>104</v>
      </c>
      <c r="E295" s="36">
        <f t="shared" si="49"/>
        <v>0</v>
      </c>
      <c r="F295" s="36">
        <f>SUM(F296:F297)</f>
        <v>0</v>
      </c>
      <c r="G295" s="36">
        <f>SUM(G296:G297)</f>
        <v>0</v>
      </c>
      <c r="H295" s="36">
        <f t="shared" si="50"/>
        <v>0</v>
      </c>
      <c r="I295" s="36">
        <f>SUM(I296:I297)</f>
        <v>0</v>
      </c>
      <c r="J295" s="36">
        <f>SUM(J296:J297)</f>
        <v>0</v>
      </c>
      <c r="K295" s="36">
        <f t="shared" si="51"/>
        <v>0</v>
      </c>
      <c r="L295" s="36">
        <f>SUM(L296:L297)</f>
        <v>0</v>
      </c>
      <c r="M295" s="36">
        <f>SUM(M296:M297)</f>
        <v>0</v>
      </c>
      <c r="N295" s="36">
        <f t="shared" si="52"/>
        <v>0</v>
      </c>
      <c r="O295" s="36">
        <f>SUM(O296:O297)</f>
        <v>0</v>
      </c>
      <c r="P295" s="36">
        <f>SUM(P296:P297)</f>
        <v>0</v>
      </c>
    </row>
    <row r="296" spans="2:16" ht="18" x14ac:dyDescent="0.25">
      <c r="B296" s="41"/>
      <c r="C296" s="42"/>
      <c r="D296" s="44" t="s">
        <v>240</v>
      </c>
      <c r="E296" s="36">
        <f t="shared" si="49"/>
        <v>0</v>
      </c>
      <c r="F296" s="37">
        <v>0</v>
      </c>
      <c r="G296" s="37">
        <v>0</v>
      </c>
      <c r="H296" s="36">
        <f t="shared" si="50"/>
        <v>0</v>
      </c>
      <c r="I296" s="37">
        <v>0</v>
      </c>
      <c r="J296" s="37">
        <v>0</v>
      </c>
      <c r="K296" s="36">
        <f t="shared" si="51"/>
        <v>0</v>
      </c>
      <c r="L296" s="37">
        <v>0</v>
      </c>
      <c r="M296" s="37">
        <v>0</v>
      </c>
      <c r="N296" s="36">
        <f t="shared" si="52"/>
        <v>0</v>
      </c>
      <c r="O296" s="37">
        <v>0</v>
      </c>
      <c r="P296" s="37">
        <v>0</v>
      </c>
    </row>
    <row r="297" spans="2:16" ht="18" x14ac:dyDescent="0.25">
      <c r="B297" s="41"/>
      <c r="C297" s="42"/>
      <c r="D297" s="44" t="s">
        <v>108</v>
      </c>
      <c r="E297" s="36">
        <f t="shared" si="49"/>
        <v>0</v>
      </c>
      <c r="F297" s="37">
        <v>0</v>
      </c>
      <c r="G297" s="37">
        <v>0</v>
      </c>
      <c r="H297" s="36">
        <f t="shared" si="50"/>
        <v>0</v>
      </c>
      <c r="I297" s="37">
        <v>0</v>
      </c>
      <c r="J297" s="37">
        <v>0</v>
      </c>
      <c r="K297" s="36">
        <f t="shared" si="51"/>
        <v>0</v>
      </c>
      <c r="L297" s="37">
        <v>0</v>
      </c>
      <c r="M297" s="37">
        <v>0</v>
      </c>
      <c r="N297" s="36">
        <f t="shared" si="52"/>
        <v>0</v>
      </c>
      <c r="O297" s="37">
        <v>0</v>
      </c>
      <c r="P297" s="37">
        <v>0</v>
      </c>
    </row>
    <row r="298" spans="2:16" ht="30" x14ac:dyDescent="0.25">
      <c r="B298" s="38"/>
      <c r="C298" s="60" t="s">
        <v>214</v>
      </c>
      <c r="D298" s="39" t="s">
        <v>215</v>
      </c>
      <c r="E298" s="40">
        <f t="shared" si="49"/>
        <v>70</v>
      </c>
      <c r="F298" s="45">
        <v>70</v>
      </c>
      <c r="G298" s="45">
        <v>0</v>
      </c>
      <c r="H298" s="40">
        <f t="shared" si="50"/>
        <v>70</v>
      </c>
      <c r="I298" s="65">
        <v>70</v>
      </c>
      <c r="J298" s="45">
        <v>0</v>
      </c>
      <c r="K298" s="40">
        <f t="shared" si="51"/>
        <v>90</v>
      </c>
      <c r="L298" s="45">
        <v>90</v>
      </c>
      <c r="M298" s="45">
        <v>0</v>
      </c>
      <c r="N298" s="40">
        <f t="shared" si="52"/>
        <v>90</v>
      </c>
      <c r="O298" s="37">
        <v>90</v>
      </c>
      <c r="P298" s="45">
        <v>0</v>
      </c>
    </row>
    <row r="299" spans="2:16" ht="60" x14ac:dyDescent="0.25">
      <c r="B299" s="38"/>
      <c r="C299" s="60" t="s">
        <v>216</v>
      </c>
      <c r="D299" s="39" t="s">
        <v>217</v>
      </c>
      <c r="E299" s="40">
        <f t="shared" ref="E299:E324" si="53">SUM(F299:G299)</f>
        <v>400</v>
      </c>
      <c r="F299" s="45">
        <v>400</v>
      </c>
      <c r="G299" s="45">
        <v>0</v>
      </c>
      <c r="H299" s="40">
        <f t="shared" ref="H299:H324" si="54">SUM(I299:J299)</f>
        <v>400</v>
      </c>
      <c r="I299" s="45">
        <v>400</v>
      </c>
      <c r="J299" s="45">
        <v>0</v>
      </c>
      <c r="K299" s="40">
        <f t="shared" ref="K299:K324" si="55">SUM(L299:M299)</f>
        <v>400</v>
      </c>
      <c r="L299" s="45">
        <v>400</v>
      </c>
      <c r="M299" s="45">
        <v>0</v>
      </c>
      <c r="N299" s="40">
        <f t="shared" ref="N299:N324" si="56">SUM(O299:P299)</f>
        <v>500</v>
      </c>
      <c r="O299" s="37">
        <v>500</v>
      </c>
      <c r="P299" s="45">
        <v>0</v>
      </c>
    </row>
    <row r="300" spans="2:16" ht="60" x14ac:dyDescent="0.25">
      <c r="B300" s="38"/>
      <c r="C300" s="60" t="s">
        <v>218</v>
      </c>
      <c r="D300" s="39" t="s">
        <v>219</v>
      </c>
      <c r="E300" s="40">
        <f t="shared" si="53"/>
        <v>260</v>
      </c>
      <c r="F300" s="65">
        <v>260</v>
      </c>
      <c r="G300" s="45">
        <v>0</v>
      </c>
      <c r="H300" s="40">
        <f t="shared" si="54"/>
        <v>260</v>
      </c>
      <c r="I300" s="45">
        <v>260</v>
      </c>
      <c r="J300" s="45">
        <v>0</v>
      </c>
      <c r="K300" s="40">
        <f t="shared" si="55"/>
        <v>260</v>
      </c>
      <c r="L300" s="45">
        <v>260</v>
      </c>
      <c r="M300" s="45">
        <v>0</v>
      </c>
      <c r="N300" s="40">
        <f t="shared" si="56"/>
        <v>310</v>
      </c>
      <c r="O300" s="37">
        <v>310</v>
      </c>
      <c r="P300" s="45">
        <v>0</v>
      </c>
    </row>
    <row r="301" spans="2:16" ht="30" x14ac:dyDescent="0.25">
      <c r="B301" s="38"/>
      <c r="C301" s="60" t="s">
        <v>220</v>
      </c>
      <c r="D301" s="39" t="s">
        <v>393</v>
      </c>
      <c r="E301" s="40">
        <f t="shared" si="53"/>
        <v>10750</v>
      </c>
      <c r="F301" s="65">
        <v>10750</v>
      </c>
      <c r="G301" s="45">
        <v>0</v>
      </c>
      <c r="H301" s="40">
        <f t="shared" si="54"/>
        <v>11750</v>
      </c>
      <c r="I301" s="45">
        <v>11750</v>
      </c>
      <c r="J301" s="45">
        <v>0</v>
      </c>
      <c r="K301" s="40">
        <f t="shared" si="55"/>
        <v>11750</v>
      </c>
      <c r="L301" s="45">
        <v>11750</v>
      </c>
      <c r="M301" s="45">
        <v>0</v>
      </c>
      <c r="N301" s="40">
        <f t="shared" si="56"/>
        <v>12800</v>
      </c>
      <c r="O301" s="37">
        <v>12800</v>
      </c>
      <c r="P301" s="45">
        <v>0</v>
      </c>
    </row>
    <row r="302" spans="2:16" ht="30" x14ac:dyDescent="0.25">
      <c r="B302" s="38"/>
      <c r="C302" s="60" t="s">
        <v>395</v>
      </c>
      <c r="D302" s="39" t="s">
        <v>394</v>
      </c>
      <c r="E302" s="40">
        <f t="shared" si="53"/>
        <v>300</v>
      </c>
      <c r="F302" s="45">
        <v>300</v>
      </c>
      <c r="G302" s="45">
        <v>0</v>
      </c>
      <c r="H302" s="40">
        <f t="shared" si="54"/>
        <v>300</v>
      </c>
      <c r="I302" s="45">
        <v>300</v>
      </c>
      <c r="J302" s="45">
        <v>0</v>
      </c>
      <c r="K302" s="40">
        <f t="shared" si="55"/>
        <v>300</v>
      </c>
      <c r="L302" s="45">
        <v>300</v>
      </c>
      <c r="M302" s="45">
        <v>0</v>
      </c>
      <c r="N302" s="40">
        <f t="shared" si="56"/>
        <v>300</v>
      </c>
      <c r="O302" s="37">
        <v>300</v>
      </c>
      <c r="P302" s="45">
        <v>0</v>
      </c>
    </row>
    <row r="303" spans="2:16" ht="36" x14ac:dyDescent="0.25">
      <c r="B303" s="30" t="s">
        <v>396</v>
      </c>
      <c r="C303" s="31"/>
      <c r="D303" s="53" t="s">
        <v>397</v>
      </c>
      <c r="E303" s="32">
        <f t="shared" si="53"/>
        <v>46230</v>
      </c>
      <c r="F303" s="33">
        <f>SUM(F307:F308)</f>
        <v>46230</v>
      </c>
      <c r="G303" s="33">
        <f>SUM(G307:G308)</f>
        <v>0</v>
      </c>
      <c r="H303" s="32">
        <f t="shared" si="54"/>
        <v>47235</v>
      </c>
      <c r="I303" s="33">
        <f>SUM(I307:I308)</f>
        <v>47235</v>
      </c>
      <c r="J303" s="33">
        <f>SUM(J307:J308)</f>
        <v>0</v>
      </c>
      <c r="K303" s="32">
        <f t="shared" si="55"/>
        <v>48235</v>
      </c>
      <c r="L303" s="33">
        <f>SUM(L307:L308)</f>
        <v>48235</v>
      </c>
      <c r="M303" s="33">
        <f>SUM(M307:M308)</f>
        <v>0</v>
      </c>
      <c r="N303" s="32">
        <f t="shared" si="56"/>
        <v>49240</v>
      </c>
      <c r="O303" s="33">
        <f>SUM(O307:O308)</f>
        <v>49240</v>
      </c>
      <c r="P303" s="33">
        <f>SUM(P307:P308)</f>
        <v>0</v>
      </c>
    </row>
    <row r="304" spans="2:16" ht="18" x14ac:dyDescent="0.25">
      <c r="B304" s="41"/>
      <c r="C304" s="42"/>
      <c r="D304" s="43" t="s">
        <v>104</v>
      </c>
      <c r="E304" s="36">
        <f t="shared" si="53"/>
        <v>3491</v>
      </c>
      <c r="F304" s="36">
        <f>SUM(F305:F306)</f>
        <v>3491</v>
      </c>
      <c r="G304" s="36">
        <f>SUM(G305:G306)</f>
        <v>0</v>
      </c>
      <c r="H304" s="36">
        <f t="shared" si="54"/>
        <v>3491</v>
      </c>
      <c r="I304" s="36">
        <f>SUM(I305:I306)</f>
        <v>3491</v>
      </c>
      <c r="J304" s="36">
        <f>SUM(J305:J306)</f>
        <v>0</v>
      </c>
      <c r="K304" s="36">
        <f t="shared" si="55"/>
        <v>3491</v>
      </c>
      <c r="L304" s="36">
        <f>SUM(L305:L306)</f>
        <v>3491</v>
      </c>
      <c r="M304" s="36">
        <f>SUM(M305:M306)</f>
        <v>0</v>
      </c>
      <c r="N304" s="36">
        <f t="shared" si="56"/>
        <v>3491</v>
      </c>
      <c r="O304" s="36">
        <f>SUM(O305:O306)</f>
        <v>3491</v>
      </c>
      <c r="P304" s="36">
        <f>SUM(P305:P306)</f>
        <v>0</v>
      </c>
    </row>
    <row r="305" spans="1:16" ht="18" x14ac:dyDescent="0.25">
      <c r="B305" s="41"/>
      <c r="C305" s="42"/>
      <c r="D305" s="44" t="s">
        <v>240</v>
      </c>
      <c r="E305" s="36">
        <f t="shared" si="53"/>
        <v>0</v>
      </c>
      <c r="F305" s="37">
        <v>0</v>
      </c>
      <c r="G305" s="37">
        <v>0</v>
      </c>
      <c r="H305" s="36">
        <f t="shared" si="54"/>
        <v>0</v>
      </c>
      <c r="I305" s="37">
        <v>0</v>
      </c>
      <c r="J305" s="37">
        <v>0</v>
      </c>
      <c r="K305" s="36">
        <f t="shared" si="55"/>
        <v>0</v>
      </c>
      <c r="L305" s="37">
        <v>0</v>
      </c>
      <c r="M305" s="37">
        <v>0</v>
      </c>
      <c r="N305" s="36">
        <f t="shared" si="56"/>
        <v>0</v>
      </c>
      <c r="O305" s="37">
        <v>0</v>
      </c>
      <c r="P305" s="37">
        <v>0</v>
      </c>
    </row>
    <row r="306" spans="1:16" ht="18" x14ac:dyDescent="0.25">
      <c r="B306" s="41"/>
      <c r="C306" s="42"/>
      <c r="D306" s="44" t="s">
        <v>108</v>
      </c>
      <c r="E306" s="49">
        <f t="shared" si="53"/>
        <v>3491</v>
      </c>
      <c r="F306" s="51">
        <v>3491</v>
      </c>
      <c r="G306" s="51">
        <v>0</v>
      </c>
      <c r="H306" s="49">
        <f t="shared" si="54"/>
        <v>3491</v>
      </c>
      <c r="I306" s="51">
        <v>3491</v>
      </c>
      <c r="J306" s="51">
        <v>0</v>
      </c>
      <c r="K306" s="49">
        <f t="shared" si="55"/>
        <v>3491</v>
      </c>
      <c r="L306" s="51">
        <v>3491</v>
      </c>
      <c r="M306" s="37">
        <v>0</v>
      </c>
      <c r="N306" s="49">
        <f t="shared" si="56"/>
        <v>3491</v>
      </c>
      <c r="O306" s="37">
        <v>3491</v>
      </c>
      <c r="P306" s="37">
        <v>0</v>
      </c>
    </row>
    <row r="307" spans="1:16" ht="45" x14ac:dyDescent="0.25">
      <c r="B307" s="38"/>
      <c r="C307" s="60" t="s">
        <v>221</v>
      </c>
      <c r="D307" s="39" t="s">
        <v>423</v>
      </c>
      <c r="E307" s="66">
        <f t="shared" si="53"/>
        <v>730</v>
      </c>
      <c r="F307" s="67">
        <v>730</v>
      </c>
      <c r="G307" s="67">
        <v>0</v>
      </c>
      <c r="H307" s="66">
        <f t="shared" si="54"/>
        <v>735</v>
      </c>
      <c r="I307" s="67">
        <v>735</v>
      </c>
      <c r="J307" s="67">
        <v>0</v>
      </c>
      <c r="K307" s="66">
        <f t="shared" si="55"/>
        <v>735</v>
      </c>
      <c r="L307" s="67">
        <v>735</v>
      </c>
      <c r="M307" s="45">
        <v>0</v>
      </c>
      <c r="N307" s="66">
        <f t="shared" si="56"/>
        <v>740</v>
      </c>
      <c r="O307" s="37">
        <v>740</v>
      </c>
      <c r="P307" s="45">
        <v>0</v>
      </c>
    </row>
    <row r="308" spans="1:16" ht="75" x14ac:dyDescent="0.25">
      <c r="B308" s="38"/>
      <c r="C308" s="60" t="s">
        <v>222</v>
      </c>
      <c r="D308" s="39" t="s">
        <v>261</v>
      </c>
      <c r="E308" s="40">
        <f t="shared" si="53"/>
        <v>45500</v>
      </c>
      <c r="F308" s="45">
        <v>45500</v>
      </c>
      <c r="G308" s="45">
        <v>0</v>
      </c>
      <c r="H308" s="40">
        <f t="shared" si="54"/>
        <v>46500</v>
      </c>
      <c r="I308" s="45">
        <v>46500</v>
      </c>
      <c r="J308" s="45">
        <v>0</v>
      </c>
      <c r="K308" s="40">
        <f t="shared" si="55"/>
        <v>47500</v>
      </c>
      <c r="L308" s="45">
        <v>47500</v>
      </c>
      <c r="M308" s="45">
        <v>0</v>
      </c>
      <c r="N308" s="40">
        <f t="shared" si="56"/>
        <v>48500</v>
      </c>
      <c r="O308" s="37">
        <v>48500</v>
      </c>
      <c r="P308" s="45">
        <v>0</v>
      </c>
    </row>
    <row r="309" spans="1:16" ht="18" x14ac:dyDescent="0.25">
      <c r="A309" s="7"/>
      <c r="B309" s="30" t="s">
        <v>398</v>
      </c>
      <c r="C309" s="31"/>
      <c r="D309" s="53" t="s">
        <v>91</v>
      </c>
      <c r="E309" s="32">
        <f t="shared" si="53"/>
        <v>27000</v>
      </c>
      <c r="F309" s="33">
        <f>SUM(F314:F317)</f>
        <v>27000</v>
      </c>
      <c r="G309" s="33">
        <f>SUM(G314:G317)</f>
        <v>0</v>
      </c>
      <c r="H309" s="32">
        <f t="shared" si="54"/>
        <v>27301</v>
      </c>
      <c r="I309" s="33">
        <f>SUM(I314:I317)</f>
        <v>27301</v>
      </c>
      <c r="J309" s="33">
        <f>SUM(J314:J317)</f>
        <v>0</v>
      </c>
      <c r="K309" s="32">
        <f t="shared" si="55"/>
        <v>27301</v>
      </c>
      <c r="L309" s="33">
        <f>SUM(L314:L317)</f>
        <v>27301</v>
      </c>
      <c r="M309" s="33">
        <f>SUM(M314:M317)</f>
        <v>0</v>
      </c>
      <c r="N309" s="32">
        <f t="shared" si="56"/>
        <v>29371</v>
      </c>
      <c r="O309" s="33">
        <f>SUM(O314:O317)</f>
        <v>29371</v>
      </c>
      <c r="P309" s="33">
        <f>SUM(P314:P317)</f>
        <v>0</v>
      </c>
    </row>
    <row r="310" spans="1:16" ht="18" x14ac:dyDescent="0.25">
      <c r="B310" s="41"/>
      <c r="C310" s="42"/>
      <c r="D310" s="43" t="s">
        <v>104</v>
      </c>
      <c r="E310" s="36">
        <f t="shared" si="53"/>
        <v>10</v>
      </c>
      <c r="F310" s="36">
        <f>SUM(F311:F312)</f>
        <v>10</v>
      </c>
      <c r="G310" s="36">
        <f>SUM(G311:G312)</f>
        <v>0</v>
      </c>
      <c r="H310" s="36">
        <f t="shared" si="54"/>
        <v>10</v>
      </c>
      <c r="I310" s="36">
        <f>SUM(I311:I312)</f>
        <v>10</v>
      </c>
      <c r="J310" s="36">
        <f>SUM(J311:J312)</f>
        <v>0</v>
      </c>
      <c r="K310" s="36">
        <f t="shared" si="55"/>
        <v>10</v>
      </c>
      <c r="L310" s="36">
        <f>SUM(L311:L312)</f>
        <v>10</v>
      </c>
      <c r="M310" s="36">
        <f>SUM(M311:M312)</f>
        <v>0</v>
      </c>
      <c r="N310" s="36">
        <f t="shared" si="56"/>
        <v>10</v>
      </c>
      <c r="O310" s="36">
        <f>SUM(O311:O312)</f>
        <v>10</v>
      </c>
      <c r="P310" s="36">
        <f>SUM(P311:P312)</f>
        <v>0</v>
      </c>
    </row>
    <row r="311" spans="1:16" ht="18" x14ac:dyDescent="0.25">
      <c r="B311" s="41"/>
      <c r="C311" s="42"/>
      <c r="D311" s="44" t="s">
        <v>240</v>
      </c>
      <c r="E311" s="36">
        <f t="shared" si="53"/>
        <v>0</v>
      </c>
      <c r="F311" s="37">
        <v>0</v>
      </c>
      <c r="G311" s="37">
        <v>0</v>
      </c>
      <c r="H311" s="36">
        <f t="shared" si="54"/>
        <v>0</v>
      </c>
      <c r="I311" s="37">
        <v>0</v>
      </c>
      <c r="J311" s="37">
        <v>0</v>
      </c>
      <c r="K311" s="36">
        <f t="shared" si="55"/>
        <v>0</v>
      </c>
      <c r="L311" s="37">
        <v>0</v>
      </c>
      <c r="M311" s="37">
        <v>0</v>
      </c>
      <c r="N311" s="36">
        <f t="shared" si="56"/>
        <v>0</v>
      </c>
      <c r="O311" s="37">
        <v>0</v>
      </c>
      <c r="P311" s="37">
        <v>0</v>
      </c>
    </row>
    <row r="312" spans="1:16" ht="18" x14ac:dyDescent="0.25">
      <c r="B312" s="41"/>
      <c r="C312" s="42"/>
      <c r="D312" s="44" t="s">
        <v>108</v>
      </c>
      <c r="E312" s="36">
        <f t="shared" si="53"/>
        <v>10</v>
      </c>
      <c r="F312" s="37">
        <v>10</v>
      </c>
      <c r="G312" s="37">
        <v>0</v>
      </c>
      <c r="H312" s="36">
        <f t="shared" si="54"/>
        <v>10</v>
      </c>
      <c r="I312" s="37">
        <v>10</v>
      </c>
      <c r="J312" s="37">
        <v>0</v>
      </c>
      <c r="K312" s="36">
        <f t="shared" si="55"/>
        <v>10</v>
      </c>
      <c r="L312" s="37">
        <v>10</v>
      </c>
      <c r="M312" s="37">
        <v>0</v>
      </c>
      <c r="N312" s="36">
        <f t="shared" si="56"/>
        <v>10</v>
      </c>
      <c r="O312" s="37">
        <v>10</v>
      </c>
      <c r="P312" s="37">
        <v>0</v>
      </c>
    </row>
    <row r="313" spans="1:16" ht="30" x14ac:dyDescent="0.25">
      <c r="B313" s="41"/>
      <c r="C313" s="42"/>
      <c r="D313" s="39" t="s">
        <v>425</v>
      </c>
      <c r="E313" s="36">
        <f t="shared" si="53"/>
        <v>26000</v>
      </c>
      <c r="F313" s="96">
        <v>26000</v>
      </c>
      <c r="G313" s="37">
        <v>0</v>
      </c>
      <c r="H313" s="36">
        <f t="shared" si="54"/>
        <v>0</v>
      </c>
      <c r="I313" s="37">
        <v>0</v>
      </c>
      <c r="J313" s="37">
        <v>0</v>
      </c>
      <c r="K313" s="36">
        <f t="shared" si="55"/>
        <v>0</v>
      </c>
      <c r="L313" s="37">
        <v>0</v>
      </c>
      <c r="M313" s="37">
        <v>0</v>
      </c>
      <c r="N313" s="36">
        <f t="shared" si="56"/>
        <v>0</v>
      </c>
      <c r="O313" s="37">
        <v>0</v>
      </c>
      <c r="P313" s="37">
        <v>0</v>
      </c>
    </row>
    <row r="314" spans="1:16" ht="90" x14ac:dyDescent="0.25">
      <c r="A314" s="7"/>
      <c r="B314" s="38"/>
      <c r="C314" s="60" t="s">
        <v>223</v>
      </c>
      <c r="D314" s="39" t="s">
        <v>399</v>
      </c>
      <c r="E314" s="40">
        <f t="shared" si="53"/>
        <v>20130</v>
      </c>
      <c r="F314" s="45">
        <v>20130</v>
      </c>
      <c r="G314" s="45">
        <v>0</v>
      </c>
      <c r="H314" s="40">
        <f t="shared" si="54"/>
        <v>20431</v>
      </c>
      <c r="I314" s="45">
        <v>20431</v>
      </c>
      <c r="J314" s="45">
        <v>0</v>
      </c>
      <c r="K314" s="40">
        <f t="shared" si="55"/>
        <v>20431</v>
      </c>
      <c r="L314" s="45">
        <v>20431</v>
      </c>
      <c r="M314" s="45">
        <v>0</v>
      </c>
      <c r="N314" s="40">
        <f t="shared" si="56"/>
        <v>22325</v>
      </c>
      <c r="O314" s="45">
        <v>22325</v>
      </c>
      <c r="P314" s="45">
        <v>0</v>
      </c>
    </row>
    <row r="315" spans="1:16" ht="45" x14ac:dyDescent="0.25">
      <c r="A315" s="7"/>
      <c r="B315" s="38"/>
      <c r="C315" s="60" t="s">
        <v>224</v>
      </c>
      <c r="D315" s="39" t="s">
        <v>225</v>
      </c>
      <c r="E315" s="40">
        <f t="shared" si="53"/>
        <v>3779</v>
      </c>
      <c r="F315" s="45">
        <v>3779</v>
      </c>
      <c r="G315" s="45">
        <v>0</v>
      </c>
      <c r="H315" s="40">
        <f t="shared" si="54"/>
        <v>3779</v>
      </c>
      <c r="I315" s="45">
        <v>3779</v>
      </c>
      <c r="J315" s="45">
        <v>0</v>
      </c>
      <c r="K315" s="40">
        <f t="shared" si="55"/>
        <v>3779</v>
      </c>
      <c r="L315" s="45">
        <v>3779</v>
      </c>
      <c r="M315" s="45">
        <v>0</v>
      </c>
      <c r="N315" s="40">
        <f t="shared" si="56"/>
        <v>3901</v>
      </c>
      <c r="O315" s="45">
        <v>3901</v>
      </c>
      <c r="P315" s="45">
        <v>0</v>
      </c>
    </row>
    <row r="316" spans="1:16" ht="30" x14ac:dyDescent="0.25">
      <c r="A316" s="7"/>
      <c r="B316" s="38"/>
      <c r="C316" s="60" t="s">
        <v>226</v>
      </c>
      <c r="D316" s="39" t="s">
        <v>227</v>
      </c>
      <c r="E316" s="40">
        <f t="shared" si="53"/>
        <v>337</v>
      </c>
      <c r="F316" s="45">
        <v>337</v>
      </c>
      <c r="G316" s="45">
        <v>0</v>
      </c>
      <c r="H316" s="40">
        <f t="shared" si="54"/>
        <v>337</v>
      </c>
      <c r="I316" s="45">
        <v>337</v>
      </c>
      <c r="J316" s="45">
        <v>0</v>
      </c>
      <c r="K316" s="40">
        <f t="shared" si="55"/>
        <v>337</v>
      </c>
      <c r="L316" s="45">
        <v>337</v>
      </c>
      <c r="M316" s="45">
        <v>0</v>
      </c>
      <c r="N316" s="40">
        <f t="shared" si="56"/>
        <v>345</v>
      </c>
      <c r="O316" s="45">
        <v>345</v>
      </c>
      <c r="P316" s="45">
        <v>0</v>
      </c>
    </row>
    <row r="317" spans="1:16" ht="60" x14ac:dyDescent="0.25">
      <c r="A317" s="7"/>
      <c r="B317" s="38"/>
      <c r="C317" s="60" t="s">
        <v>228</v>
      </c>
      <c r="D317" s="39" t="s">
        <v>229</v>
      </c>
      <c r="E317" s="40">
        <f t="shared" si="53"/>
        <v>2754</v>
      </c>
      <c r="F317" s="45">
        <v>2754</v>
      </c>
      <c r="G317" s="45">
        <v>0</v>
      </c>
      <c r="H317" s="40">
        <f t="shared" si="54"/>
        <v>2754</v>
      </c>
      <c r="I317" s="45">
        <v>2754</v>
      </c>
      <c r="J317" s="45">
        <v>0</v>
      </c>
      <c r="K317" s="40">
        <f t="shared" si="55"/>
        <v>2754</v>
      </c>
      <c r="L317" s="45">
        <v>2754</v>
      </c>
      <c r="M317" s="45">
        <v>0</v>
      </c>
      <c r="N317" s="40">
        <f t="shared" si="56"/>
        <v>2800</v>
      </c>
      <c r="O317" s="45">
        <v>2800</v>
      </c>
      <c r="P317" s="45">
        <v>0</v>
      </c>
    </row>
    <row r="318" spans="1:16" ht="18" x14ac:dyDescent="0.25">
      <c r="A318" s="7"/>
      <c r="B318" s="30" t="s">
        <v>400</v>
      </c>
      <c r="C318" s="31"/>
      <c r="D318" s="53" t="s">
        <v>92</v>
      </c>
      <c r="E318" s="32">
        <f t="shared" si="53"/>
        <v>25370</v>
      </c>
      <c r="F318" s="33">
        <f>SUM(F322:F324)</f>
        <v>25370</v>
      </c>
      <c r="G318" s="33">
        <f>SUM(G322:G324)</f>
        <v>0</v>
      </c>
      <c r="H318" s="32">
        <f t="shared" si="54"/>
        <v>32300</v>
      </c>
      <c r="I318" s="33">
        <f>SUM(I322:I324)</f>
        <v>32300</v>
      </c>
      <c r="J318" s="33">
        <f>SUM(J322:J324)</f>
        <v>0</v>
      </c>
      <c r="K318" s="32">
        <f t="shared" si="55"/>
        <v>32500</v>
      </c>
      <c r="L318" s="33">
        <f>SUM(L322:L324)</f>
        <v>32500</v>
      </c>
      <c r="M318" s="33">
        <f>SUM(M322:M324)</f>
        <v>0</v>
      </c>
      <c r="N318" s="32">
        <f t="shared" si="56"/>
        <v>39500</v>
      </c>
      <c r="O318" s="33">
        <f>SUM(O322:O324)</f>
        <v>39500</v>
      </c>
      <c r="P318" s="33">
        <f>SUM(P322:P324)</f>
        <v>0</v>
      </c>
    </row>
    <row r="319" spans="1:16" ht="18" x14ac:dyDescent="0.25">
      <c r="B319" s="41"/>
      <c r="C319" s="42"/>
      <c r="D319" s="43" t="s">
        <v>104</v>
      </c>
      <c r="E319" s="36">
        <f t="shared" si="53"/>
        <v>0</v>
      </c>
      <c r="F319" s="36">
        <f>SUM(F320:F321)</f>
        <v>0</v>
      </c>
      <c r="G319" s="36">
        <f>SUM(G320:G321)</f>
        <v>0</v>
      </c>
      <c r="H319" s="36">
        <f t="shared" si="54"/>
        <v>0</v>
      </c>
      <c r="I319" s="36">
        <f>SUM(I320:I321)</f>
        <v>0</v>
      </c>
      <c r="J319" s="36">
        <f>SUM(J320:J321)</f>
        <v>0</v>
      </c>
      <c r="K319" s="36">
        <f t="shared" si="55"/>
        <v>0</v>
      </c>
      <c r="L319" s="36">
        <f>SUM(L320:L321)</f>
        <v>0</v>
      </c>
      <c r="M319" s="36">
        <f>SUM(M320:M321)</f>
        <v>0</v>
      </c>
      <c r="N319" s="36">
        <f t="shared" si="56"/>
        <v>0</v>
      </c>
      <c r="O319" s="36">
        <f>SUM(O320:O321)</f>
        <v>0</v>
      </c>
      <c r="P319" s="36">
        <f>SUM(P320:P321)</f>
        <v>0</v>
      </c>
    </row>
    <row r="320" spans="1:16" ht="18" x14ac:dyDescent="0.25">
      <c r="B320" s="41"/>
      <c r="C320" s="42"/>
      <c r="D320" s="44" t="s">
        <v>240</v>
      </c>
      <c r="E320" s="36">
        <f t="shared" si="53"/>
        <v>0</v>
      </c>
      <c r="F320" s="37">
        <v>0</v>
      </c>
      <c r="G320" s="37">
        <v>0</v>
      </c>
      <c r="H320" s="36">
        <f t="shared" si="54"/>
        <v>0</v>
      </c>
      <c r="I320" s="37">
        <v>0</v>
      </c>
      <c r="J320" s="37">
        <v>0</v>
      </c>
      <c r="K320" s="36">
        <f t="shared" si="55"/>
        <v>0</v>
      </c>
      <c r="L320" s="37">
        <v>0</v>
      </c>
      <c r="M320" s="37">
        <v>0</v>
      </c>
      <c r="N320" s="36">
        <f t="shared" si="56"/>
        <v>0</v>
      </c>
      <c r="O320" s="37">
        <v>0</v>
      </c>
      <c r="P320" s="37">
        <v>0</v>
      </c>
    </row>
    <row r="321" spans="1:16" ht="18" x14ac:dyDescent="0.25">
      <c r="B321" s="41"/>
      <c r="C321" s="42"/>
      <c r="D321" s="44" t="s">
        <v>108</v>
      </c>
      <c r="E321" s="36">
        <f t="shared" si="53"/>
        <v>0</v>
      </c>
      <c r="F321" s="37">
        <v>0</v>
      </c>
      <c r="G321" s="37">
        <v>0</v>
      </c>
      <c r="H321" s="36">
        <f t="shared" si="54"/>
        <v>0</v>
      </c>
      <c r="I321" s="37">
        <v>0</v>
      </c>
      <c r="J321" s="37">
        <v>0</v>
      </c>
      <c r="K321" s="36">
        <f t="shared" si="55"/>
        <v>0</v>
      </c>
      <c r="L321" s="37">
        <v>0</v>
      </c>
      <c r="M321" s="37">
        <v>0</v>
      </c>
      <c r="N321" s="36">
        <f t="shared" si="56"/>
        <v>0</v>
      </c>
      <c r="O321" s="37">
        <v>0</v>
      </c>
      <c r="P321" s="37">
        <v>0</v>
      </c>
    </row>
    <row r="322" spans="1:16" ht="90" x14ac:dyDescent="0.25">
      <c r="A322" s="7"/>
      <c r="B322" s="38"/>
      <c r="C322" s="60" t="s">
        <v>230</v>
      </c>
      <c r="D322" s="39" t="s">
        <v>231</v>
      </c>
      <c r="E322" s="40">
        <f t="shared" si="53"/>
        <v>23365</v>
      </c>
      <c r="F322" s="45">
        <v>23365</v>
      </c>
      <c r="G322" s="45">
        <v>0</v>
      </c>
      <c r="H322" s="40">
        <f t="shared" si="54"/>
        <v>29995</v>
      </c>
      <c r="I322" s="45">
        <v>29995</v>
      </c>
      <c r="J322" s="45">
        <v>0</v>
      </c>
      <c r="K322" s="40">
        <f t="shared" si="55"/>
        <v>29995</v>
      </c>
      <c r="L322" s="45">
        <v>29995</v>
      </c>
      <c r="M322" s="45">
        <v>0</v>
      </c>
      <c r="N322" s="40">
        <f t="shared" si="56"/>
        <v>36995</v>
      </c>
      <c r="O322" s="37">
        <v>36995</v>
      </c>
      <c r="P322" s="45">
        <v>0</v>
      </c>
    </row>
    <row r="323" spans="1:16" ht="45" x14ac:dyDescent="0.25">
      <c r="A323" s="7"/>
      <c r="B323" s="38"/>
      <c r="C323" s="60" t="s">
        <v>462</v>
      </c>
      <c r="D323" s="39" t="s">
        <v>233</v>
      </c>
      <c r="E323" s="40">
        <f t="shared" si="53"/>
        <v>5</v>
      </c>
      <c r="F323" s="45">
        <v>5</v>
      </c>
      <c r="G323" s="45">
        <v>0</v>
      </c>
      <c r="H323" s="40">
        <f t="shared" si="54"/>
        <v>5</v>
      </c>
      <c r="I323" s="45">
        <v>5</v>
      </c>
      <c r="J323" s="45">
        <v>0</v>
      </c>
      <c r="K323" s="40">
        <f t="shared" si="55"/>
        <v>5</v>
      </c>
      <c r="L323" s="45">
        <v>5</v>
      </c>
      <c r="M323" s="45">
        <v>0</v>
      </c>
      <c r="N323" s="40">
        <f t="shared" si="56"/>
        <v>5</v>
      </c>
      <c r="O323" s="37">
        <v>5</v>
      </c>
      <c r="P323" s="45">
        <v>0</v>
      </c>
    </row>
    <row r="324" spans="1:16" ht="30" x14ac:dyDescent="0.25">
      <c r="A324" s="7"/>
      <c r="B324" s="38"/>
      <c r="C324" s="60" t="s">
        <v>232</v>
      </c>
      <c r="D324" s="39" t="s">
        <v>449</v>
      </c>
      <c r="E324" s="40">
        <f t="shared" si="53"/>
        <v>2000</v>
      </c>
      <c r="F324" s="45">
        <v>2000</v>
      </c>
      <c r="G324" s="45">
        <v>0</v>
      </c>
      <c r="H324" s="40">
        <f t="shared" si="54"/>
        <v>2300</v>
      </c>
      <c r="I324" s="45">
        <v>2300</v>
      </c>
      <c r="J324" s="45">
        <v>0</v>
      </c>
      <c r="K324" s="40">
        <f t="shared" si="55"/>
        <v>2500</v>
      </c>
      <c r="L324" s="45">
        <v>2500</v>
      </c>
      <c r="M324" s="45">
        <v>0</v>
      </c>
      <c r="N324" s="40">
        <f t="shared" si="56"/>
        <v>2500</v>
      </c>
      <c r="O324" s="37">
        <v>2500</v>
      </c>
      <c r="P324" s="45">
        <v>0</v>
      </c>
    </row>
    <row r="325" spans="1:16" ht="36" x14ac:dyDescent="0.25">
      <c r="A325" s="7"/>
      <c r="B325" s="30" t="s">
        <v>401</v>
      </c>
      <c r="C325" s="31"/>
      <c r="D325" s="53" t="s">
        <v>402</v>
      </c>
      <c r="E325" s="32">
        <f t="shared" ref="E325:E353" si="57">SUM(F325:G325)</f>
        <v>1000</v>
      </c>
      <c r="F325" s="33">
        <f>SUM(F329:F330)</f>
        <v>1000</v>
      </c>
      <c r="G325" s="33">
        <f>SUM(G329:G330)</f>
        <v>0</v>
      </c>
      <c r="H325" s="32">
        <f t="shared" ref="H325:H353" si="58">SUM(I325:J325)</f>
        <v>1000</v>
      </c>
      <c r="I325" s="33">
        <f>SUM(I329:I330)</f>
        <v>1000</v>
      </c>
      <c r="J325" s="33">
        <f>SUM(J329:J330)</f>
        <v>0</v>
      </c>
      <c r="K325" s="32">
        <f t="shared" ref="K325:K353" si="59">SUM(L325:M325)</f>
        <v>1000</v>
      </c>
      <c r="L325" s="33">
        <f>SUM(L329:L330)</f>
        <v>1000</v>
      </c>
      <c r="M325" s="33">
        <f>SUM(M329:M330)</f>
        <v>0</v>
      </c>
      <c r="N325" s="32">
        <f t="shared" ref="N325:N353" si="60">SUM(O325:P325)</f>
        <v>1000</v>
      </c>
      <c r="O325" s="33">
        <f>SUM(O329:O330)</f>
        <v>1000</v>
      </c>
      <c r="P325" s="33">
        <f>SUM(P329:P330)</f>
        <v>0</v>
      </c>
    </row>
    <row r="326" spans="1:16" ht="18" x14ac:dyDescent="0.25">
      <c r="B326" s="41"/>
      <c r="C326" s="42"/>
      <c r="D326" s="43" t="s">
        <v>104</v>
      </c>
      <c r="E326" s="36">
        <f t="shared" si="57"/>
        <v>0</v>
      </c>
      <c r="F326" s="36">
        <f>SUM(F327:F328)</f>
        <v>0</v>
      </c>
      <c r="G326" s="36">
        <f>SUM(G327:G328)</f>
        <v>0</v>
      </c>
      <c r="H326" s="36">
        <f t="shared" si="58"/>
        <v>0</v>
      </c>
      <c r="I326" s="36">
        <f>SUM(I327:I328)</f>
        <v>0</v>
      </c>
      <c r="J326" s="36">
        <f>SUM(J327:J328)</f>
        <v>0</v>
      </c>
      <c r="K326" s="36">
        <f t="shared" si="59"/>
        <v>0</v>
      </c>
      <c r="L326" s="36">
        <f>SUM(L327:L328)</f>
        <v>0</v>
      </c>
      <c r="M326" s="36">
        <f>SUM(M327:M328)</f>
        <v>0</v>
      </c>
      <c r="N326" s="36">
        <f t="shared" si="60"/>
        <v>0</v>
      </c>
      <c r="O326" s="36">
        <f>SUM(O327:O328)</f>
        <v>0</v>
      </c>
      <c r="P326" s="36">
        <f>SUM(P327:P328)</f>
        <v>0</v>
      </c>
    </row>
    <row r="327" spans="1:16" ht="18" x14ac:dyDescent="0.25">
      <c r="B327" s="41"/>
      <c r="C327" s="42"/>
      <c r="D327" s="44" t="s">
        <v>240</v>
      </c>
      <c r="E327" s="36">
        <f t="shared" si="57"/>
        <v>0</v>
      </c>
      <c r="F327" s="37">
        <v>0</v>
      </c>
      <c r="G327" s="37">
        <v>0</v>
      </c>
      <c r="H327" s="36">
        <f t="shared" si="58"/>
        <v>0</v>
      </c>
      <c r="I327" s="37">
        <v>0</v>
      </c>
      <c r="J327" s="37">
        <v>0</v>
      </c>
      <c r="K327" s="36">
        <f t="shared" si="59"/>
        <v>0</v>
      </c>
      <c r="L327" s="37">
        <v>0</v>
      </c>
      <c r="M327" s="37">
        <v>0</v>
      </c>
      <c r="N327" s="36">
        <f t="shared" si="60"/>
        <v>0</v>
      </c>
      <c r="O327" s="37">
        <v>0</v>
      </c>
      <c r="P327" s="37">
        <v>0</v>
      </c>
    </row>
    <row r="328" spans="1:16" ht="18" x14ac:dyDescent="0.25">
      <c r="B328" s="41"/>
      <c r="C328" s="42"/>
      <c r="D328" s="44" t="s">
        <v>108</v>
      </c>
      <c r="E328" s="36">
        <f t="shared" si="57"/>
        <v>0</v>
      </c>
      <c r="F328" s="37">
        <v>0</v>
      </c>
      <c r="G328" s="37">
        <v>0</v>
      </c>
      <c r="H328" s="36">
        <f t="shared" si="58"/>
        <v>0</v>
      </c>
      <c r="I328" s="37">
        <v>0</v>
      </c>
      <c r="J328" s="37">
        <v>0</v>
      </c>
      <c r="K328" s="36">
        <f t="shared" si="59"/>
        <v>0</v>
      </c>
      <c r="L328" s="37">
        <v>0</v>
      </c>
      <c r="M328" s="37">
        <v>0</v>
      </c>
      <c r="N328" s="36">
        <f t="shared" si="60"/>
        <v>0</v>
      </c>
      <c r="O328" s="37">
        <v>0</v>
      </c>
      <c r="P328" s="37">
        <v>0</v>
      </c>
    </row>
    <row r="329" spans="1:16" ht="30" x14ac:dyDescent="0.25">
      <c r="A329" s="7"/>
      <c r="B329" s="38"/>
      <c r="C329" s="60" t="s">
        <v>234</v>
      </c>
      <c r="D329" s="39" t="s">
        <v>403</v>
      </c>
      <c r="E329" s="40">
        <f t="shared" si="57"/>
        <v>800</v>
      </c>
      <c r="F329" s="45">
        <v>800</v>
      </c>
      <c r="G329" s="45">
        <v>0</v>
      </c>
      <c r="H329" s="40">
        <f t="shared" si="58"/>
        <v>800</v>
      </c>
      <c r="I329" s="45">
        <v>800</v>
      </c>
      <c r="J329" s="45">
        <v>0</v>
      </c>
      <c r="K329" s="40">
        <f t="shared" si="59"/>
        <v>800</v>
      </c>
      <c r="L329" s="45">
        <v>800</v>
      </c>
      <c r="M329" s="45">
        <v>0</v>
      </c>
      <c r="N329" s="40">
        <f t="shared" si="60"/>
        <v>800</v>
      </c>
      <c r="O329" s="37">
        <v>800</v>
      </c>
      <c r="P329" s="45">
        <v>0</v>
      </c>
    </row>
    <row r="330" spans="1:16" ht="30" x14ac:dyDescent="0.25">
      <c r="A330" s="7"/>
      <c r="B330" s="38"/>
      <c r="C330" s="60" t="s">
        <v>235</v>
      </c>
      <c r="D330" s="39" t="s">
        <v>404</v>
      </c>
      <c r="E330" s="40">
        <f t="shared" si="57"/>
        <v>200</v>
      </c>
      <c r="F330" s="45">
        <v>200</v>
      </c>
      <c r="G330" s="45">
        <v>0</v>
      </c>
      <c r="H330" s="40">
        <f t="shared" si="58"/>
        <v>200</v>
      </c>
      <c r="I330" s="45">
        <v>200</v>
      </c>
      <c r="J330" s="45">
        <v>0</v>
      </c>
      <c r="K330" s="40">
        <f t="shared" si="59"/>
        <v>200</v>
      </c>
      <c r="L330" s="45">
        <v>200</v>
      </c>
      <c r="M330" s="45">
        <v>0</v>
      </c>
      <c r="N330" s="40">
        <f t="shared" si="60"/>
        <v>200</v>
      </c>
      <c r="O330" s="37">
        <v>200</v>
      </c>
      <c r="P330" s="45">
        <v>0</v>
      </c>
    </row>
    <row r="331" spans="1:16" ht="36" x14ac:dyDescent="0.25">
      <c r="A331" s="7"/>
      <c r="B331" s="30" t="s">
        <v>405</v>
      </c>
      <c r="C331" s="31"/>
      <c r="D331" s="53" t="s">
        <v>263</v>
      </c>
      <c r="E331" s="32">
        <f t="shared" si="57"/>
        <v>20000</v>
      </c>
      <c r="F331" s="33">
        <f>SUM(F335:F335)</f>
        <v>20000</v>
      </c>
      <c r="G331" s="33">
        <v>0</v>
      </c>
      <c r="H331" s="32">
        <f t="shared" si="58"/>
        <v>20000</v>
      </c>
      <c r="I331" s="33">
        <f>SUM(I335:I335)</f>
        <v>20000</v>
      </c>
      <c r="J331" s="33">
        <v>0</v>
      </c>
      <c r="K331" s="32">
        <f t="shared" si="59"/>
        <v>20000</v>
      </c>
      <c r="L331" s="33">
        <f>SUM(L335:L335)</f>
        <v>20000</v>
      </c>
      <c r="M331" s="33">
        <v>0</v>
      </c>
      <c r="N331" s="32">
        <f t="shared" si="60"/>
        <v>20000</v>
      </c>
      <c r="O331" s="33">
        <f>SUM(O335:O335)</f>
        <v>20000</v>
      </c>
      <c r="P331" s="33">
        <v>0</v>
      </c>
    </row>
    <row r="332" spans="1:16" ht="18" x14ac:dyDescent="0.25">
      <c r="B332" s="41"/>
      <c r="C332" s="42"/>
      <c r="D332" s="43" t="s">
        <v>104</v>
      </c>
      <c r="E332" s="36">
        <f t="shared" si="57"/>
        <v>4</v>
      </c>
      <c r="F332" s="36">
        <f>SUM(F333:F334)</f>
        <v>4</v>
      </c>
      <c r="G332" s="36">
        <f>SUM(G333:G334)</f>
        <v>0</v>
      </c>
      <c r="H332" s="36">
        <f t="shared" si="58"/>
        <v>4</v>
      </c>
      <c r="I332" s="36">
        <f>SUM(I333:I334)</f>
        <v>4</v>
      </c>
      <c r="J332" s="36">
        <f>SUM(J333:J334)</f>
        <v>0</v>
      </c>
      <c r="K332" s="36">
        <f t="shared" si="59"/>
        <v>4</v>
      </c>
      <c r="L332" s="36">
        <f>SUM(L333:L334)</f>
        <v>4</v>
      </c>
      <c r="M332" s="36">
        <f>SUM(M333:M334)</f>
        <v>0</v>
      </c>
      <c r="N332" s="36">
        <f t="shared" si="60"/>
        <v>4</v>
      </c>
      <c r="O332" s="36">
        <f>SUM(O333:O334)</f>
        <v>4</v>
      </c>
      <c r="P332" s="36">
        <f>SUM(P333:P334)</f>
        <v>0</v>
      </c>
    </row>
    <row r="333" spans="1:16" ht="18" x14ac:dyDescent="0.25">
      <c r="B333" s="41"/>
      <c r="C333" s="42"/>
      <c r="D333" s="44" t="s">
        <v>240</v>
      </c>
      <c r="E333" s="36">
        <f t="shared" si="57"/>
        <v>0</v>
      </c>
      <c r="F333" s="37">
        <v>0</v>
      </c>
      <c r="G333" s="37">
        <v>0</v>
      </c>
      <c r="H333" s="36">
        <f t="shared" si="58"/>
        <v>0</v>
      </c>
      <c r="I333" s="37">
        <v>0</v>
      </c>
      <c r="J333" s="37">
        <v>0</v>
      </c>
      <c r="K333" s="36">
        <f t="shared" si="59"/>
        <v>0</v>
      </c>
      <c r="L333" s="37">
        <v>0</v>
      </c>
      <c r="M333" s="37">
        <v>0</v>
      </c>
      <c r="N333" s="36">
        <f t="shared" si="60"/>
        <v>0</v>
      </c>
      <c r="O333" s="37">
        <v>0</v>
      </c>
      <c r="P333" s="37">
        <v>0</v>
      </c>
    </row>
    <row r="334" spans="1:16" ht="18" x14ac:dyDescent="0.25">
      <c r="B334" s="41"/>
      <c r="C334" s="42"/>
      <c r="D334" s="44" t="s">
        <v>108</v>
      </c>
      <c r="E334" s="36">
        <f t="shared" si="57"/>
        <v>4</v>
      </c>
      <c r="F334" s="37">
        <v>4</v>
      </c>
      <c r="G334" s="37">
        <v>0</v>
      </c>
      <c r="H334" s="36">
        <f t="shared" si="58"/>
        <v>4</v>
      </c>
      <c r="I334" s="37">
        <v>4</v>
      </c>
      <c r="J334" s="37">
        <v>0</v>
      </c>
      <c r="K334" s="36">
        <f t="shared" si="59"/>
        <v>4</v>
      </c>
      <c r="L334" s="37">
        <v>4</v>
      </c>
      <c r="M334" s="37">
        <v>0</v>
      </c>
      <c r="N334" s="36">
        <f t="shared" si="60"/>
        <v>4</v>
      </c>
      <c r="O334" s="37">
        <v>4</v>
      </c>
      <c r="P334" s="37">
        <v>0</v>
      </c>
    </row>
    <row r="335" spans="1:16" ht="60" x14ac:dyDescent="0.25">
      <c r="B335" s="41"/>
      <c r="C335" s="63" t="s">
        <v>262</v>
      </c>
      <c r="D335" s="39" t="s">
        <v>431</v>
      </c>
      <c r="E335" s="36">
        <f t="shared" si="57"/>
        <v>20000</v>
      </c>
      <c r="F335" s="37">
        <v>20000</v>
      </c>
      <c r="G335" s="37">
        <v>0</v>
      </c>
      <c r="H335" s="36">
        <f t="shared" si="58"/>
        <v>20000</v>
      </c>
      <c r="I335" s="37">
        <v>20000</v>
      </c>
      <c r="J335" s="37">
        <v>0</v>
      </c>
      <c r="K335" s="36">
        <f t="shared" si="59"/>
        <v>20000</v>
      </c>
      <c r="L335" s="37">
        <v>20000</v>
      </c>
      <c r="M335" s="37">
        <v>0</v>
      </c>
      <c r="N335" s="36">
        <f t="shared" si="60"/>
        <v>20000</v>
      </c>
      <c r="O335" s="37">
        <v>20000</v>
      </c>
      <c r="P335" s="37">
        <v>0</v>
      </c>
    </row>
    <row r="336" spans="1:16" ht="36" x14ac:dyDescent="0.25">
      <c r="A336" s="7"/>
      <c r="B336" s="30" t="s">
        <v>406</v>
      </c>
      <c r="C336" s="31"/>
      <c r="D336" s="53" t="s">
        <v>93</v>
      </c>
      <c r="E336" s="32">
        <f t="shared" si="57"/>
        <v>800</v>
      </c>
      <c r="F336" s="33">
        <f>F340</f>
        <v>800</v>
      </c>
      <c r="G336" s="33">
        <f>G340</f>
        <v>0</v>
      </c>
      <c r="H336" s="32">
        <f t="shared" si="58"/>
        <v>800</v>
      </c>
      <c r="I336" s="33">
        <f>I340</f>
        <v>800</v>
      </c>
      <c r="J336" s="33">
        <f>J340</f>
        <v>0</v>
      </c>
      <c r="K336" s="32">
        <f t="shared" si="59"/>
        <v>800</v>
      </c>
      <c r="L336" s="33">
        <f>L340</f>
        <v>800</v>
      </c>
      <c r="M336" s="33">
        <f>M340</f>
        <v>0</v>
      </c>
      <c r="N336" s="32">
        <f t="shared" si="60"/>
        <v>800</v>
      </c>
      <c r="O336" s="33">
        <f>O340</f>
        <v>800</v>
      </c>
      <c r="P336" s="33">
        <f>P340</f>
        <v>0</v>
      </c>
    </row>
    <row r="337" spans="1:16" ht="18" x14ac:dyDescent="0.25">
      <c r="B337" s="41"/>
      <c r="C337" s="42"/>
      <c r="D337" s="43" t="s">
        <v>104</v>
      </c>
      <c r="E337" s="36">
        <f t="shared" si="57"/>
        <v>0</v>
      </c>
      <c r="F337" s="36">
        <f>SUM(F338:F339)</f>
        <v>0</v>
      </c>
      <c r="G337" s="36">
        <f>SUM(G338:G339)</f>
        <v>0</v>
      </c>
      <c r="H337" s="36">
        <f t="shared" si="58"/>
        <v>0</v>
      </c>
      <c r="I337" s="36">
        <f>SUM(I338:I339)</f>
        <v>0</v>
      </c>
      <c r="J337" s="36">
        <f>SUM(J338:J339)</f>
        <v>0</v>
      </c>
      <c r="K337" s="36">
        <f t="shared" si="59"/>
        <v>0</v>
      </c>
      <c r="L337" s="36">
        <f>SUM(L338:L339)</f>
        <v>0</v>
      </c>
      <c r="M337" s="36">
        <f>SUM(M338:M339)</f>
        <v>0</v>
      </c>
      <c r="N337" s="36">
        <f t="shared" si="60"/>
        <v>0</v>
      </c>
      <c r="O337" s="36">
        <f>SUM(O338:O339)</f>
        <v>0</v>
      </c>
      <c r="P337" s="36">
        <f>SUM(P338:P339)</f>
        <v>0</v>
      </c>
    </row>
    <row r="338" spans="1:16" ht="18" x14ac:dyDescent="0.25">
      <c r="B338" s="41"/>
      <c r="C338" s="42"/>
      <c r="D338" s="44" t="s">
        <v>240</v>
      </c>
      <c r="E338" s="36">
        <f t="shared" si="57"/>
        <v>0</v>
      </c>
      <c r="F338" s="37">
        <v>0</v>
      </c>
      <c r="G338" s="37">
        <v>0</v>
      </c>
      <c r="H338" s="36">
        <f t="shared" si="58"/>
        <v>0</v>
      </c>
      <c r="I338" s="37">
        <v>0</v>
      </c>
      <c r="J338" s="37">
        <v>0</v>
      </c>
      <c r="K338" s="36">
        <f t="shared" si="59"/>
        <v>0</v>
      </c>
      <c r="L338" s="37">
        <v>0</v>
      </c>
      <c r="M338" s="37">
        <v>0</v>
      </c>
      <c r="N338" s="36">
        <f t="shared" si="60"/>
        <v>0</v>
      </c>
      <c r="O338" s="37">
        <v>0</v>
      </c>
      <c r="P338" s="37">
        <v>0</v>
      </c>
    </row>
    <row r="339" spans="1:16" ht="18" x14ac:dyDescent="0.25">
      <c r="B339" s="41"/>
      <c r="C339" s="42"/>
      <c r="D339" s="44" t="s">
        <v>108</v>
      </c>
      <c r="E339" s="36">
        <f t="shared" si="57"/>
        <v>0</v>
      </c>
      <c r="F339" s="37">
        <v>0</v>
      </c>
      <c r="G339" s="37">
        <v>0</v>
      </c>
      <c r="H339" s="36">
        <f t="shared" si="58"/>
        <v>0</v>
      </c>
      <c r="I339" s="37">
        <v>0</v>
      </c>
      <c r="J339" s="37">
        <v>0</v>
      </c>
      <c r="K339" s="36">
        <f t="shared" si="59"/>
        <v>0</v>
      </c>
      <c r="L339" s="37">
        <v>0</v>
      </c>
      <c r="M339" s="37">
        <v>0</v>
      </c>
      <c r="N339" s="36">
        <f t="shared" si="60"/>
        <v>0</v>
      </c>
      <c r="O339" s="37">
        <v>0</v>
      </c>
      <c r="P339" s="37">
        <v>0</v>
      </c>
    </row>
    <row r="340" spans="1:16" ht="105" x14ac:dyDescent="0.25">
      <c r="B340" s="38"/>
      <c r="C340" s="60" t="s">
        <v>236</v>
      </c>
      <c r="D340" s="39" t="s">
        <v>277</v>
      </c>
      <c r="E340" s="40">
        <f t="shared" si="57"/>
        <v>800</v>
      </c>
      <c r="F340" s="45">
        <v>800</v>
      </c>
      <c r="G340" s="45">
        <v>0</v>
      </c>
      <c r="H340" s="40">
        <f t="shared" si="58"/>
        <v>800</v>
      </c>
      <c r="I340" s="45">
        <v>800</v>
      </c>
      <c r="J340" s="45">
        <v>0</v>
      </c>
      <c r="K340" s="40">
        <f t="shared" si="59"/>
        <v>800</v>
      </c>
      <c r="L340" s="45">
        <v>800</v>
      </c>
      <c r="M340" s="45">
        <v>0</v>
      </c>
      <c r="N340" s="40">
        <f t="shared" si="60"/>
        <v>800</v>
      </c>
      <c r="O340" s="37">
        <v>800</v>
      </c>
      <c r="P340" s="45">
        <v>0</v>
      </c>
    </row>
    <row r="341" spans="1:16" ht="40.5" x14ac:dyDescent="0.25">
      <c r="B341" s="16" t="s">
        <v>407</v>
      </c>
      <c r="C341" s="17"/>
      <c r="D341" s="18" t="s">
        <v>94</v>
      </c>
      <c r="E341" s="19">
        <f t="shared" si="57"/>
        <v>20000</v>
      </c>
      <c r="F341" s="19">
        <f>F345</f>
        <v>20000</v>
      </c>
      <c r="G341" s="19">
        <f>G345</f>
        <v>0</v>
      </c>
      <c r="H341" s="19">
        <f t="shared" si="58"/>
        <v>20000</v>
      </c>
      <c r="I341" s="19">
        <f>I345</f>
        <v>20000</v>
      </c>
      <c r="J341" s="19">
        <f>J345</f>
        <v>0</v>
      </c>
      <c r="K341" s="19">
        <f t="shared" si="59"/>
        <v>20000</v>
      </c>
      <c r="L341" s="19">
        <f>L345</f>
        <v>20000</v>
      </c>
      <c r="M341" s="19">
        <f>M345</f>
        <v>0</v>
      </c>
      <c r="N341" s="19">
        <f t="shared" si="60"/>
        <v>20000</v>
      </c>
      <c r="O341" s="19">
        <f>O345</f>
        <v>20000</v>
      </c>
      <c r="P341" s="19">
        <f>P345</f>
        <v>0</v>
      </c>
    </row>
    <row r="342" spans="1:16" ht="18" x14ac:dyDescent="0.25">
      <c r="B342" s="41"/>
      <c r="C342" s="42"/>
      <c r="D342" s="43" t="s">
        <v>104</v>
      </c>
      <c r="E342" s="36">
        <f t="shared" si="57"/>
        <v>4</v>
      </c>
      <c r="F342" s="36">
        <f>SUM(F343:F344)</f>
        <v>4</v>
      </c>
      <c r="G342" s="36">
        <f>SUM(G343:G344)</f>
        <v>0</v>
      </c>
      <c r="H342" s="36">
        <f t="shared" si="58"/>
        <v>4</v>
      </c>
      <c r="I342" s="36">
        <f>SUM(I343:I344)</f>
        <v>4</v>
      </c>
      <c r="J342" s="36">
        <f>SUM(J343:J344)</f>
        <v>0</v>
      </c>
      <c r="K342" s="36">
        <f t="shared" si="59"/>
        <v>4</v>
      </c>
      <c r="L342" s="36">
        <f>SUM(L343:L344)</f>
        <v>4</v>
      </c>
      <c r="M342" s="36">
        <f>SUM(M343:M344)</f>
        <v>0</v>
      </c>
      <c r="N342" s="36">
        <f t="shared" si="60"/>
        <v>4</v>
      </c>
      <c r="O342" s="36">
        <f>SUM(O343:O344)</f>
        <v>4</v>
      </c>
      <c r="P342" s="36">
        <f>SUM(P343:P344)</f>
        <v>0</v>
      </c>
    </row>
    <row r="343" spans="1:16" ht="18" x14ac:dyDescent="0.25">
      <c r="B343" s="41"/>
      <c r="C343" s="42"/>
      <c r="D343" s="44" t="s">
        <v>240</v>
      </c>
      <c r="E343" s="36">
        <f t="shared" si="57"/>
        <v>0</v>
      </c>
      <c r="F343" s="37">
        <v>0</v>
      </c>
      <c r="G343" s="37">
        <v>0</v>
      </c>
      <c r="H343" s="36">
        <f t="shared" si="58"/>
        <v>0</v>
      </c>
      <c r="I343" s="37">
        <v>0</v>
      </c>
      <c r="J343" s="37">
        <v>0</v>
      </c>
      <c r="K343" s="36">
        <f t="shared" si="59"/>
        <v>0</v>
      </c>
      <c r="L343" s="37">
        <v>0</v>
      </c>
      <c r="M343" s="37">
        <v>0</v>
      </c>
      <c r="N343" s="36">
        <f t="shared" si="60"/>
        <v>0</v>
      </c>
      <c r="O343" s="37">
        <v>0</v>
      </c>
      <c r="P343" s="37">
        <v>0</v>
      </c>
    </row>
    <row r="344" spans="1:16" ht="18" x14ac:dyDescent="0.25">
      <c r="B344" s="41"/>
      <c r="C344" s="42"/>
      <c r="D344" s="44" t="s">
        <v>108</v>
      </c>
      <c r="E344" s="36">
        <f t="shared" si="57"/>
        <v>4</v>
      </c>
      <c r="F344" s="37">
        <v>4</v>
      </c>
      <c r="G344" s="37">
        <v>0</v>
      </c>
      <c r="H344" s="36">
        <f t="shared" si="58"/>
        <v>4</v>
      </c>
      <c r="I344" s="37">
        <v>4</v>
      </c>
      <c r="J344" s="37">
        <v>0</v>
      </c>
      <c r="K344" s="36">
        <f t="shared" si="59"/>
        <v>4</v>
      </c>
      <c r="L344" s="37">
        <v>4</v>
      </c>
      <c r="M344" s="37">
        <v>0</v>
      </c>
      <c r="N344" s="36">
        <f t="shared" si="60"/>
        <v>4</v>
      </c>
      <c r="O344" s="37">
        <v>4</v>
      </c>
      <c r="P344" s="37">
        <v>0</v>
      </c>
    </row>
    <row r="345" spans="1:16" ht="30" x14ac:dyDescent="0.25">
      <c r="B345" s="38"/>
      <c r="C345" s="60" t="s">
        <v>29</v>
      </c>
      <c r="D345" s="39" t="s">
        <v>100</v>
      </c>
      <c r="E345" s="40">
        <f t="shared" si="57"/>
        <v>20000</v>
      </c>
      <c r="F345" s="40">
        <v>20000</v>
      </c>
      <c r="G345" s="40">
        <f>G346</f>
        <v>0</v>
      </c>
      <c r="H345" s="40">
        <f t="shared" si="58"/>
        <v>20000</v>
      </c>
      <c r="I345" s="40">
        <v>20000</v>
      </c>
      <c r="J345" s="40">
        <f>J346</f>
        <v>0</v>
      </c>
      <c r="K345" s="40">
        <f t="shared" si="59"/>
        <v>20000</v>
      </c>
      <c r="L345" s="40">
        <v>20000</v>
      </c>
      <c r="M345" s="40">
        <f>M346</f>
        <v>0</v>
      </c>
      <c r="N345" s="40">
        <f t="shared" si="60"/>
        <v>20000</v>
      </c>
      <c r="O345" s="40">
        <v>20000</v>
      </c>
      <c r="P345" s="40">
        <f>P346</f>
        <v>0</v>
      </c>
    </row>
    <row r="346" spans="1:16" ht="64.5" customHeight="1" x14ac:dyDescent="0.25">
      <c r="B346" s="16" t="s">
        <v>408</v>
      </c>
      <c r="C346" s="17"/>
      <c r="D346" s="18" t="s">
        <v>95</v>
      </c>
      <c r="E346" s="19">
        <f t="shared" si="57"/>
        <v>5000</v>
      </c>
      <c r="F346" s="19">
        <f>SUM(F350:F352)</f>
        <v>5000</v>
      </c>
      <c r="G346" s="19">
        <f>SUM(G350:G352)</f>
        <v>0</v>
      </c>
      <c r="H346" s="19">
        <f t="shared" si="58"/>
        <v>7000</v>
      </c>
      <c r="I346" s="19">
        <f>SUM(I350:I352)</f>
        <v>7000</v>
      </c>
      <c r="J346" s="19">
        <f>SUM(J350:J352)</f>
        <v>0</v>
      </c>
      <c r="K346" s="19">
        <f t="shared" si="59"/>
        <v>7000</v>
      </c>
      <c r="L346" s="19">
        <f>SUM(L350:L352)</f>
        <v>7000</v>
      </c>
      <c r="M346" s="19">
        <f>SUM(M350:M352)</f>
        <v>0</v>
      </c>
      <c r="N346" s="19">
        <f t="shared" si="60"/>
        <v>7000</v>
      </c>
      <c r="O346" s="19">
        <f>SUM(O350:O352)</f>
        <v>7000</v>
      </c>
      <c r="P346" s="19">
        <f>SUM(P350:P352)</f>
        <v>0</v>
      </c>
    </row>
    <row r="347" spans="1:16" ht="18" x14ac:dyDescent="0.25">
      <c r="B347" s="41"/>
      <c r="C347" s="42"/>
      <c r="D347" s="43" t="s">
        <v>104</v>
      </c>
      <c r="E347" s="36">
        <f t="shared" si="57"/>
        <v>151</v>
      </c>
      <c r="F347" s="36">
        <f>SUM(F348:F349)</f>
        <v>151</v>
      </c>
      <c r="G347" s="36">
        <f>SUM(G348:G349)</f>
        <v>0</v>
      </c>
      <c r="H347" s="36">
        <f t="shared" si="58"/>
        <v>201</v>
      </c>
      <c r="I347" s="36">
        <f>SUM(I348:I349)</f>
        <v>201</v>
      </c>
      <c r="J347" s="36">
        <f>SUM(J348:J349)</f>
        <v>0</v>
      </c>
      <c r="K347" s="36">
        <f t="shared" si="59"/>
        <v>201</v>
      </c>
      <c r="L347" s="36">
        <f>SUM(L348:L349)</f>
        <v>201</v>
      </c>
      <c r="M347" s="36">
        <f>SUM(M348:M349)</f>
        <v>0</v>
      </c>
      <c r="N347" s="36">
        <f t="shared" si="60"/>
        <v>201</v>
      </c>
      <c r="O347" s="36">
        <f>SUM(O348:O349)</f>
        <v>201</v>
      </c>
      <c r="P347" s="36">
        <f>SUM(P348:P349)</f>
        <v>0</v>
      </c>
    </row>
    <row r="348" spans="1:16" ht="18" x14ac:dyDescent="0.25">
      <c r="B348" s="41"/>
      <c r="C348" s="42"/>
      <c r="D348" s="44" t="s">
        <v>240</v>
      </c>
      <c r="E348" s="36">
        <f t="shared" si="57"/>
        <v>0</v>
      </c>
      <c r="F348" s="37">
        <v>0</v>
      </c>
      <c r="G348" s="37">
        <v>0</v>
      </c>
      <c r="H348" s="36">
        <f t="shared" si="58"/>
        <v>0</v>
      </c>
      <c r="I348" s="37">
        <v>0</v>
      </c>
      <c r="J348" s="37">
        <v>0</v>
      </c>
      <c r="K348" s="36">
        <f t="shared" si="59"/>
        <v>0</v>
      </c>
      <c r="L348" s="37">
        <v>0</v>
      </c>
      <c r="M348" s="37">
        <v>0</v>
      </c>
      <c r="N348" s="36">
        <f t="shared" si="60"/>
        <v>0</v>
      </c>
      <c r="O348" s="37">
        <v>0</v>
      </c>
      <c r="P348" s="37">
        <v>0</v>
      </c>
    </row>
    <row r="349" spans="1:16" ht="18" x14ac:dyDescent="0.25">
      <c r="B349" s="41"/>
      <c r="C349" s="42"/>
      <c r="D349" s="44" t="s">
        <v>108</v>
      </c>
      <c r="E349" s="36">
        <f t="shared" si="57"/>
        <v>151</v>
      </c>
      <c r="F349" s="37">
        <f>51+100</f>
        <v>151</v>
      </c>
      <c r="G349" s="37">
        <v>0</v>
      </c>
      <c r="H349" s="36">
        <f t="shared" si="58"/>
        <v>201</v>
      </c>
      <c r="I349" s="37">
        <f>51+150</f>
        <v>201</v>
      </c>
      <c r="J349" s="37">
        <v>0</v>
      </c>
      <c r="K349" s="36">
        <f t="shared" si="59"/>
        <v>201</v>
      </c>
      <c r="L349" s="37">
        <f>51+150</f>
        <v>201</v>
      </c>
      <c r="M349" s="37">
        <v>0</v>
      </c>
      <c r="N349" s="36">
        <f t="shared" si="60"/>
        <v>201</v>
      </c>
      <c r="O349" s="37">
        <f>51+150</f>
        <v>201</v>
      </c>
      <c r="P349" s="37">
        <v>0</v>
      </c>
    </row>
    <row r="350" spans="1:16" s="10" customFormat="1" ht="30" x14ac:dyDescent="0.25">
      <c r="A350" s="9"/>
      <c r="B350" s="38"/>
      <c r="C350" s="60" t="s">
        <v>19</v>
      </c>
      <c r="D350" s="39" t="s">
        <v>96</v>
      </c>
      <c r="E350" s="40">
        <f t="shared" si="57"/>
        <v>700</v>
      </c>
      <c r="F350" s="71">
        <v>700</v>
      </c>
      <c r="G350" s="71">
        <v>0</v>
      </c>
      <c r="H350" s="40">
        <f t="shared" si="58"/>
        <v>700</v>
      </c>
      <c r="I350" s="71">
        <v>700</v>
      </c>
      <c r="J350" s="71">
        <v>0</v>
      </c>
      <c r="K350" s="40">
        <f t="shared" si="59"/>
        <v>700</v>
      </c>
      <c r="L350" s="71">
        <v>700</v>
      </c>
      <c r="M350" s="71">
        <v>0</v>
      </c>
      <c r="N350" s="40">
        <f t="shared" si="60"/>
        <v>700</v>
      </c>
      <c r="O350" s="71">
        <v>700</v>
      </c>
      <c r="P350" s="71">
        <v>0</v>
      </c>
    </row>
    <row r="351" spans="1:16" s="10" customFormat="1" ht="15.75" x14ac:dyDescent="0.25">
      <c r="A351" s="9"/>
      <c r="B351" s="38"/>
      <c r="C351" s="60" t="s">
        <v>98</v>
      </c>
      <c r="D351" s="39" t="s">
        <v>458</v>
      </c>
      <c r="E351" s="40">
        <f t="shared" si="57"/>
        <v>2210</v>
      </c>
      <c r="F351" s="71">
        <v>2210</v>
      </c>
      <c r="G351" s="71">
        <v>0</v>
      </c>
      <c r="H351" s="40">
        <f t="shared" si="58"/>
        <v>4210</v>
      </c>
      <c r="I351" s="71">
        <v>4210</v>
      </c>
      <c r="J351" s="71">
        <v>0</v>
      </c>
      <c r="K351" s="40">
        <f t="shared" si="59"/>
        <v>4210</v>
      </c>
      <c r="L351" s="71">
        <v>4210</v>
      </c>
      <c r="M351" s="71">
        <v>0</v>
      </c>
      <c r="N351" s="40">
        <f t="shared" si="60"/>
        <v>4210</v>
      </c>
      <c r="O351" s="37">
        <v>4210</v>
      </c>
      <c r="P351" s="71">
        <v>0</v>
      </c>
    </row>
    <row r="352" spans="1:16" s="11" customFormat="1" ht="30" x14ac:dyDescent="0.25">
      <c r="A352" s="12"/>
      <c r="B352" s="38"/>
      <c r="C352" s="60" t="s">
        <v>99</v>
      </c>
      <c r="D352" s="39" t="s">
        <v>97</v>
      </c>
      <c r="E352" s="40">
        <f t="shared" si="57"/>
        <v>2090</v>
      </c>
      <c r="F352" s="71">
        <v>2090</v>
      </c>
      <c r="G352" s="71">
        <v>0</v>
      </c>
      <c r="H352" s="40">
        <f t="shared" si="58"/>
        <v>2090</v>
      </c>
      <c r="I352" s="71">
        <v>2090</v>
      </c>
      <c r="J352" s="71">
        <v>0</v>
      </c>
      <c r="K352" s="40">
        <f t="shared" si="59"/>
        <v>2090</v>
      </c>
      <c r="L352" s="71">
        <v>2090</v>
      </c>
      <c r="M352" s="71">
        <v>0</v>
      </c>
      <c r="N352" s="40">
        <f t="shared" si="60"/>
        <v>2090</v>
      </c>
      <c r="O352" s="71">
        <v>2090</v>
      </c>
      <c r="P352" s="71">
        <v>0</v>
      </c>
    </row>
    <row r="353" spans="1:16" s="11" customFormat="1" ht="41.25" customHeight="1" x14ac:dyDescent="0.25">
      <c r="A353" s="12"/>
      <c r="B353" s="38"/>
      <c r="C353" s="60"/>
      <c r="D353" s="75" t="s">
        <v>426</v>
      </c>
      <c r="E353" s="76">
        <f t="shared" si="57"/>
        <v>300</v>
      </c>
      <c r="F353" s="77">
        <v>300</v>
      </c>
      <c r="G353" s="77">
        <v>0</v>
      </c>
      <c r="H353" s="76">
        <f t="shared" si="58"/>
        <v>0</v>
      </c>
      <c r="I353" s="77">
        <v>0</v>
      </c>
      <c r="J353" s="77">
        <v>0</v>
      </c>
      <c r="K353" s="76">
        <f t="shared" si="59"/>
        <v>0</v>
      </c>
      <c r="L353" s="77">
        <v>0</v>
      </c>
      <c r="M353" s="77">
        <v>0</v>
      </c>
      <c r="N353" s="76">
        <f t="shared" si="60"/>
        <v>0</v>
      </c>
      <c r="O353" s="37">
        <v>0</v>
      </c>
      <c r="P353" s="77">
        <v>0</v>
      </c>
    </row>
    <row r="354" spans="1:16" ht="57" customHeight="1" x14ac:dyDescent="0.25">
      <c r="A354" s="82"/>
      <c r="B354" s="16" t="s">
        <v>409</v>
      </c>
      <c r="C354" s="17"/>
      <c r="D354" s="18" t="s">
        <v>313</v>
      </c>
      <c r="E354" s="19">
        <f>F354+G354</f>
        <v>65000</v>
      </c>
      <c r="F354" s="19">
        <f t="shared" ref="F354:G357" si="61">F358+F362+F368+F383+F391</f>
        <v>65000</v>
      </c>
      <c r="G354" s="19">
        <f t="shared" si="61"/>
        <v>0</v>
      </c>
      <c r="H354" s="19">
        <f>I354+J354</f>
        <v>100000</v>
      </c>
      <c r="I354" s="19">
        <f t="shared" ref="I354:J357" si="62">I358+I362+I368+I383+I391</f>
        <v>100000</v>
      </c>
      <c r="J354" s="19">
        <f t="shared" si="62"/>
        <v>0</v>
      </c>
      <c r="K354" s="19">
        <f>L354+M354</f>
        <v>100000</v>
      </c>
      <c r="L354" s="19">
        <f t="shared" ref="L354:M357" si="63">L358+L362+L368+L383+L391</f>
        <v>100000</v>
      </c>
      <c r="M354" s="19">
        <f t="shared" si="63"/>
        <v>0</v>
      </c>
      <c r="N354" s="19">
        <f>O354+P354</f>
        <v>100000</v>
      </c>
      <c r="O354" s="19">
        <f t="shared" ref="O354:P357" si="64">O358+O362+O368+O383+O391</f>
        <v>100000</v>
      </c>
      <c r="P354" s="19">
        <f t="shared" si="64"/>
        <v>0</v>
      </c>
    </row>
    <row r="355" spans="1:16" ht="18" x14ac:dyDescent="0.25">
      <c r="A355" s="82"/>
      <c r="B355" s="41"/>
      <c r="C355" s="42"/>
      <c r="D355" s="43" t="s">
        <v>104</v>
      </c>
      <c r="E355" s="72">
        <f>F355+G355</f>
        <v>0</v>
      </c>
      <c r="F355" s="83">
        <f t="shared" si="61"/>
        <v>0</v>
      </c>
      <c r="G355" s="83">
        <f t="shared" si="61"/>
        <v>0</v>
      </c>
      <c r="H355" s="72">
        <f>I355+J355</f>
        <v>0</v>
      </c>
      <c r="I355" s="83">
        <f t="shared" si="62"/>
        <v>0</v>
      </c>
      <c r="J355" s="83">
        <f t="shared" si="62"/>
        <v>0</v>
      </c>
      <c r="K355" s="72">
        <f>L355+M355</f>
        <v>0</v>
      </c>
      <c r="L355" s="83">
        <f t="shared" si="63"/>
        <v>0</v>
      </c>
      <c r="M355" s="83">
        <f t="shared" si="63"/>
        <v>0</v>
      </c>
      <c r="N355" s="72">
        <f>O355+P355</f>
        <v>0</v>
      </c>
      <c r="O355" s="83">
        <f t="shared" si="64"/>
        <v>0</v>
      </c>
      <c r="P355" s="83">
        <f t="shared" si="64"/>
        <v>0</v>
      </c>
    </row>
    <row r="356" spans="1:16" ht="18" x14ac:dyDescent="0.25">
      <c r="A356" s="82"/>
      <c r="B356" s="41"/>
      <c r="C356" s="42"/>
      <c r="D356" s="44" t="s">
        <v>240</v>
      </c>
      <c r="E356" s="72">
        <f>F356+G356</f>
        <v>0</v>
      </c>
      <c r="F356" s="83">
        <f t="shared" si="61"/>
        <v>0</v>
      </c>
      <c r="G356" s="83">
        <f t="shared" si="61"/>
        <v>0</v>
      </c>
      <c r="H356" s="72">
        <f>I356+J356</f>
        <v>0</v>
      </c>
      <c r="I356" s="83">
        <f t="shared" si="62"/>
        <v>0</v>
      </c>
      <c r="J356" s="83">
        <f t="shared" si="62"/>
        <v>0</v>
      </c>
      <c r="K356" s="72">
        <f>L356+M356</f>
        <v>0</v>
      </c>
      <c r="L356" s="83">
        <f t="shared" si="63"/>
        <v>0</v>
      </c>
      <c r="M356" s="83">
        <f t="shared" si="63"/>
        <v>0</v>
      </c>
      <c r="N356" s="72">
        <f>O356+P356</f>
        <v>0</v>
      </c>
      <c r="O356" s="83">
        <f t="shared" si="64"/>
        <v>0</v>
      </c>
      <c r="P356" s="83">
        <f t="shared" si="64"/>
        <v>0</v>
      </c>
    </row>
    <row r="357" spans="1:16" ht="18" x14ac:dyDescent="0.25">
      <c r="A357" s="82"/>
      <c r="B357" s="41"/>
      <c r="C357" s="42"/>
      <c r="D357" s="44" t="s">
        <v>108</v>
      </c>
      <c r="E357" s="72">
        <f>F357+G357</f>
        <v>0</v>
      </c>
      <c r="F357" s="83">
        <f t="shared" si="61"/>
        <v>0</v>
      </c>
      <c r="G357" s="83">
        <f t="shared" si="61"/>
        <v>0</v>
      </c>
      <c r="H357" s="72">
        <f>I357+J357</f>
        <v>0</v>
      </c>
      <c r="I357" s="83">
        <f t="shared" si="62"/>
        <v>0</v>
      </c>
      <c r="J357" s="83">
        <f t="shared" si="62"/>
        <v>0</v>
      </c>
      <c r="K357" s="72">
        <f>L357+M357</f>
        <v>0</v>
      </c>
      <c r="L357" s="83">
        <f t="shared" si="63"/>
        <v>0</v>
      </c>
      <c r="M357" s="83">
        <f t="shared" si="63"/>
        <v>0</v>
      </c>
      <c r="N357" s="72">
        <f>O357+P357</f>
        <v>0</v>
      </c>
      <c r="O357" s="83">
        <f t="shared" si="64"/>
        <v>0</v>
      </c>
      <c r="P357" s="83">
        <f t="shared" si="64"/>
        <v>0</v>
      </c>
    </row>
    <row r="358" spans="1:16" ht="55.5" customHeight="1" x14ac:dyDescent="0.25">
      <c r="A358" s="7"/>
      <c r="B358" s="30" t="s">
        <v>410</v>
      </c>
      <c r="C358" s="31"/>
      <c r="D358" s="53" t="s">
        <v>291</v>
      </c>
      <c r="E358" s="69">
        <f t="shared" ref="E358:E371" si="65">SUM(F358:G358)</f>
        <v>650</v>
      </c>
      <c r="F358" s="69">
        <v>650</v>
      </c>
      <c r="G358" s="69">
        <v>0</v>
      </c>
      <c r="H358" s="69">
        <f t="shared" ref="H358:H371" si="66">SUM(I358:J358)</f>
        <v>650</v>
      </c>
      <c r="I358" s="69">
        <v>650</v>
      </c>
      <c r="J358" s="69">
        <v>0</v>
      </c>
      <c r="K358" s="69">
        <f t="shared" ref="K358:K371" si="67">SUM(L358:M358)</f>
        <v>650</v>
      </c>
      <c r="L358" s="69">
        <v>650</v>
      </c>
      <c r="M358" s="69">
        <v>0</v>
      </c>
      <c r="N358" s="69">
        <f t="shared" ref="N358:N371" si="68">SUM(O358:P358)</f>
        <v>650</v>
      </c>
      <c r="O358" s="69">
        <v>650</v>
      </c>
      <c r="P358" s="69">
        <v>0</v>
      </c>
    </row>
    <row r="359" spans="1:16" ht="18" x14ac:dyDescent="0.25">
      <c r="A359" s="82"/>
      <c r="B359" s="46"/>
      <c r="C359" s="47"/>
      <c r="D359" s="48" t="s">
        <v>104</v>
      </c>
      <c r="E359" s="49">
        <f t="shared" si="65"/>
        <v>0</v>
      </c>
      <c r="F359" s="49">
        <f>SUM(F360:F361)</f>
        <v>0</v>
      </c>
      <c r="G359" s="49">
        <f>SUM(G360:G361)</f>
        <v>0</v>
      </c>
      <c r="H359" s="49">
        <f t="shared" si="66"/>
        <v>0</v>
      </c>
      <c r="I359" s="49">
        <f>SUM(I360:I361)</f>
        <v>0</v>
      </c>
      <c r="J359" s="49">
        <f>SUM(J360:J361)</f>
        <v>0</v>
      </c>
      <c r="K359" s="49">
        <f t="shared" si="67"/>
        <v>0</v>
      </c>
      <c r="L359" s="49">
        <f>SUM(L360:L361)</f>
        <v>0</v>
      </c>
      <c r="M359" s="49">
        <f>SUM(M360:M361)</f>
        <v>0</v>
      </c>
      <c r="N359" s="49">
        <f t="shared" si="68"/>
        <v>0</v>
      </c>
      <c r="O359" s="49">
        <f>SUM(O360:O361)</f>
        <v>0</v>
      </c>
      <c r="P359" s="49">
        <f>SUM(P360:P361)</f>
        <v>0</v>
      </c>
    </row>
    <row r="360" spans="1:16" ht="18" x14ac:dyDescent="0.25">
      <c r="A360" s="82"/>
      <c r="B360" s="46"/>
      <c r="C360" s="47"/>
      <c r="D360" s="50" t="s">
        <v>240</v>
      </c>
      <c r="E360" s="49">
        <f t="shared" si="65"/>
        <v>0</v>
      </c>
      <c r="F360" s="51">
        <v>0</v>
      </c>
      <c r="G360" s="51">
        <v>0</v>
      </c>
      <c r="H360" s="49">
        <f t="shared" si="66"/>
        <v>0</v>
      </c>
      <c r="I360" s="51">
        <v>0</v>
      </c>
      <c r="J360" s="51">
        <v>0</v>
      </c>
      <c r="K360" s="49">
        <f t="shared" si="67"/>
        <v>0</v>
      </c>
      <c r="L360" s="51">
        <v>0</v>
      </c>
      <c r="M360" s="51">
        <v>0</v>
      </c>
      <c r="N360" s="49">
        <f t="shared" si="68"/>
        <v>0</v>
      </c>
      <c r="O360" s="51">
        <v>0</v>
      </c>
      <c r="P360" s="51">
        <v>0</v>
      </c>
    </row>
    <row r="361" spans="1:16" ht="18" x14ac:dyDescent="0.25">
      <c r="A361" s="82"/>
      <c r="B361" s="46"/>
      <c r="C361" s="47"/>
      <c r="D361" s="50" t="s">
        <v>108</v>
      </c>
      <c r="E361" s="49">
        <f t="shared" si="65"/>
        <v>0</v>
      </c>
      <c r="F361" s="51">
        <v>0</v>
      </c>
      <c r="G361" s="51">
        <v>0</v>
      </c>
      <c r="H361" s="49">
        <f t="shared" si="66"/>
        <v>0</v>
      </c>
      <c r="I361" s="51">
        <v>0</v>
      </c>
      <c r="J361" s="51">
        <v>0</v>
      </c>
      <c r="K361" s="49">
        <f t="shared" si="67"/>
        <v>0</v>
      </c>
      <c r="L361" s="51">
        <v>0</v>
      </c>
      <c r="M361" s="51">
        <v>0</v>
      </c>
      <c r="N361" s="49">
        <f t="shared" si="68"/>
        <v>0</v>
      </c>
      <c r="O361" s="51">
        <v>0</v>
      </c>
      <c r="P361" s="51">
        <v>0</v>
      </c>
    </row>
    <row r="362" spans="1:16" ht="18" x14ac:dyDescent="0.25">
      <c r="A362" s="7"/>
      <c r="B362" s="30" t="s">
        <v>411</v>
      </c>
      <c r="C362" s="31"/>
      <c r="D362" s="53" t="s">
        <v>305</v>
      </c>
      <c r="E362" s="69">
        <f t="shared" si="65"/>
        <v>5000</v>
      </c>
      <c r="F362" s="69">
        <f>F366</f>
        <v>5000</v>
      </c>
      <c r="G362" s="69">
        <f>G366</f>
        <v>0</v>
      </c>
      <c r="H362" s="69">
        <f t="shared" si="66"/>
        <v>7000</v>
      </c>
      <c r="I362" s="69">
        <f>I366</f>
        <v>7000</v>
      </c>
      <c r="J362" s="69">
        <f>J366</f>
        <v>0</v>
      </c>
      <c r="K362" s="69">
        <f t="shared" si="67"/>
        <v>7000</v>
      </c>
      <c r="L362" s="69">
        <f>L366</f>
        <v>7000</v>
      </c>
      <c r="M362" s="69">
        <f>M366</f>
        <v>0</v>
      </c>
      <c r="N362" s="69">
        <f t="shared" si="68"/>
        <v>7000</v>
      </c>
      <c r="O362" s="69">
        <f>O366</f>
        <v>7000</v>
      </c>
      <c r="P362" s="69">
        <f>P366</f>
        <v>0</v>
      </c>
    </row>
    <row r="363" spans="1:16" ht="18" x14ac:dyDescent="0.25">
      <c r="A363" s="82"/>
      <c r="B363" s="46"/>
      <c r="C363" s="47"/>
      <c r="D363" s="48" t="s">
        <v>104</v>
      </c>
      <c r="E363" s="49">
        <f t="shared" si="65"/>
        <v>0</v>
      </c>
      <c r="F363" s="49">
        <f>SUM(F364:F365)</f>
        <v>0</v>
      </c>
      <c r="G363" s="49">
        <f>SUM(G364:G365)</f>
        <v>0</v>
      </c>
      <c r="H363" s="49">
        <f t="shared" si="66"/>
        <v>0</v>
      </c>
      <c r="I363" s="49">
        <f>SUM(I364:I365)</f>
        <v>0</v>
      </c>
      <c r="J363" s="49">
        <f>SUM(J364:J365)</f>
        <v>0</v>
      </c>
      <c r="K363" s="49">
        <f t="shared" si="67"/>
        <v>0</v>
      </c>
      <c r="L363" s="49">
        <f>SUM(L364:L365)</f>
        <v>0</v>
      </c>
      <c r="M363" s="49">
        <f>SUM(M364:M365)</f>
        <v>0</v>
      </c>
      <c r="N363" s="49">
        <f t="shared" si="68"/>
        <v>0</v>
      </c>
      <c r="O363" s="49">
        <f>SUM(O364:O365)</f>
        <v>0</v>
      </c>
      <c r="P363" s="49">
        <f>SUM(P364:P365)</f>
        <v>0</v>
      </c>
    </row>
    <row r="364" spans="1:16" ht="18" x14ac:dyDescent="0.25">
      <c r="A364" s="82"/>
      <c r="B364" s="46"/>
      <c r="C364" s="47"/>
      <c r="D364" s="50" t="s">
        <v>105</v>
      </c>
      <c r="E364" s="49">
        <f t="shared" si="65"/>
        <v>0</v>
      </c>
      <c r="F364" s="51">
        <v>0</v>
      </c>
      <c r="G364" s="51">
        <v>0</v>
      </c>
      <c r="H364" s="49">
        <f t="shared" si="66"/>
        <v>0</v>
      </c>
      <c r="I364" s="51">
        <v>0</v>
      </c>
      <c r="J364" s="51">
        <v>0</v>
      </c>
      <c r="K364" s="49">
        <f t="shared" si="67"/>
        <v>0</v>
      </c>
      <c r="L364" s="51">
        <v>0</v>
      </c>
      <c r="M364" s="51">
        <v>0</v>
      </c>
      <c r="N364" s="49">
        <f t="shared" si="68"/>
        <v>0</v>
      </c>
      <c r="O364" s="51">
        <v>0</v>
      </c>
      <c r="P364" s="51">
        <v>0</v>
      </c>
    </row>
    <row r="365" spans="1:16" ht="18" x14ac:dyDescent="0.25">
      <c r="A365" s="82"/>
      <c r="B365" s="46"/>
      <c r="C365" s="47"/>
      <c r="D365" s="50" t="s">
        <v>106</v>
      </c>
      <c r="E365" s="49">
        <f t="shared" si="65"/>
        <v>0</v>
      </c>
      <c r="F365" s="51">
        <v>0</v>
      </c>
      <c r="G365" s="51">
        <v>0</v>
      </c>
      <c r="H365" s="49">
        <f t="shared" si="66"/>
        <v>0</v>
      </c>
      <c r="I365" s="51">
        <v>0</v>
      </c>
      <c r="J365" s="51">
        <v>0</v>
      </c>
      <c r="K365" s="49">
        <f t="shared" si="67"/>
        <v>0</v>
      </c>
      <c r="L365" s="51">
        <v>0</v>
      </c>
      <c r="M365" s="51">
        <v>0</v>
      </c>
      <c r="N365" s="49">
        <f t="shared" si="68"/>
        <v>0</v>
      </c>
      <c r="O365" s="51">
        <v>0</v>
      </c>
      <c r="P365" s="51">
        <v>0</v>
      </c>
    </row>
    <row r="366" spans="1:16" ht="36" x14ac:dyDescent="0.25">
      <c r="A366" s="82"/>
      <c r="B366" s="46"/>
      <c r="C366" s="60" t="s">
        <v>428</v>
      </c>
      <c r="D366" s="50" t="s">
        <v>427</v>
      </c>
      <c r="E366" s="49">
        <f t="shared" si="65"/>
        <v>5000</v>
      </c>
      <c r="F366" s="51">
        <v>5000</v>
      </c>
      <c r="G366" s="51">
        <v>0</v>
      </c>
      <c r="H366" s="49">
        <f t="shared" si="66"/>
        <v>7000</v>
      </c>
      <c r="I366" s="51">
        <v>7000</v>
      </c>
      <c r="J366" s="51">
        <v>0</v>
      </c>
      <c r="K366" s="49">
        <f t="shared" si="67"/>
        <v>7000</v>
      </c>
      <c r="L366" s="51">
        <v>7000</v>
      </c>
      <c r="M366" s="51">
        <v>0</v>
      </c>
      <c r="N366" s="49">
        <f t="shared" si="68"/>
        <v>7000</v>
      </c>
      <c r="O366" s="37">
        <v>7000</v>
      </c>
      <c r="P366" s="51">
        <v>0</v>
      </c>
    </row>
    <row r="367" spans="1:16" ht="30" x14ac:dyDescent="0.25">
      <c r="A367" s="82"/>
      <c r="B367" s="46"/>
      <c r="C367" s="47"/>
      <c r="D367" s="78" t="s">
        <v>429</v>
      </c>
      <c r="E367" s="79">
        <f t="shared" si="65"/>
        <v>2250</v>
      </c>
      <c r="F367" s="80">
        <v>2250</v>
      </c>
      <c r="G367" s="51">
        <v>0</v>
      </c>
      <c r="H367" s="49">
        <f t="shared" si="66"/>
        <v>0</v>
      </c>
      <c r="I367" s="51">
        <v>0</v>
      </c>
      <c r="J367" s="51">
        <v>0</v>
      </c>
      <c r="K367" s="49">
        <f t="shared" si="67"/>
        <v>0</v>
      </c>
      <c r="L367" s="51">
        <v>0</v>
      </c>
      <c r="M367" s="51">
        <v>0</v>
      </c>
      <c r="N367" s="49">
        <f t="shared" si="68"/>
        <v>0</v>
      </c>
      <c r="O367" s="51">
        <v>0</v>
      </c>
      <c r="P367" s="51">
        <v>0</v>
      </c>
    </row>
    <row r="368" spans="1:16" ht="68.25" customHeight="1" x14ac:dyDescent="0.25">
      <c r="A368" s="7"/>
      <c r="B368" s="30" t="s">
        <v>412</v>
      </c>
      <c r="C368" s="31"/>
      <c r="D368" s="53" t="s">
        <v>318</v>
      </c>
      <c r="E368" s="69">
        <f t="shared" si="65"/>
        <v>56468</v>
      </c>
      <c r="F368" s="69">
        <f>F372</f>
        <v>56468</v>
      </c>
      <c r="G368" s="69">
        <f>G372</f>
        <v>0</v>
      </c>
      <c r="H368" s="69">
        <f t="shared" si="66"/>
        <v>90568</v>
      </c>
      <c r="I368" s="69">
        <f>I372</f>
        <v>90568</v>
      </c>
      <c r="J368" s="69">
        <f>J372</f>
        <v>0</v>
      </c>
      <c r="K368" s="69">
        <f t="shared" si="67"/>
        <v>92268</v>
      </c>
      <c r="L368" s="69">
        <f>L372</f>
        <v>92268</v>
      </c>
      <c r="M368" s="69">
        <f>M372</f>
        <v>0</v>
      </c>
      <c r="N368" s="69">
        <f t="shared" si="68"/>
        <v>92268</v>
      </c>
      <c r="O368" s="69">
        <f>O372</f>
        <v>92268</v>
      </c>
      <c r="P368" s="69">
        <f>P372</f>
        <v>0</v>
      </c>
    </row>
    <row r="369" spans="1:16" ht="18" x14ac:dyDescent="0.25">
      <c r="A369" s="82"/>
      <c r="B369" s="46"/>
      <c r="C369" s="47"/>
      <c r="D369" s="48" t="s">
        <v>104</v>
      </c>
      <c r="E369" s="49">
        <f t="shared" si="65"/>
        <v>0</v>
      </c>
      <c r="F369" s="49">
        <f>SUM(F370:F371)</f>
        <v>0</v>
      </c>
      <c r="G369" s="49">
        <f>SUM(G370:G371)</f>
        <v>0</v>
      </c>
      <c r="H369" s="49">
        <f t="shared" si="66"/>
        <v>0</v>
      </c>
      <c r="I369" s="49">
        <f>SUM(I370:I371)</f>
        <v>0</v>
      </c>
      <c r="J369" s="49">
        <f>SUM(J370:J371)</f>
        <v>0</v>
      </c>
      <c r="K369" s="49">
        <f t="shared" si="67"/>
        <v>0</v>
      </c>
      <c r="L369" s="49">
        <f>SUM(L370:L371)</f>
        <v>0</v>
      </c>
      <c r="M369" s="49">
        <f>SUM(M370:M371)</f>
        <v>0</v>
      </c>
      <c r="N369" s="49">
        <f t="shared" si="68"/>
        <v>0</v>
      </c>
      <c r="O369" s="49">
        <f>SUM(O370:O371)</f>
        <v>0</v>
      </c>
      <c r="P369" s="49">
        <f>SUM(P370:P371)</f>
        <v>0</v>
      </c>
    </row>
    <row r="370" spans="1:16" ht="18" x14ac:dyDescent="0.25">
      <c r="A370" s="82"/>
      <c r="B370" s="46"/>
      <c r="C370" s="47"/>
      <c r="D370" s="50" t="s">
        <v>105</v>
      </c>
      <c r="E370" s="49">
        <f t="shared" si="65"/>
        <v>0</v>
      </c>
      <c r="F370" s="51">
        <v>0</v>
      </c>
      <c r="G370" s="51">
        <v>0</v>
      </c>
      <c r="H370" s="49">
        <f t="shared" si="66"/>
        <v>0</v>
      </c>
      <c r="I370" s="51">
        <v>0</v>
      </c>
      <c r="J370" s="51">
        <v>0</v>
      </c>
      <c r="K370" s="49">
        <f t="shared" si="67"/>
        <v>0</v>
      </c>
      <c r="L370" s="51">
        <v>0</v>
      </c>
      <c r="M370" s="51">
        <v>0</v>
      </c>
      <c r="N370" s="49">
        <f t="shared" si="68"/>
        <v>0</v>
      </c>
      <c r="O370" s="51">
        <v>0</v>
      </c>
      <c r="P370" s="51">
        <v>0</v>
      </c>
    </row>
    <row r="371" spans="1:16" ht="18" x14ac:dyDescent="0.25">
      <c r="A371" s="82"/>
      <c r="B371" s="46"/>
      <c r="C371" s="47"/>
      <c r="D371" s="50" t="s">
        <v>106</v>
      </c>
      <c r="E371" s="49">
        <f t="shared" si="65"/>
        <v>0</v>
      </c>
      <c r="F371" s="51">
        <v>0</v>
      </c>
      <c r="G371" s="51">
        <v>0</v>
      </c>
      <c r="H371" s="49">
        <f t="shared" si="66"/>
        <v>0</v>
      </c>
      <c r="I371" s="51">
        <v>0</v>
      </c>
      <c r="J371" s="51">
        <v>0</v>
      </c>
      <c r="K371" s="49">
        <f t="shared" si="67"/>
        <v>0</v>
      </c>
      <c r="L371" s="51">
        <v>0</v>
      </c>
      <c r="M371" s="51">
        <v>0</v>
      </c>
      <c r="N371" s="49">
        <f t="shared" si="68"/>
        <v>0</v>
      </c>
      <c r="O371" s="51">
        <v>0</v>
      </c>
      <c r="P371" s="51">
        <v>0</v>
      </c>
    </row>
    <row r="372" spans="1:16" ht="54" x14ac:dyDescent="0.25">
      <c r="A372" s="82"/>
      <c r="B372" s="46"/>
      <c r="C372" s="60" t="s">
        <v>413</v>
      </c>
      <c r="D372" s="50" t="s">
        <v>317</v>
      </c>
      <c r="E372" s="68">
        <f>F372+G372</f>
        <v>56468</v>
      </c>
      <c r="F372" s="68">
        <f>SUM(F374:F382)</f>
        <v>56468</v>
      </c>
      <c r="G372" s="68">
        <f>SUM(G374:G382)</f>
        <v>0</v>
      </c>
      <c r="H372" s="68">
        <f t="shared" ref="H372:H382" si="69">I372+J372</f>
        <v>90568</v>
      </c>
      <c r="I372" s="68">
        <f>SUM(I374:I382)</f>
        <v>90568</v>
      </c>
      <c r="J372" s="68">
        <f>SUM(J374:J382)</f>
        <v>0</v>
      </c>
      <c r="K372" s="68">
        <f>L372+M372</f>
        <v>92268</v>
      </c>
      <c r="L372" s="68">
        <f>SUM(L374:L382)</f>
        <v>92268</v>
      </c>
      <c r="M372" s="68">
        <f>SUM(M374:M382)</f>
        <v>0</v>
      </c>
      <c r="N372" s="68">
        <f>O372+P372</f>
        <v>92268</v>
      </c>
      <c r="O372" s="68">
        <f>SUM(O374:O382)</f>
        <v>92268</v>
      </c>
      <c r="P372" s="68">
        <f>SUM(P374:P382)</f>
        <v>0</v>
      </c>
    </row>
    <row r="373" spans="1:16" ht="30" x14ac:dyDescent="0.25">
      <c r="A373" s="82"/>
      <c r="B373" s="46"/>
      <c r="C373" s="34"/>
      <c r="D373" s="78" t="s">
        <v>430</v>
      </c>
      <c r="E373" s="68">
        <f t="shared" ref="E373:E382" si="70">F373+G373</f>
        <v>4200</v>
      </c>
      <c r="F373" s="81">
        <v>4200</v>
      </c>
      <c r="G373" s="51">
        <v>0</v>
      </c>
      <c r="H373" s="68">
        <f t="shared" si="69"/>
        <v>0</v>
      </c>
      <c r="I373" s="51">
        <v>0</v>
      </c>
      <c r="J373" s="51">
        <v>0</v>
      </c>
      <c r="K373" s="68">
        <f>L373+M373</f>
        <v>0</v>
      </c>
      <c r="L373" s="51">
        <v>0</v>
      </c>
      <c r="M373" s="68">
        <v>0</v>
      </c>
      <c r="N373" s="68">
        <f>O373+P373</f>
        <v>0</v>
      </c>
      <c r="O373" s="37">
        <v>0</v>
      </c>
      <c r="P373" s="68">
        <v>0</v>
      </c>
    </row>
    <row r="374" spans="1:16" ht="54" x14ac:dyDescent="0.25">
      <c r="A374" s="82"/>
      <c r="B374" s="46"/>
      <c r="C374" s="60" t="s">
        <v>414</v>
      </c>
      <c r="D374" s="50" t="s">
        <v>292</v>
      </c>
      <c r="E374" s="68">
        <f t="shared" si="70"/>
        <v>2000</v>
      </c>
      <c r="F374" s="51">
        <v>2000</v>
      </c>
      <c r="G374" s="51">
        <v>0</v>
      </c>
      <c r="H374" s="68">
        <f t="shared" si="69"/>
        <v>2000</v>
      </c>
      <c r="I374" s="51">
        <v>2000</v>
      </c>
      <c r="J374" s="51">
        <v>0</v>
      </c>
      <c r="K374" s="68">
        <f t="shared" ref="K374:K382" si="71">L374+M374</f>
        <v>2000</v>
      </c>
      <c r="L374" s="51">
        <v>2000</v>
      </c>
      <c r="M374" s="51">
        <v>0</v>
      </c>
      <c r="N374" s="68">
        <f t="shared" ref="N374:N382" si="72">O374+P374</f>
        <v>2000</v>
      </c>
      <c r="O374" s="51">
        <v>2000</v>
      </c>
      <c r="P374" s="51">
        <v>0</v>
      </c>
    </row>
    <row r="375" spans="1:16" ht="36" x14ac:dyDescent="0.25">
      <c r="A375" s="82"/>
      <c r="B375" s="46"/>
      <c r="C375" s="60" t="s">
        <v>415</v>
      </c>
      <c r="D375" s="50" t="s">
        <v>293</v>
      </c>
      <c r="E375" s="68">
        <f t="shared" si="70"/>
        <v>22000</v>
      </c>
      <c r="F375" s="51">
        <v>22000</v>
      </c>
      <c r="G375" s="51">
        <v>0</v>
      </c>
      <c r="H375" s="68">
        <f t="shared" si="69"/>
        <v>51068</v>
      </c>
      <c r="I375" s="51">
        <v>51068</v>
      </c>
      <c r="J375" s="51">
        <v>0</v>
      </c>
      <c r="K375" s="68">
        <f t="shared" si="71"/>
        <v>51068</v>
      </c>
      <c r="L375" s="51">
        <v>51068</v>
      </c>
      <c r="M375" s="51">
        <v>0</v>
      </c>
      <c r="N375" s="68">
        <f t="shared" si="72"/>
        <v>51068</v>
      </c>
      <c r="O375" s="51">
        <v>51068</v>
      </c>
      <c r="P375" s="51">
        <v>0</v>
      </c>
    </row>
    <row r="376" spans="1:16" ht="60.75" customHeight="1" x14ac:dyDescent="0.25">
      <c r="A376" s="82"/>
      <c r="B376" s="46"/>
      <c r="C376" s="60" t="s">
        <v>416</v>
      </c>
      <c r="D376" s="93" t="s">
        <v>438</v>
      </c>
      <c r="E376" s="68">
        <f t="shared" si="70"/>
        <v>24300</v>
      </c>
      <c r="F376" s="51">
        <v>24300</v>
      </c>
      <c r="G376" s="51">
        <v>0</v>
      </c>
      <c r="H376" s="68">
        <f t="shared" si="69"/>
        <v>30000</v>
      </c>
      <c r="I376" s="51">
        <v>30000</v>
      </c>
      <c r="J376" s="51">
        <v>0</v>
      </c>
      <c r="K376" s="68">
        <f t="shared" si="71"/>
        <v>31700</v>
      </c>
      <c r="L376" s="51">
        <v>31700</v>
      </c>
      <c r="M376" s="51">
        <v>0</v>
      </c>
      <c r="N376" s="68">
        <f t="shared" si="72"/>
        <v>31700</v>
      </c>
      <c r="O376" s="51">
        <v>31700</v>
      </c>
      <c r="P376" s="51">
        <v>0</v>
      </c>
    </row>
    <row r="377" spans="1:16" ht="108" x14ac:dyDescent="0.25">
      <c r="A377" s="82"/>
      <c r="B377" s="46"/>
      <c r="C377" s="60" t="s">
        <v>417</v>
      </c>
      <c r="D377" s="50" t="s">
        <v>294</v>
      </c>
      <c r="E377" s="68">
        <f t="shared" si="70"/>
        <v>2468</v>
      </c>
      <c r="F377" s="51">
        <v>2468</v>
      </c>
      <c r="G377" s="51">
        <v>0</v>
      </c>
      <c r="H377" s="68">
        <f t="shared" si="69"/>
        <v>1000</v>
      </c>
      <c r="I377" s="51">
        <v>1000</v>
      </c>
      <c r="J377" s="51">
        <v>0</v>
      </c>
      <c r="K377" s="68">
        <f t="shared" si="71"/>
        <v>1000</v>
      </c>
      <c r="L377" s="51">
        <v>1000</v>
      </c>
      <c r="M377" s="51">
        <v>0</v>
      </c>
      <c r="N377" s="68">
        <f t="shared" si="72"/>
        <v>1000</v>
      </c>
      <c r="O377" s="51">
        <v>1000</v>
      </c>
      <c r="P377" s="51">
        <v>0</v>
      </c>
    </row>
    <row r="378" spans="1:16" ht="90" x14ac:dyDescent="0.25">
      <c r="A378" s="82"/>
      <c r="B378" s="46"/>
      <c r="C378" s="60" t="s">
        <v>418</v>
      </c>
      <c r="D378" s="50" t="s">
        <v>295</v>
      </c>
      <c r="E378" s="68">
        <f t="shared" si="70"/>
        <v>2200</v>
      </c>
      <c r="F378" s="51">
        <v>2200</v>
      </c>
      <c r="G378" s="51">
        <v>0</v>
      </c>
      <c r="H378" s="68">
        <f t="shared" si="69"/>
        <v>3000</v>
      </c>
      <c r="I378" s="51">
        <v>3000</v>
      </c>
      <c r="J378" s="51">
        <v>0</v>
      </c>
      <c r="K378" s="68">
        <f t="shared" si="71"/>
        <v>3000</v>
      </c>
      <c r="L378" s="51">
        <v>3000</v>
      </c>
      <c r="M378" s="51">
        <v>0</v>
      </c>
      <c r="N378" s="68">
        <f t="shared" si="72"/>
        <v>3000</v>
      </c>
      <c r="O378" s="51">
        <v>3000</v>
      </c>
      <c r="P378" s="51">
        <v>0</v>
      </c>
    </row>
    <row r="379" spans="1:16" ht="72" x14ac:dyDescent="0.25">
      <c r="A379" s="82"/>
      <c r="B379" s="46"/>
      <c r="C379" s="60" t="s">
        <v>419</v>
      </c>
      <c r="D379" s="50" t="s">
        <v>296</v>
      </c>
      <c r="E379" s="68">
        <f t="shared" si="70"/>
        <v>300</v>
      </c>
      <c r="F379" s="51">
        <v>300</v>
      </c>
      <c r="G379" s="51">
        <v>0</v>
      </c>
      <c r="H379" s="68">
        <f t="shared" si="69"/>
        <v>300</v>
      </c>
      <c r="I379" s="51">
        <v>300</v>
      </c>
      <c r="J379" s="51">
        <v>0</v>
      </c>
      <c r="K379" s="68">
        <f t="shared" si="71"/>
        <v>300</v>
      </c>
      <c r="L379" s="51">
        <v>300</v>
      </c>
      <c r="M379" s="51">
        <v>0</v>
      </c>
      <c r="N379" s="68">
        <f t="shared" si="72"/>
        <v>300</v>
      </c>
      <c r="O379" s="51">
        <v>300</v>
      </c>
      <c r="P379" s="51">
        <v>0</v>
      </c>
    </row>
    <row r="380" spans="1:16" ht="72" x14ac:dyDescent="0.25">
      <c r="A380" s="82"/>
      <c r="B380" s="46"/>
      <c r="C380" s="60" t="s">
        <v>420</v>
      </c>
      <c r="D380" s="50" t="s">
        <v>297</v>
      </c>
      <c r="E380" s="68">
        <f t="shared" si="70"/>
        <v>2000</v>
      </c>
      <c r="F380" s="51">
        <v>2000</v>
      </c>
      <c r="G380" s="51">
        <v>0</v>
      </c>
      <c r="H380" s="68">
        <f t="shared" si="69"/>
        <v>2000</v>
      </c>
      <c r="I380" s="51">
        <v>2000</v>
      </c>
      <c r="J380" s="51">
        <v>0</v>
      </c>
      <c r="K380" s="68">
        <f t="shared" si="71"/>
        <v>2000</v>
      </c>
      <c r="L380" s="51">
        <v>2000</v>
      </c>
      <c r="M380" s="51">
        <v>0</v>
      </c>
      <c r="N380" s="68">
        <f t="shared" si="72"/>
        <v>2000</v>
      </c>
      <c r="O380" s="51">
        <v>2000</v>
      </c>
      <c r="P380" s="51">
        <v>0</v>
      </c>
    </row>
    <row r="381" spans="1:16" ht="126" x14ac:dyDescent="0.25">
      <c r="A381" s="82"/>
      <c r="B381" s="46"/>
      <c r="C381" s="60" t="s">
        <v>421</v>
      </c>
      <c r="D381" s="50" t="s">
        <v>298</v>
      </c>
      <c r="E381" s="68">
        <f t="shared" si="70"/>
        <v>300</v>
      </c>
      <c r="F381" s="51">
        <v>300</v>
      </c>
      <c r="G381" s="51">
        <v>0</v>
      </c>
      <c r="H381" s="68">
        <f t="shared" si="69"/>
        <v>300</v>
      </c>
      <c r="I381" s="51">
        <v>300</v>
      </c>
      <c r="J381" s="51">
        <v>0</v>
      </c>
      <c r="K381" s="68">
        <f t="shared" si="71"/>
        <v>300</v>
      </c>
      <c r="L381" s="51">
        <v>300</v>
      </c>
      <c r="M381" s="51">
        <v>0</v>
      </c>
      <c r="N381" s="68">
        <f t="shared" si="72"/>
        <v>300</v>
      </c>
      <c r="O381" s="51">
        <v>300</v>
      </c>
      <c r="P381" s="51">
        <v>0</v>
      </c>
    </row>
    <row r="382" spans="1:16" ht="18" x14ac:dyDescent="0.25">
      <c r="A382" s="82"/>
      <c r="B382" s="46"/>
      <c r="C382" s="60" t="s">
        <v>422</v>
      </c>
      <c r="D382" s="50" t="s">
        <v>299</v>
      </c>
      <c r="E382" s="68">
        <f t="shared" si="70"/>
        <v>900</v>
      </c>
      <c r="F382" s="51">
        <v>900</v>
      </c>
      <c r="G382" s="51">
        <v>0</v>
      </c>
      <c r="H382" s="68">
        <f t="shared" si="69"/>
        <v>900</v>
      </c>
      <c r="I382" s="51">
        <v>900</v>
      </c>
      <c r="J382" s="51">
        <v>0</v>
      </c>
      <c r="K382" s="68">
        <f t="shared" si="71"/>
        <v>900</v>
      </c>
      <c r="L382" s="51">
        <v>900</v>
      </c>
      <c r="M382" s="51">
        <v>0</v>
      </c>
      <c r="N382" s="68">
        <f t="shared" si="72"/>
        <v>900</v>
      </c>
      <c r="O382" s="51">
        <v>900</v>
      </c>
      <c r="P382" s="51">
        <v>0</v>
      </c>
    </row>
    <row r="383" spans="1:16" ht="55.5" customHeight="1" x14ac:dyDescent="0.25">
      <c r="A383" s="7"/>
      <c r="B383" s="30" t="s">
        <v>439</v>
      </c>
      <c r="C383" s="31"/>
      <c r="D383" s="53" t="s">
        <v>440</v>
      </c>
      <c r="E383" s="69">
        <f t="shared" ref="E383:E394" si="73">SUM(F383:G383)</f>
        <v>82</v>
      </c>
      <c r="F383" s="69">
        <v>82</v>
      </c>
      <c r="G383" s="69">
        <v>0</v>
      </c>
      <c r="H383" s="69">
        <f t="shared" ref="H383:H394" si="74">SUM(I383:J383)</f>
        <v>82</v>
      </c>
      <c r="I383" s="69">
        <v>82</v>
      </c>
      <c r="J383" s="69">
        <v>0</v>
      </c>
      <c r="K383" s="69">
        <f t="shared" ref="K383:K394" si="75">SUM(L383:M383)</f>
        <v>82</v>
      </c>
      <c r="L383" s="69">
        <v>82</v>
      </c>
      <c r="M383" s="69">
        <v>0</v>
      </c>
      <c r="N383" s="69">
        <f>SUM(O383:P383)</f>
        <v>82</v>
      </c>
      <c r="O383" s="69">
        <v>82</v>
      </c>
      <c r="P383" s="69">
        <v>0</v>
      </c>
    </row>
    <row r="384" spans="1:16" ht="18" x14ac:dyDescent="0.25">
      <c r="A384" s="82"/>
      <c r="B384" s="46"/>
      <c r="C384" s="47"/>
      <c r="D384" s="48" t="s">
        <v>104</v>
      </c>
      <c r="E384" s="49">
        <f t="shared" si="73"/>
        <v>0</v>
      </c>
      <c r="F384" s="49">
        <f>SUM(F385:F386)</f>
        <v>0</v>
      </c>
      <c r="G384" s="49">
        <f>SUM(G385:G386)</f>
        <v>0</v>
      </c>
      <c r="H384" s="49">
        <f t="shared" si="74"/>
        <v>0</v>
      </c>
      <c r="I384" s="49">
        <f>SUM(I385:I386)</f>
        <v>0</v>
      </c>
      <c r="J384" s="49">
        <f>SUM(J385:J386)</f>
        <v>0</v>
      </c>
      <c r="K384" s="49">
        <f t="shared" si="75"/>
        <v>0</v>
      </c>
      <c r="L384" s="49">
        <f>SUM(L385:L386)</f>
        <v>0</v>
      </c>
      <c r="M384" s="49">
        <f>SUM(M385:M386)</f>
        <v>0</v>
      </c>
      <c r="N384" s="49">
        <f>SUM(O384:P384)</f>
        <v>0</v>
      </c>
      <c r="O384" s="49">
        <f>SUM(O385:O386)</f>
        <v>0</v>
      </c>
      <c r="P384" s="49">
        <f>SUM(P385:P386)</f>
        <v>0</v>
      </c>
    </row>
    <row r="385" spans="1:16" ht="18" x14ac:dyDescent="0.25">
      <c r="A385" s="82"/>
      <c r="B385" s="46"/>
      <c r="C385" s="47"/>
      <c r="D385" s="50" t="s">
        <v>240</v>
      </c>
      <c r="E385" s="49">
        <f t="shared" si="73"/>
        <v>0</v>
      </c>
      <c r="F385" s="51">
        <v>0</v>
      </c>
      <c r="G385" s="51">
        <v>0</v>
      </c>
      <c r="H385" s="49">
        <f t="shared" si="74"/>
        <v>0</v>
      </c>
      <c r="I385" s="51">
        <v>0</v>
      </c>
      <c r="J385" s="51">
        <v>0</v>
      </c>
      <c r="K385" s="49">
        <f t="shared" si="75"/>
        <v>0</v>
      </c>
      <c r="L385" s="51">
        <v>0</v>
      </c>
      <c r="M385" s="51">
        <v>0</v>
      </c>
      <c r="N385" s="49">
        <f>SUM(O385:P385)</f>
        <v>0</v>
      </c>
      <c r="O385" s="51">
        <v>0</v>
      </c>
      <c r="P385" s="51">
        <v>0</v>
      </c>
    </row>
    <row r="386" spans="1:16" ht="18" x14ac:dyDescent="0.25">
      <c r="A386" s="82"/>
      <c r="B386" s="46"/>
      <c r="C386" s="47"/>
      <c r="D386" s="50" t="s">
        <v>108</v>
      </c>
      <c r="E386" s="49">
        <f t="shared" si="73"/>
        <v>0</v>
      </c>
      <c r="F386" s="51">
        <v>0</v>
      </c>
      <c r="G386" s="51">
        <v>0</v>
      </c>
      <c r="H386" s="49">
        <f t="shared" si="74"/>
        <v>0</v>
      </c>
      <c r="I386" s="51">
        <v>0</v>
      </c>
      <c r="J386" s="51">
        <v>0</v>
      </c>
      <c r="K386" s="49">
        <f t="shared" si="75"/>
        <v>0</v>
      </c>
      <c r="L386" s="51">
        <v>0</v>
      </c>
      <c r="M386" s="51">
        <v>0</v>
      </c>
      <c r="N386" s="49">
        <f>SUM(O386:P386)</f>
        <v>0</v>
      </c>
      <c r="O386" s="51">
        <v>0</v>
      </c>
      <c r="P386" s="51">
        <v>0</v>
      </c>
    </row>
    <row r="387" spans="1:16" ht="90" hidden="1" x14ac:dyDescent="0.25">
      <c r="A387" s="7"/>
      <c r="B387" s="30" t="s">
        <v>311</v>
      </c>
      <c r="C387" s="31">
        <v>1.2</v>
      </c>
      <c r="D387" s="53" t="s">
        <v>316</v>
      </c>
      <c r="E387" s="32">
        <f t="shared" si="73"/>
        <v>0</v>
      </c>
      <c r="F387" s="33">
        <v>0</v>
      </c>
      <c r="G387" s="33">
        <f>G394</f>
        <v>0</v>
      </c>
      <c r="H387" s="32">
        <f t="shared" si="74"/>
        <v>0</v>
      </c>
      <c r="I387" s="33">
        <v>0</v>
      </c>
      <c r="J387" s="33">
        <f>J394</f>
        <v>0</v>
      </c>
      <c r="K387" s="32">
        <f t="shared" si="75"/>
        <v>0</v>
      </c>
      <c r="L387" s="33">
        <v>0</v>
      </c>
      <c r="M387" s="33">
        <f>M394</f>
        <v>0</v>
      </c>
      <c r="N387" s="86" t="s">
        <v>315</v>
      </c>
    </row>
    <row r="388" spans="1:16" ht="18" hidden="1" x14ac:dyDescent="0.25">
      <c r="B388" s="46"/>
      <c r="C388" s="47"/>
      <c r="D388" s="48" t="s">
        <v>104</v>
      </c>
      <c r="E388" s="49">
        <f t="shared" si="73"/>
        <v>0</v>
      </c>
      <c r="F388" s="49">
        <f>SUM(F389:F390)</f>
        <v>0</v>
      </c>
      <c r="G388" s="49">
        <f>SUM(G389:G390)</f>
        <v>0</v>
      </c>
      <c r="H388" s="49">
        <f t="shared" si="74"/>
        <v>0</v>
      </c>
      <c r="I388" s="49">
        <f>SUM(I389:I390)</f>
        <v>0</v>
      </c>
      <c r="J388" s="49">
        <f>SUM(J389:J390)</f>
        <v>0</v>
      </c>
      <c r="K388" s="49">
        <f t="shared" si="75"/>
        <v>0</v>
      </c>
      <c r="L388" s="49">
        <f>SUM(L389:L390)</f>
        <v>0</v>
      </c>
      <c r="M388" s="49">
        <f>SUM(M389:M390)</f>
        <v>0</v>
      </c>
    </row>
    <row r="389" spans="1:16" ht="18" hidden="1" x14ac:dyDescent="0.25">
      <c r="B389" s="46"/>
      <c r="C389" s="47"/>
      <c r="D389" s="50" t="s">
        <v>105</v>
      </c>
      <c r="E389" s="49">
        <f t="shared" si="73"/>
        <v>0</v>
      </c>
      <c r="F389" s="51">
        <v>0</v>
      </c>
      <c r="G389" s="51">
        <v>0</v>
      </c>
      <c r="H389" s="49">
        <f t="shared" si="74"/>
        <v>0</v>
      </c>
      <c r="I389" s="51">
        <v>0</v>
      </c>
      <c r="J389" s="51">
        <v>0</v>
      </c>
      <c r="K389" s="49">
        <f t="shared" si="75"/>
        <v>0</v>
      </c>
      <c r="L389" s="51">
        <v>0</v>
      </c>
      <c r="M389" s="51">
        <v>0</v>
      </c>
    </row>
    <row r="390" spans="1:16" ht="18" hidden="1" x14ac:dyDescent="0.25">
      <c r="B390" s="46"/>
      <c r="C390" s="47"/>
      <c r="D390" s="50" t="s">
        <v>106</v>
      </c>
      <c r="E390" s="49">
        <f t="shared" si="73"/>
        <v>0</v>
      </c>
      <c r="F390" s="51">
        <v>0</v>
      </c>
      <c r="G390" s="51">
        <v>0</v>
      </c>
      <c r="H390" s="49">
        <f t="shared" si="74"/>
        <v>0</v>
      </c>
      <c r="I390" s="51">
        <v>0</v>
      </c>
      <c r="J390" s="51">
        <v>0</v>
      </c>
      <c r="K390" s="49">
        <f t="shared" si="75"/>
        <v>0</v>
      </c>
      <c r="L390" s="51">
        <v>0</v>
      </c>
      <c r="M390" s="51">
        <v>0</v>
      </c>
    </row>
    <row r="391" spans="1:16" ht="89.25" customHeight="1" x14ac:dyDescent="0.25">
      <c r="A391" s="7"/>
      <c r="B391" s="30" t="s">
        <v>453</v>
      </c>
      <c r="C391" s="31"/>
      <c r="D391" s="53" t="s">
        <v>454</v>
      </c>
      <c r="E391" s="69">
        <f t="shared" si="73"/>
        <v>2800</v>
      </c>
      <c r="F391" s="69">
        <v>2800</v>
      </c>
      <c r="G391" s="69">
        <v>0</v>
      </c>
      <c r="H391" s="69">
        <f t="shared" si="74"/>
        <v>1700</v>
      </c>
      <c r="I391" s="69">
        <v>1700</v>
      </c>
      <c r="J391" s="69">
        <v>0</v>
      </c>
      <c r="K391" s="69">
        <f t="shared" si="75"/>
        <v>0</v>
      </c>
      <c r="L391" s="69">
        <v>0</v>
      </c>
      <c r="M391" s="69">
        <v>0</v>
      </c>
      <c r="N391" s="69">
        <f>SUM(O391:P391)</f>
        <v>0</v>
      </c>
      <c r="O391" s="69">
        <v>0</v>
      </c>
      <c r="P391" s="69">
        <v>0</v>
      </c>
    </row>
    <row r="392" spans="1:16" ht="18" x14ac:dyDescent="0.25">
      <c r="A392" s="84"/>
      <c r="B392" s="46"/>
      <c r="C392" s="47"/>
      <c r="D392" s="48" t="s">
        <v>104</v>
      </c>
      <c r="E392" s="49">
        <f t="shared" si="73"/>
        <v>0</v>
      </c>
      <c r="F392" s="49">
        <f>SUM(F393:F394)</f>
        <v>0</v>
      </c>
      <c r="G392" s="49">
        <f>SUM(G393:G394)</f>
        <v>0</v>
      </c>
      <c r="H392" s="49">
        <f t="shared" si="74"/>
        <v>0</v>
      </c>
      <c r="I392" s="49">
        <f>SUM(I393:I394)</f>
        <v>0</v>
      </c>
      <c r="J392" s="49">
        <f>SUM(J393:J394)</f>
        <v>0</v>
      </c>
      <c r="K392" s="49">
        <f t="shared" si="75"/>
        <v>0</v>
      </c>
      <c r="L392" s="49">
        <f>SUM(L393:L394)</f>
        <v>0</v>
      </c>
      <c r="M392" s="49">
        <f>SUM(M393:M394)</f>
        <v>0</v>
      </c>
      <c r="N392" s="49">
        <f>SUM(O392:P392)</f>
        <v>0</v>
      </c>
      <c r="O392" s="49">
        <f>SUM(O393:O394)</f>
        <v>0</v>
      </c>
      <c r="P392" s="49">
        <f>SUM(P393:P394)</f>
        <v>0</v>
      </c>
    </row>
    <row r="393" spans="1:16" ht="18" x14ac:dyDescent="0.25">
      <c r="A393" s="84"/>
      <c r="B393" s="46"/>
      <c r="C393" s="47"/>
      <c r="D393" s="50" t="s">
        <v>240</v>
      </c>
      <c r="E393" s="49">
        <f t="shared" si="73"/>
        <v>0</v>
      </c>
      <c r="F393" s="51">
        <v>0</v>
      </c>
      <c r="G393" s="51">
        <v>0</v>
      </c>
      <c r="H393" s="49">
        <f t="shared" si="74"/>
        <v>0</v>
      </c>
      <c r="I393" s="51">
        <v>0</v>
      </c>
      <c r="J393" s="51">
        <v>0</v>
      </c>
      <c r="K393" s="49">
        <f t="shared" si="75"/>
        <v>0</v>
      </c>
      <c r="L393" s="51">
        <v>0</v>
      </c>
      <c r="M393" s="51">
        <v>0</v>
      </c>
      <c r="N393" s="49">
        <f>SUM(O393:P393)</f>
        <v>0</v>
      </c>
      <c r="O393" s="51">
        <v>0</v>
      </c>
      <c r="P393" s="51">
        <v>0</v>
      </c>
    </row>
    <row r="394" spans="1:16" ht="18" x14ac:dyDescent="0.25">
      <c r="A394" s="84"/>
      <c r="B394" s="46"/>
      <c r="C394" s="47"/>
      <c r="D394" s="50" t="s">
        <v>108</v>
      </c>
      <c r="E394" s="49">
        <f t="shared" si="73"/>
        <v>0</v>
      </c>
      <c r="F394" s="51">
        <v>0</v>
      </c>
      <c r="G394" s="51">
        <v>0</v>
      </c>
      <c r="H394" s="49">
        <f t="shared" si="74"/>
        <v>0</v>
      </c>
      <c r="I394" s="51">
        <v>0</v>
      </c>
      <c r="J394" s="51">
        <v>0</v>
      </c>
      <c r="K394" s="49">
        <f t="shared" si="75"/>
        <v>0</v>
      </c>
      <c r="L394" s="51">
        <v>0</v>
      </c>
      <c r="M394" s="51">
        <v>0</v>
      </c>
      <c r="N394" s="49">
        <f>SUM(O394:P394)</f>
        <v>0</v>
      </c>
      <c r="O394" s="51">
        <v>0</v>
      </c>
      <c r="P394" s="51">
        <v>0</v>
      </c>
    </row>
  </sheetData>
  <mergeCells count="12">
    <mergeCell ref="K2:L2"/>
    <mergeCell ref="O2:P2"/>
    <mergeCell ref="B3:P3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N3.2 ჭერს ზევით</vt:lpstr>
      <vt:lpstr>'დანართი N3.2 ჭერს ზევით'!Print_Area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2019-01-31T13:42:43Z</cp:lastPrinted>
  <dcterms:created xsi:type="dcterms:W3CDTF">2015-11-13T09:57:34Z</dcterms:created>
  <dcterms:modified xsi:type="dcterms:W3CDTF">2019-06-27T14:44:37Z</dcterms:modified>
</cp:coreProperties>
</file>