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externalReferences>
    <externalReference r:id="rId2"/>
  </externalReferences>
  <calcPr calcId="152511"/>
</workbook>
</file>

<file path=xl/calcChain.xml><?xml version="1.0" encoding="utf-8"?>
<calcChain xmlns="http://schemas.openxmlformats.org/spreadsheetml/2006/main">
  <c r="G14" i="1" l="1"/>
  <c r="G13" i="1" s="1"/>
  <c r="G12" i="1" s="1"/>
  <c r="H14" i="1"/>
  <c r="H13" i="1" s="1"/>
  <c r="H12" i="1" s="1"/>
  <c r="I14" i="1"/>
  <c r="I13" i="1" s="1"/>
  <c r="I12" i="1" s="1"/>
  <c r="F14" i="1"/>
  <c r="F13" i="1" s="1"/>
  <c r="E15" i="1"/>
  <c r="D15" i="1" s="1"/>
  <c r="G8" i="1"/>
  <c r="H8" i="1"/>
  <c r="I8" i="1"/>
  <c r="F8" i="1"/>
  <c r="G7" i="1"/>
  <c r="H7" i="1"/>
  <c r="I7" i="1"/>
  <c r="F7" i="1"/>
  <c r="F6" i="1" s="1"/>
  <c r="E9" i="1"/>
  <c r="D9" i="1" s="1"/>
  <c r="E10" i="1"/>
  <c r="D10" i="1" s="1"/>
  <c r="E8" i="1" l="1"/>
  <c r="D8" i="1" s="1"/>
  <c r="E14" i="1"/>
  <c r="D14" i="1" s="1"/>
  <c r="E13" i="1"/>
  <c r="D13" i="1" s="1"/>
  <c r="F12" i="1"/>
  <c r="F11" i="1" s="1"/>
  <c r="E12" i="1"/>
  <c r="D12" i="1" s="1"/>
  <c r="E7" i="1"/>
  <c r="E25" i="1"/>
  <c r="E32" i="1"/>
  <c r="E31" i="1"/>
  <c r="D25" i="1" l="1"/>
  <c r="D17" i="1" l="1"/>
  <c r="G16" i="1"/>
  <c r="H16" i="1"/>
  <c r="I16" i="1"/>
  <c r="F16" i="1"/>
  <c r="D7" i="1"/>
  <c r="E24" i="1"/>
  <c r="E26" i="1"/>
  <c r="E27" i="1"/>
  <c r="E28" i="1"/>
  <c r="E29" i="1"/>
  <c r="E16" i="1" l="1"/>
  <c r="G11" i="1"/>
  <c r="H11" i="1"/>
  <c r="I11" i="1"/>
  <c r="G6" i="1"/>
  <c r="H6" i="1"/>
  <c r="I6" i="1"/>
  <c r="G30" i="1"/>
  <c r="G23" i="1" s="1"/>
  <c r="G22" i="1" s="1"/>
  <c r="H30" i="1"/>
  <c r="H23" i="1" s="1"/>
  <c r="H22" i="1" s="1"/>
  <c r="I30" i="1"/>
  <c r="I23" i="1" s="1"/>
  <c r="I22" i="1" s="1"/>
  <c r="F30" i="1"/>
  <c r="D31" i="1"/>
  <c r="D32" i="1"/>
  <c r="J32" i="1" s="1"/>
  <c r="J37" i="1"/>
  <c r="J36" i="1"/>
  <c r="E34" i="1"/>
  <c r="J34" i="1" s="1"/>
  <c r="E33" i="1"/>
  <c r="J33" i="1" s="1"/>
  <c r="J29" i="1"/>
  <c r="J28" i="1"/>
  <c r="J27" i="1"/>
  <c r="J26" i="1"/>
  <c r="A24" i="1"/>
  <c r="I21" i="1"/>
  <c r="H21" i="1"/>
  <c r="G21" i="1"/>
  <c r="F21" i="1"/>
  <c r="I20" i="1"/>
  <c r="H20" i="1"/>
  <c r="G20" i="1"/>
  <c r="F20" i="1"/>
  <c r="I19" i="1"/>
  <c r="H19" i="1"/>
  <c r="G19" i="1"/>
  <c r="F19" i="1"/>
  <c r="I18" i="1"/>
  <c r="H18" i="1"/>
  <c r="G18" i="1"/>
  <c r="F18" i="1"/>
  <c r="J4" i="1"/>
  <c r="F5" i="1" l="1"/>
  <c r="G5" i="1"/>
  <c r="G35" i="1" s="1"/>
  <c r="E11" i="1"/>
  <c r="E6" i="1"/>
  <c r="D6" i="1" s="1"/>
  <c r="D5" i="1" s="1"/>
  <c r="H5" i="1"/>
  <c r="H35" i="1" s="1"/>
  <c r="D11" i="1"/>
  <c r="D16" i="1"/>
  <c r="F23" i="1"/>
  <c r="F22" i="1" s="1"/>
  <c r="E30" i="1"/>
  <c r="D30" i="1" s="1"/>
  <c r="E18" i="1"/>
  <c r="A18" i="1" s="1"/>
  <c r="I5" i="1"/>
  <c r="A28" i="1"/>
  <c r="A33" i="1"/>
  <c r="A29" i="1"/>
  <c r="A26" i="1"/>
  <c r="E20" i="1"/>
  <c r="J20" i="1" s="1"/>
  <c r="E19" i="1"/>
  <c r="J19" i="1" s="1"/>
  <c r="E21" i="1"/>
  <c r="A21" i="1" s="1"/>
  <c r="A32" i="1"/>
  <c r="J25" i="1"/>
  <c r="A25" i="1"/>
  <c r="J24" i="1"/>
  <c r="A27" i="1"/>
  <c r="A34" i="1"/>
  <c r="E5" i="1" l="1"/>
  <c r="J30" i="1"/>
  <c r="D23" i="1"/>
  <c r="D22" i="1" s="1"/>
  <c r="E23" i="1"/>
  <c r="E22" i="1" s="1"/>
  <c r="A20" i="1"/>
  <c r="I35" i="1"/>
  <c r="A19" i="1"/>
  <c r="J18" i="1"/>
  <c r="A30" i="1"/>
  <c r="F35" i="1"/>
  <c r="F37" i="1"/>
  <c r="D35" i="1" l="1"/>
  <c r="E35" i="1"/>
  <c r="J23" i="1"/>
  <c r="A23" i="1"/>
  <c r="A22" i="1"/>
  <c r="J22" i="1"/>
  <c r="G36" i="1"/>
  <c r="J5" i="1" l="1"/>
  <c r="A5" i="1"/>
  <c r="J35" i="1"/>
  <c r="A35" i="1"/>
  <c r="G37" i="1"/>
  <c r="H36" i="1" l="1"/>
  <c r="H37" i="1" l="1"/>
  <c r="I36" i="1" l="1"/>
  <c r="I37" i="1" l="1"/>
  <c r="A37" i="1" s="1"/>
  <c r="A36" i="1"/>
</calcChain>
</file>

<file path=xl/sharedStrings.xml><?xml version="1.0" encoding="utf-8"?>
<sst xmlns="http://schemas.openxmlformats.org/spreadsheetml/2006/main" count="55" uniqueCount="45">
  <si>
    <t>პროგრამული კოდი</t>
  </si>
  <si>
    <t>დასახელება</t>
  </si>
  <si>
    <t>(საკუთარი/სხვა) სახსრები  კონტროლი</t>
  </si>
  <si>
    <t>კანონმდებლობით ნებადართული (საკუთარის/სხვა) სახსრები</t>
  </si>
  <si>
    <t>სულ</t>
  </si>
  <si>
    <t>I კვ.</t>
  </si>
  <si>
    <t>II კვ.</t>
  </si>
  <si>
    <t>III კვ.</t>
  </si>
  <si>
    <t>IV კვ.</t>
  </si>
  <si>
    <r>
      <rPr>
        <b/>
        <sz val="11"/>
        <color rgb="FF000000"/>
        <rFont val="Sylfaen"/>
        <family val="1"/>
        <charset val="204"/>
      </rPr>
      <t>სახელმწიფო ზრუნვის, ადამიანით ვაჭრობის (ტრეფიკინგის) მსხვერპლთა დაცვა და დახმარების პროგრამა</t>
    </r>
  </si>
  <si>
    <r>
      <rPr>
        <b/>
        <sz val="10"/>
        <color rgb="FF000000"/>
        <rFont val="Sylfaen"/>
        <family val="2"/>
      </rPr>
      <t>შემოსულობები</t>
    </r>
  </si>
  <si>
    <r>
      <rPr>
        <sz val="10"/>
        <color rgb="FF000000"/>
        <rFont val="Sylfaen"/>
        <family val="2"/>
      </rPr>
      <t>შემოსულობები არაფინანსური აქტივებიდან</t>
    </r>
  </si>
  <si>
    <r>
      <rPr>
        <sz val="10"/>
        <color rgb="FF000000"/>
        <rFont val="Sylfaen"/>
        <family val="2"/>
      </rPr>
      <t>შემოსულობები ფინანსური აქტივებიდან</t>
    </r>
  </si>
  <si>
    <r>
      <rPr>
        <sz val="10"/>
        <color rgb="FF000000"/>
        <rFont val="Sylfaen"/>
        <family val="2"/>
      </rPr>
      <t>შემოსავლები ვალდებულების ზრდიდან</t>
    </r>
  </si>
  <si>
    <r>
      <rPr>
        <sz val="10"/>
        <color rgb="FF000000"/>
        <rFont val="Sylfaen"/>
        <family val="2"/>
      </rPr>
      <t>გრანტები</t>
    </r>
  </si>
  <si>
    <t>გადასახდელები</t>
  </si>
  <si>
    <t/>
  </si>
  <si>
    <r>
      <rPr>
        <sz val="10"/>
        <color rgb="FF000000"/>
        <rFont val="Sylfaen"/>
        <family val="1"/>
        <charset val="204"/>
      </rPr>
      <t>ხარჯები</t>
    </r>
  </si>
  <si>
    <r>
      <rPr>
        <sz val="10"/>
        <color rgb="FF000000"/>
        <rFont val="Sylfaen"/>
        <family val="1"/>
        <charset val="204"/>
      </rPr>
      <t>შრომის ანაზღაურება</t>
    </r>
  </si>
  <si>
    <r>
      <rPr>
        <sz val="10"/>
        <color rgb="FF000000"/>
        <rFont val="Sylfaen"/>
        <family val="1"/>
        <charset val="204"/>
      </rPr>
      <t>საქონელი და მომსახურება</t>
    </r>
  </si>
  <si>
    <r>
      <rPr>
        <sz val="10"/>
        <color rgb="FF000000"/>
        <rFont val="Sylfaen"/>
        <family val="1"/>
        <charset val="204"/>
      </rPr>
      <t>პროცენტი</t>
    </r>
  </si>
  <si>
    <r>
      <rPr>
        <sz val="10"/>
        <color rgb="FF000000"/>
        <rFont val="Sylfaen"/>
        <family val="1"/>
        <charset val="204"/>
      </rPr>
      <t>სუბსიდიები</t>
    </r>
  </si>
  <si>
    <r>
      <rPr>
        <sz val="10"/>
        <color rgb="FF000000"/>
        <rFont val="Sylfaen"/>
        <family val="1"/>
        <charset val="204"/>
      </rPr>
      <t>გრანტები</t>
    </r>
  </si>
  <si>
    <r>
      <rPr>
        <sz val="10"/>
        <color rgb="FF000000"/>
        <rFont val="Sylfaen"/>
        <family val="1"/>
        <charset val="204"/>
      </rPr>
      <t>სოციალური უზრუნველყოფა</t>
    </r>
  </si>
  <si>
    <r>
      <rPr>
        <sz val="10"/>
        <color rgb="FF000000"/>
        <rFont val="Sylfaen"/>
        <family val="1"/>
        <charset val="204"/>
      </rPr>
      <t>სხვა ხარჯები</t>
    </r>
  </si>
  <si>
    <r>
      <rPr>
        <sz val="10"/>
        <color rgb="FF000000"/>
        <rFont val="Sylfaen"/>
        <family val="1"/>
        <charset val="204"/>
      </rPr>
      <t>არაფინანსური აქტივების ზრდა</t>
    </r>
  </si>
  <si>
    <r>
      <rPr>
        <sz val="10"/>
        <color rgb="FF000000"/>
        <rFont val="Sylfaen"/>
        <family val="1"/>
        <charset val="204"/>
      </rPr>
      <t>ფინანსური აქტივების ზრდა</t>
    </r>
  </si>
  <si>
    <r>
      <rPr>
        <sz val="10"/>
        <color rgb="FF000000"/>
        <rFont val="Sylfaen"/>
        <family val="1"/>
        <charset val="204"/>
      </rPr>
      <t>ვალდებულებების კლება</t>
    </r>
  </si>
  <si>
    <t>ნაშთის ცვლილება</t>
  </si>
  <si>
    <t>ნაშთი პერიოდის დასაწყისში</t>
  </si>
  <si>
    <t>ნაშთი პერიოდის ბოლოს</t>
  </si>
  <si>
    <t>სხვა არაკლასიფიცირებული შემოსავლები</t>
  </si>
  <si>
    <t>145 შერეული და სხვა არაკლასიფიცირებული შემოსავლები</t>
  </si>
  <si>
    <t>27 01 05</t>
  </si>
  <si>
    <t>2.8.2.1 | მიმდინარე ტრანსფერები, რომელიც სხვაგან არ არის კლასიფიცირებული</t>
  </si>
  <si>
    <t>1.4.2 საქონლისა და მომსახურების რეალიზაცია</t>
  </si>
  <si>
    <t>1.4.2.3 არა საბაზრო დაწესებულების ერთჯერადი და შემთხევითი გაყიდვები</t>
  </si>
  <si>
    <t>1.4.2.3.3 სხვა შემოსავლები არასაბაზრო წესით გაყიდული საქონლიდან და მომსახურებიდან</t>
  </si>
  <si>
    <t>1.4.2.3.3.9 სსიპ-ადამიანით ვაჭრობის (ტრეფიკინგის) მსხვერპლთა, დაზარალებულთა დაცვისა და დახმ. სახ. ფონდის მიერ გაწეული მომსახ. საფასური</t>
  </si>
  <si>
    <t>1.4.2.3.3.999 სხვა არაკლასიფიცირებული არასაბაზრო წესით გაყიდული საქონელი და მომსახურების საფასური</t>
  </si>
  <si>
    <t>1.4.4 ნებაყოფლობითი ტრანსფერები, გრანტების გარდა</t>
  </si>
  <si>
    <t xml:space="preserve">1.4.4.1 მიმდინარე ტრანსფერები, რომელიც სხვაგან არ არის კლასიფიცირებული </t>
  </si>
  <si>
    <t xml:space="preserve">1.4.4.1.2 სხვა მიმდინარე ტრანსფერები, რომელიც სხვაგან არ არის კლასიფიცირებული </t>
  </si>
  <si>
    <t xml:space="preserve">1.4.4.1.2.99 სხვა არაკლასიფიცირებული შემოსავლები </t>
  </si>
  <si>
    <t>1.4.4.1.2.99.1 სხვა მიმდინარე შემოსავალი რომელიც მოიცავ ფულად შემოწირულობებს და სხვა ნებაყოფლობით ტრანსფერებს, რომლებსაც ფიზიკური პირები, კერძო არამომგებიანი ორგანიზაციები, არასამთავრობო ფონდები და ორგანიზაციები, საწარმოები და კორპორაციები (მთავრობისა და საერთაშორისო ორგანიზაციების გარდა) გადასცემენ სახელმწიფოს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</si>
</sst>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10409]#,##0.0;\-#,##0.0"/>
  </numFmts>
  <fonts count="23" x14ac:knownFonts="1">
    <font>
      <sz val="11"/>
      <color theme="1"/>
      <name val="Calibri"/>
      <family val="2"/>
      <scheme val="minor"/>
    </font>
    <font>
      <sz val="11"/>
      <color theme="1"/>
      <name val="Calibri"/>
      <family val="2"/>
      <scheme val="minor"/>
    </font>
    <font>
      <sz val="8"/>
      <name val="Calibri"/>
      <family val="2"/>
    </font>
    <font>
      <b/>
      <sz val="6"/>
      <color rgb="FF000000"/>
      <name val="Sylfaen"/>
      <family val="1"/>
      <charset val="204"/>
    </font>
    <font>
      <b/>
      <sz val="11"/>
      <color rgb="FFFF0000"/>
      <name val="Calibri"/>
      <family val="2"/>
    </font>
    <font>
      <sz val="11"/>
      <name val="Calibri"/>
      <family val="2"/>
      <charset val="204"/>
    </font>
    <font>
      <b/>
      <sz val="9"/>
      <color rgb="FF000000"/>
      <name val="Sylfaen"/>
      <family val="1"/>
      <charset val="204"/>
    </font>
    <font>
      <b/>
      <sz val="11"/>
      <color rgb="FF000000"/>
      <name val="Sylfaen"/>
      <family val="1"/>
      <charset val="204"/>
    </font>
    <font>
      <b/>
      <sz val="10"/>
      <color rgb="FFFF0000"/>
      <name val="Sylfaen"/>
      <family val="1"/>
      <charset val="204"/>
    </font>
    <font>
      <b/>
      <sz val="11"/>
      <name val="Calibri"/>
      <family val="2"/>
    </font>
    <font>
      <b/>
      <sz val="11"/>
      <name val="Sylfaen"/>
      <family val="1"/>
    </font>
    <font>
      <sz val="8"/>
      <name val="Arial"/>
      <family val="2"/>
    </font>
    <font>
      <b/>
      <sz val="12"/>
      <color rgb="FF000000"/>
      <name val="Sylfaen"/>
      <family val="1"/>
      <charset val="204"/>
    </font>
    <font>
      <b/>
      <sz val="10"/>
      <color rgb="FF000000"/>
      <name val="Sylfaen"/>
      <family val="1"/>
      <charset val="204"/>
    </font>
    <font>
      <b/>
      <sz val="11"/>
      <color theme="4" tint="-0.249977111117893"/>
      <name val="Sylfaen"/>
      <family val="1"/>
    </font>
    <font>
      <sz val="10"/>
      <color rgb="FF000000"/>
      <name val="Sylfaen"/>
      <family val="1"/>
      <charset val="204"/>
    </font>
    <font>
      <b/>
      <sz val="10"/>
      <color rgb="FF000000"/>
      <name val="Sylfaen"/>
      <family val="2"/>
    </font>
    <font>
      <b/>
      <sz val="11"/>
      <color rgb="FFFF0000"/>
      <name val="Sylfaen"/>
      <family val="1"/>
      <charset val="204"/>
    </font>
    <font>
      <b/>
      <sz val="10"/>
      <color theme="1"/>
      <name val="Sylfaen"/>
      <family val="1"/>
      <charset val="204"/>
    </font>
    <font>
      <sz val="10"/>
      <color rgb="FF000000"/>
      <name val="Sylfaen"/>
      <family val="2"/>
    </font>
    <font>
      <sz val="10"/>
      <color rgb="FFFF0000"/>
      <name val="Sylfaen"/>
      <family val="1"/>
      <charset val="204"/>
    </font>
    <font>
      <sz val="10"/>
      <color theme="1"/>
      <name val="Sylfaen"/>
      <family val="1"/>
      <charset val="204"/>
    </font>
    <font>
      <sz val="10"/>
      <color theme="1"/>
      <name val="Sylfaen"/>
      <family val="1"/>
    </font>
  </fonts>
  <fills count="2">
    <fill>
      <patternFill patternType="none"/>
    </fill>
    <fill>
      <patternFill patternType="gray125"/>
    </fill>
  </fills>
  <borders count="5">
    <border>
      <left/>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double">
        <color rgb="FFD3D3D3"/>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2" fillId="0" borderId="0" xfId="0" applyFont="1" applyFill="1" applyBorder="1" applyAlignment="1" applyProtection="1">
      <alignment horizontal="center" vertical="center"/>
      <protection locked="0"/>
    </xf>
    <xf numFmtId="0" fontId="3" fillId="0" borderId="1" xfId="0" applyNumberFormat="1" applyFont="1" applyFill="1" applyBorder="1" applyAlignment="1" applyProtection="1">
      <alignment vertical="center" wrapText="1" readingOrder="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lignment vertical="center"/>
    </xf>
    <xf numFmtId="0" fontId="10" fillId="0" borderId="2" xfId="0" applyNumberFormat="1" applyFont="1" applyFill="1" applyBorder="1" applyAlignment="1" applyProtection="1">
      <alignment horizontal="center" vertical="center" wrapText="1"/>
      <protection locked="0"/>
    </xf>
    <xf numFmtId="0" fontId="11" fillId="0" borderId="0" xfId="0" applyFont="1" applyFill="1" applyAlignment="1">
      <alignment horizontal="center" vertical="center"/>
    </xf>
    <xf numFmtId="0" fontId="12" fillId="0" borderId="4" xfId="0" applyNumberFormat="1" applyFont="1" applyFill="1" applyBorder="1" applyAlignment="1">
      <alignment horizontal="center" vertical="center" wrapText="1" readingOrder="1"/>
    </xf>
    <xf numFmtId="0" fontId="7" fillId="0" borderId="4" xfId="0" applyNumberFormat="1" applyFont="1" applyFill="1" applyBorder="1" applyAlignment="1">
      <alignment vertical="center" wrapText="1" readingOrder="1"/>
    </xf>
    <xf numFmtId="0" fontId="13" fillId="0" borderId="1" xfId="0" applyNumberFormat="1" applyFont="1" applyFill="1" applyBorder="1" applyAlignment="1" applyProtection="1">
      <alignment horizontal="center" vertical="center" wrapText="1" readingOrder="1"/>
      <protection locked="0"/>
    </xf>
    <xf numFmtId="0" fontId="14" fillId="0" borderId="1" xfId="0" applyNumberFormat="1" applyFont="1" applyFill="1" applyBorder="1" applyAlignment="1" applyProtection="1">
      <alignment horizontal="center" vertical="center" wrapText="1"/>
      <protection locked="0"/>
    </xf>
    <xf numFmtId="0" fontId="15" fillId="0" borderId="4" xfId="0" applyNumberFormat="1" applyFont="1" applyFill="1" applyBorder="1" applyAlignment="1">
      <alignment vertical="center" wrapText="1" readingOrder="1"/>
    </xf>
    <xf numFmtId="43" fontId="17" fillId="0" borderId="4" xfId="1" applyFont="1" applyFill="1" applyBorder="1" applyAlignment="1" applyProtection="1">
      <alignment horizontal="center" vertical="center" wrapText="1"/>
    </xf>
    <xf numFmtId="164" fontId="18" fillId="0" borderId="1" xfId="1" applyNumberFormat="1" applyFont="1" applyFill="1" applyBorder="1" applyAlignment="1" applyProtection="1">
      <alignment horizontal="center" vertical="center" wrapText="1"/>
      <protection locked="0"/>
    </xf>
    <xf numFmtId="0" fontId="15" fillId="0" borderId="4" xfId="0" applyNumberFormat="1" applyFont="1" applyFill="1" applyBorder="1" applyAlignment="1">
      <alignment horizontal="left" vertical="center" wrapText="1" indent="1" readingOrder="1"/>
    </xf>
    <xf numFmtId="43" fontId="20" fillId="0" borderId="4" xfId="1" applyFont="1" applyFill="1" applyBorder="1" applyAlignment="1" applyProtection="1">
      <alignment horizontal="center" vertical="center" wrapText="1"/>
    </xf>
    <xf numFmtId="164" fontId="21" fillId="0" borderId="4" xfId="1" applyNumberFormat="1" applyFont="1" applyFill="1" applyBorder="1" applyAlignment="1" applyProtection="1">
      <alignment horizontal="center" vertical="center" wrapText="1"/>
    </xf>
    <xf numFmtId="0" fontId="15" fillId="0" borderId="0" xfId="0" applyNumberFormat="1" applyFont="1" applyFill="1" applyBorder="1" applyAlignment="1">
      <alignment horizontal="left" vertical="center" wrapText="1" indent="1" readingOrder="1"/>
    </xf>
    <xf numFmtId="0" fontId="13" fillId="0" borderId="4" xfId="0" applyNumberFormat="1" applyFont="1" applyFill="1" applyBorder="1" applyAlignment="1">
      <alignment vertical="center" wrapText="1" readingOrder="1"/>
    </xf>
    <xf numFmtId="164" fontId="18" fillId="0" borderId="4" xfId="1" applyNumberFormat="1" applyFont="1" applyFill="1" applyBorder="1" applyAlignment="1" applyProtection="1">
      <alignment horizontal="center" vertical="center" wrapText="1"/>
    </xf>
    <xf numFmtId="0" fontId="15" fillId="0" borderId="4" xfId="0" applyNumberFormat="1" applyFont="1" applyFill="1" applyBorder="1" applyAlignment="1">
      <alignment horizontal="left" vertical="center" wrapText="1" indent="2" readingOrder="1"/>
    </xf>
    <xf numFmtId="165" fontId="22" fillId="0" borderId="4" xfId="0" applyNumberFormat="1" applyFont="1" applyFill="1" applyBorder="1" applyAlignment="1" applyProtection="1">
      <alignment horizontal="center" vertical="center" wrapText="1"/>
    </xf>
    <xf numFmtId="43" fontId="22" fillId="0" borderId="4" xfId="1"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wrapText="1" readingOrder="1"/>
    </xf>
    <xf numFmtId="0" fontId="13" fillId="0" borderId="2" xfId="0" applyNumberFormat="1" applyFont="1" applyFill="1" applyBorder="1" applyAlignment="1">
      <alignment vertical="center" wrapText="1" readingOrder="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164" fontId="5" fillId="0" borderId="0" xfId="0" applyNumberFormat="1" applyFont="1" applyFill="1" applyBorder="1" applyAlignment="1">
      <alignment vertical="center"/>
    </xf>
    <xf numFmtId="43" fontId="5" fillId="0" borderId="0" xfId="0" applyNumberFormat="1" applyFont="1" applyFill="1" applyBorder="1" applyAlignment="1">
      <alignment vertical="center"/>
    </xf>
    <xf numFmtId="43" fontId="21" fillId="0" borderId="4" xfId="1" applyNumberFormat="1" applyFont="1" applyFill="1" applyBorder="1" applyAlignment="1" applyProtection="1">
      <alignment horizontal="center" vertical="center" wrapText="1"/>
    </xf>
    <xf numFmtId="43" fontId="18" fillId="0" borderId="1" xfId="1" applyNumberFormat="1" applyFont="1" applyFill="1" applyBorder="1" applyAlignment="1" applyProtection="1">
      <alignment horizontal="center" vertical="center" wrapText="1"/>
      <protection locked="0"/>
    </xf>
    <xf numFmtId="43" fontId="18" fillId="0" borderId="4" xfId="1" applyNumberFormat="1" applyFont="1" applyFill="1" applyBorder="1" applyAlignment="1" applyProtection="1">
      <alignment horizontal="center" vertical="center" wrapText="1"/>
    </xf>
    <xf numFmtId="43" fontId="22" fillId="0" borderId="4"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readingOrder="1"/>
      <protection locked="0"/>
    </xf>
    <xf numFmtId="0" fontId="6" fillId="0" borderId="3" xfId="0"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readingOrder="1"/>
      <protection locked="0"/>
    </xf>
    <xf numFmtId="0" fontId="7" fillId="0" borderId="3" xfId="0" applyNumberFormat="1" applyFont="1" applyFill="1" applyBorder="1" applyAlignment="1" applyProtection="1">
      <alignment horizontal="center" vertical="center" wrapText="1" readingOrder="1"/>
      <protection locked="0"/>
    </xf>
    <xf numFmtId="0" fontId="8" fillId="0" borderId="2" xfId="0" applyNumberFormat="1" applyFont="1" applyFill="1" applyBorder="1" applyAlignment="1" applyProtection="1">
      <alignment horizontal="center" vertical="center" wrapText="1" readingOrder="1"/>
      <protection locked="0"/>
    </xf>
    <xf numFmtId="0" fontId="9" fillId="0" borderId="2" xfId="0" applyFont="1" applyFill="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rushadze\Google%20Drive%20(atipfund2019@gmail.com)\&#4305;&#4312;&#4323;&#4335;&#4308;&#4322;&#4312;%202018\&#4306;&#4304;&#4316;&#4332;&#4308;&#4320;&#4304;%20%202017%20&#4322;&#4320;&#4308;&#4324;&#4312;&#4313;&#4312;&#4316;&#430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ხელმწიფო"/>
      <sheetName val="საკუთარი ტრეფიკინგი"/>
      <sheetName val="სხვა შემოსავლებიდან"/>
      <sheetName val="არაფინანსური აქტივები"/>
      <sheetName val="ფინანსური აქტივები"/>
      <sheetName val="ვალდებულებების ზრდა"/>
      <sheetName val="გრანტები"/>
    </sheetNames>
    <sheetDataSet>
      <sheetData sheetId="0" refreshError="1"/>
      <sheetData sheetId="1" refreshError="1"/>
      <sheetData sheetId="2"/>
      <sheetData sheetId="3">
        <row r="3">
          <cell r="E3">
            <v>0</v>
          </cell>
          <cell r="F3">
            <v>0</v>
          </cell>
          <cell r="G3">
            <v>0</v>
          </cell>
          <cell r="H3">
            <v>0</v>
          </cell>
        </row>
      </sheetData>
      <sheetData sheetId="4">
        <row r="3">
          <cell r="E3">
            <v>0</v>
          </cell>
          <cell r="F3">
            <v>0</v>
          </cell>
          <cell r="G3">
            <v>0</v>
          </cell>
          <cell r="H3">
            <v>0</v>
          </cell>
        </row>
      </sheetData>
      <sheetData sheetId="5">
        <row r="3">
          <cell r="E3">
            <v>0</v>
          </cell>
          <cell r="F3">
            <v>0</v>
          </cell>
          <cell r="G3">
            <v>0</v>
          </cell>
          <cell r="H3">
            <v>0</v>
          </cell>
        </row>
      </sheetData>
      <sheetData sheetId="6">
        <row r="3">
          <cell r="E3">
            <v>0</v>
          </cell>
          <cell r="F3">
            <v>0</v>
          </cell>
          <cell r="G3">
            <v>0</v>
          </cell>
          <cell r="H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topLeftCell="B1" zoomScaleNormal="100" workbookViewId="0">
      <selection activeCell="H26" sqref="H26"/>
    </sheetView>
  </sheetViews>
  <sheetFormatPr defaultColWidth="8.85546875" defaultRowHeight="15" x14ac:dyDescent="0.25"/>
  <cols>
    <col min="1" max="1" width="6.85546875" style="27" hidden="1" customWidth="1"/>
    <col min="2" max="2" width="19.7109375" style="6" customWidth="1"/>
    <col min="3" max="3" width="58.28515625" style="6" customWidth="1"/>
    <col min="4" max="4" width="15.140625" style="6" customWidth="1"/>
    <col min="5" max="5" width="17.140625" style="28" customWidth="1"/>
    <col min="6" max="6" width="14.28515625" style="28" bestFit="1" customWidth="1"/>
    <col min="7" max="7" width="15.140625" style="28" customWidth="1"/>
    <col min="8" max="8" width="14.5703125" style="28" customWidth="1"/>
    <col min="9" max="9" width="14.28515625" style="28" customWidth="1"/>
    <col min="10" max="10" width="0" style="6" hidden="1" customWidth="1"/>
    <col min="11" max="11" width="8.85546875" style="6"/>
    <col min="12" max="12" width="9.5703125" style="6" bestFit="1" customWidth="1"/>
    <col min="13" max="16384" width="8.85546875" style="6"/>
  </cols>
  <sheetData>
    <row r="1" spans="1:12" ht="18" customHeight="1" x14ac:dyDescent="0.25">
      <c r="A1" s="1"/>
      <c r="B1" s="2"/>
      <c r="C1" s="3"/>
      <c r="D1" s="3"/>
      <c r="E1" s="4"/>
      <c r="F1" s="4"/>
      <c r="G1" s="4"/>
      <c r="H1" s="4"/>
      <c r="I1" s="4"/>
      <c r="J1" s="5"/>
    </row>
    <row r="2" spans="1:12" ht="27.75" customHeight="1" x14ac:dyDescent="0.25">
      <c r="A2" s="1"/>
      <c r="B2" s="35" t="s">
        <v>0</v>
      </c>
      <c r="C2" s="37" t="s">
        <v>1</v>
      </c>
      <c r="D2" s="39" t="s">
        <v>2</v>
      </c>
      <c r="E2" s="40" t="s">
        <v>3</v>
      </c>
      <c r="F2" s="40"/>
      <c r="G2" s="40"/>
      <c r="H2" s="40"/>
      <c r="I2" s="40"/>
      <c r="J2" s="5"/>
    </row>
    <row r="3" spans="1:12" ht="30.75" customHeight="1" x14ac:dyDescent="0.25">
      <c r="A3" s="1"/>
      <c r="B3" s="36"/>
      <c r="C3" s="38"/>
      <c r="D3" s="39"/>
      <c r="E3" s="7" t="s">
        <v>4</v>
      </c>
      <c r="F3" s="7" t="s">
        <v>5</v>
      </c>
      <c r="G3" s="7" t="s">
        <v>6</v>
      </c>
      <c r="H3" s="7" t="s">
        <v>7</v>
      </c>
      <c r="I3" s="7" t="s">
        <v>8</v>
      </c>
      <c r="J3" s="5"/>
    </row>
    <row r="4" spans="1:12" ht="50.25" customHeight="1" thickBot="1" x14ac:dyDescent="0.3">
      <c r="A4" s="8"/>
      <c r="B4" s="9" t="s">
        <v>33</v>
      </c>
      <c r="C4" s="10" t="s">
        <v>9</v>
      </c>
      <c r="D4" s="11"/>
      <c r="E4" s="12"/>
      <c r="F4" s="12"/>
      <c r="G4" s="12"/>
      <c r="H4" s="12"/>
      <c r="I4" s="12"/>
      <c r="J4" s="5">
        <f t="shared" ref="J4:J20" si="0">D4-E4</f>
        <v>0</v>
      </c>
    </row>
    <row r="5" spans="1:12" ht="19.5" customHeight="1" thickTop="1" thickBot="1" x14ac:dyDescent="0.3">
      <c r="A5" s="8" t="str">
        <f>IF((D5+E5+F5+G5+H5+I5)&lt;&gt;0,"a","b")</f>
        <v>a</v>
      </c>
      <c r="B5" s="9"/>
      <c r="C5" s="13" t="s">
        <v>10</v>
      </c>
      <c r="D5" s="14">
        <f>+D6+D11</f>
        <v>33006</v>
      </c>
      <c r="E5" s="32">
        <f>+F5+G5+H5+I5</f>
        <v>33006</v>
      </c>
      <c r="F5" s="32">
        <f>F6+F18+F19+F20+F21+F11+F16</f>
        <v>1025</v>
      </c>
      <c r="G5" s="15">
        <f>G6+G18+G19+G20+G21+G11+G16</f>
        <v>150</v>
      </c>
      <c r="H5" s="15">
        <f>H6+H18+H19+H20+H21+H11+H16</f>
        <v>31831</v>
      </c>
      <c r="I5" s="15">
        <f t="shared" ref="I5" si="1">I6+I18+I19+I20+I21+I11</f>
        <v>0</v>
      </c>
      <c r="J5" s="5">
        <f t="shared" si="0"/>
        <v>0</v>
      </c>
    </row>
    <row r="6" spans="1:12" ht="19.5" customHeight="1" thickTop="1" thickBot="1" x14ac:dyDescent="0.3">
      <c r="A6" s="8"/>
      <c r="B6" s="9"/>
      <c r="C6" s="20" t="s">
        <v>35</v>
      </c>
      <c r="D6" s="17">
        <f t="shared" ref="D6:D10" si="2">+E6</f>
        <v>658</v>
      </c>
      <c r="E6" s="31">
        <f>F6+G6+H6+I6</f>
        <v>658</v>
      </c>
      <c r="F6" s="31">
        <f>+F7</f>
        <v>0</v>
      </c>
      <c r="G6" s="18">
        <f t="shared" ref="G6:I7" si="3">+G7</f>
        <v>0</v>
      </c>
      <c r="H6" s="18">
        <f t="shared" si="3"/>
        <v>658</v>
      </c>
      <c r="I6" s="18">
        <f t="shared" si="3"/>
        <v>0</v>
      </c>
      <c r="J6" s="5"/>
      <c r="L6" s="30"/>
    </row>
    <row r="7" spans="1:12" ht="31.5" thickTop="1" thickBot="1" x14ac:dyDescent="0.3">
      <c r="A7" s="8"/>
      <c r="B7" s="9"/>
      <c r="C7" s="16" t="s">
        <v>36</v>
      </c>
      <c r="D7" s="17">
        <f t="shared" si="2"/>
        <v>658</v>
      </c>
      <c r="E7" s="31">
        <f t="shared" ref="E7:E10" si="4">F7+G7+H7+I7</f>
        <v>658</v>
      </c>
      <c r="F7" s="31">
        <f>+F8</f>
        <v>0</v>
      </c>
      <c r="G7" s="31">
        <f t="shared" si="3"/>
        <v>0</v>
      </c>
      <c r="H7" s="31">
        <f t="shared" si="3"/>
        <v>658</v>
      </c>
      <c r="I7" s="31">
        <f t="shared" si="3"/>
        <v>0</v>
      </c>
      <c r="J7" s="5"/>
      <c r="L7" s="29"/>
    </row>
    <row r="8" spans="1:12" ht="31.5" thickTop="1" thickBot="1" x14ac:dyDescent="0.3">
      <c r="A8" s="8"/>
      <c r="B8" s="9"/>
      <c r="C8" s="16" t="s">
        <v>37</v>
      </c>
      <c r="D8" s="17">
        <f t="shared" si="2"/>
        <v>658</v>
      </c>
      <c r="E8" s="31">
        <f t="shared" si="4"/>
        <v>658</v>
      </c>
      <c r="F8" s="31">
        <f>+F9+F10</f>
        <v>0</v>
      </c>
      <c r="G8" s="31">
        <f t="shared" ref="G8:I8" si="5">+G9+G10</f>
        <v>0</v>
      </c>
      <c r="H8" s="31">
        <f t="shared" si="5"/>
        <v>658</v>
      </c>
      <c r="I8" s="31">
        <f t="shared" si="5"/>
        <v>0</v>
      </c>
      <c r="J8" s="5"/>
      <c r="L8" s="29"/>
    </row>
    <row r="9" spans="1:12" ht="46.5" thickTop="1" thickBot="1" x14ac:dyDescent="0.3">
      <c r="A9" s="8"/>
      <c r="B9" s="9"/>
      <c r="C9" s="16" t="s">
        <v>38</v>
      </c>
      <c r="D9" s="17">
        <f t="shared" si="2"/>
        <v>158</v>
      </c>
      <c r="E9" s="31">
        <f t="shared" si="4"/>
        <v>158</v>
      </c>
      <c r="F9" s="31"/>
      <c r="G9" s="18"/>
      <c r="H9" s="18">
        <v>158</v>
      </c>
      <c r="I9" s="18"/>
      <c r="J9" s="5"/>
      <c r="L9" s="29"/>
    </row>
    <row r="10" spans="1:12" ht="31.5" thickTop="1" thickBot="1" x14ac:dyDescent="0.3">
      <c r="A10" s="8"/>
      <c r="B10" s="9"/>
      <c r="C10" s="16" t="s">
        <v>39</v>
      </c>
      <c r="D10" s="17">
        <f t="shared" si="2"/>
        <v>500</v>
      </c>
      <c r="E10" s="31">
        <f t="shared" si="4"/>
        <v>500</v>
      </c>
      <c r="F10" s="31"/>
      <c r="G10" s="18"/>
      <c r="H10" s="18">
        <v>500</v>
      </c>
      <c r="I10" s="18"/>
      <c r="J10" s="5"/>
      <c r="L10" s="29"/>
    </row>
    <row r="11" spans="1:12" ht="19.5" customHeight="1" thickTop="1" thickBot="1" x14ac:dyDescent="0.3">
      <c r="A11" s="8"/>
      <c r="B11" s="9"/>
      <c r="C11" s="20" t="s">
        <v>40</v>
      </c>
      <c r="D11" s="17">
        <f>+E11</f>
        <v>32348</v>
      </c>
      <c r="E11" s="18">
        <f>+F11+G11+H11+I11</f>
        <v>32348</v>
      </c>
      <c r="F11" s="18">
        <f>+F12</f>
        <v>1025</v>
      </c>
      <c r="G11" s="18">
        <f t="shared" ref="G11:I14" si="6">+G12</f>
        <v>150</v>
      </c>
      <c r="H11" s="18">
        <f t="shared" si="6"/>
        <v>31173</v>
      </c>
      <c r="I11" s="18">
        <f>+I12</f>
        <v>0</v>
      </c>
      <c r="J11" s="5"/>
    </row>
    <row r="12" spans="1:12" ht="35.25" customHeight="1" thickTop="1" thickBot="1" x14ac:dyDescent="0.3">
      <c r="A12" s="8"/>
      <c r="B12" s="9"/>
      <c r="C12" s="16" t="s">
        <v>41</v>
      </c>
      <c r="D12" s="17">
        <f>+E12</f>
        <v>32348</v>
      </c>
      <c r="E12" s="18">
        <f t="shared" ref="E12:E15" si="7">+F12+G12+H12+I12</f>
        <v>32348</v>
      </c>
      <c r="F12" s="18">
        <f>+F13</f>
        <v>1025</v>
      </c>
      <c r="G12" s="18">
        <f t="shared" si="6"/>
        <v>150</v>
      </c>
      <c r="H12" s="18">
        <f t="shared" si="6"/>
        <v>31173</v>
      </c>
      <c r="I12" s="18">
        <f t="shared" si="6"/>
        <v>0</v>
      </c>
      <c r="J12" s="5"/>
    </row>
    <row r="13" spans="1:12" ht="35.25" customHeight="1" thickTop="1" thickBot="1" x14ac:dyDescent="0.3">
      <c r="A13" s="8"/>
      <c r="B13" s="9"/>
      <c r="C13" s="16" t="s">
        <v>42</v>
      </c>
      <c r="D13" s="17">
        <f t="shared" ref="D13:D15" si="8">+E13</f>
        <v>32348</v>
      </c>
      <c r="E13" s="18">
        <f t="shared" si="7"/>
        <v>32348</v>
      </c>
      <c r="F13" s="18">
        <f>+F14</f>
        <v>1025</v>
      </c>
      <c r="G13" s="18">
        <f t="shared" si="6"/>
        <v>150</v>
      </c>
      <c r="H13" s="18">
        <f t="shared" si="6"/>
        <v>31173</v>
      </c>
      <c r="I13" s="18">
        <f t="shared" si="6"/>
        <v>0</v>
      </c>
      <c r="J13" s="5"/>
    </row>
    <row r="14" spans="1:12" ht="35.25" customHeight="1" thickTop="1" thickBot="1" x14ac:dyDescent="0.3">
      <c r="A14" s="8"/>
      <c r="B14" s="9"/>
      <c r="C14" s="16" t="s">
        <v>43</v>
      </c>
      <c r="D14" s="17">
        <f t="shared" si="8"/>
        <v>32348</v>
      </c>
      <c r="E14" s="18">
        <f t="shared" si="7"/>
        <v>32348</v>
      </c>
      <c r="F14" s="18">
        <f>+F15</f>
        <v>1025</v>
      </c>
      <c r="G14" s="18">
        <f t="shared" si="6"/>
        <v>150</v>
      </c>
      <c r="H14" s="18">
        <f t="shared" si="6"/>
        <v>31173</v>
      </c>
      <c r="I14" s="18">
        <f t="shared" si="6"/>
        <v>0</v>
      </c>
      <c r="J14" s="5"/>
    </row>
    <row r="15" spans="1:12" ht="106.5" thickTop="1" thickBot="1" x14ac:dyDescent="0.3">
      <c r="A15" s="8"/>
      <c r="B15" s="9"/>
      <c r="C15" s="16" t="s">
        <v>44</v>
      </c>
      <c r="D15" s="17">
        <f t="shared" si="8"/>
        <v>32348</v>
      </c>
      <c r="E15" s="18">
        <f t="shared" si="7"/>
        <v>32348</v>
      </c>
      <c r="F15" s="18">
        <v>1025</v>
      </c>
      <c r="G15" s="18">
        <v>150</v>
      </c>
      <c r="H15" s="18">
        <v>31173</v>
      </c>
      <c r="I15" s="18"/>
      <c r="J15" s="5"/>
    </row>
    <row r="16" spans="1:12" ht="35.25" hidden="1" customHeight="1" thickTop="1" thickBot="1" x14ac:dyDescent="0.3">
      <c r="A16" s="8"/>
      <c r="B16" s="9"/>
      <c r="C16" s="20" t="s">
        <v>32</v>
      </c>
      <c r="D16" s="17">
        <f>+E16</f>
        <v>0</v>
      </c>
      <c r="E16" s="18">
        <f>+F16+G16+H16+I16</f>
        <v>0</v>
      </c>
      <c r="F16" s="18">
        <f>+F17</f>
        <v>0</v>
      </c>
      <c r="G16" s="18">
        <f t="shared" ref="G16:I16" si="9">+G17</f>
        <v>0</v>
      </c>
      <c r="H16" s="18">
        <f t="shared" si="9"/>
        <v>0</v>
      </c>
      <c r="I16" s="18">
        <f t="shared" si="9"/>
        <v>0</v>
      </c>
      <c r="J16" s="5"/>
    </row>
    <row r="17" spans="1:12" ht="35.25" hidden="1" customHeight="1" thickTop="1" thickBot="1" x14ac:dyDescent="0.3">
      <c r="A17" s="8"/>
      <c r="B17" s="9"/>
      <c r="C17" s="16" t="s">
        <v>31</v>
      </c>
      <c r="D17" s="17">
        <f>+E17</f>
        <v>0</v>
      </c>
      <c r="E17" s="18"/>
      <c r="F17" s="18"/>
      <c r="G17" s="18"/>
      <c r="H17" s="18"/>
      <c r="I17" s="18"/>
      <c r="J17" s="5"/>
      <c r="K17" s="29"/>
    </row>
    <row r="18" spans="1:12" ht="19.5" hidden="1" customHeight="1" thickTop="1" thickBot="1" x14ac:dyDescent="0.3">
      <c r="A18" s="8" t="str">
        <f t="shared" ref="A18:A37" si="10">IF((D18+E18+F18+G18+H18+I18)&lt;&gt;0,"a","b")</f>
        <v>b</v>
      </c>
      <c r="B18" s="9"/>
      <c r="C18" s="16" t="s">
        <v>11</v>
      </c>
      <c r="D18" s="17"/>
      <c r="E18" s="18">
        <f>F18+G18+H18+I18</f>
        <v>0</v>
      </c>
      <c r="F18" s="18">
        <f>'[1]არაფინანსური აქტივები'!E3</f>
        <v>0</v>
      </c>
      <c r="G18" s="18">
        <f>'[1]არაფინანსური აქტივები'!F3</f>
        <v>0</v>
      </c>
      <c r="H18" s="18">
        <f>'[1]არაფინანსური აქტივები'!G3</f>
        <v>0</v>
      </c>
      <c r="I18" s="18">
        <f>'[1]არაფინანსური აქტივები'!H3</f>
        <v>0</v>
      </c>
      <c r="J18" s="5">
        <f t="shared" si="0"/>
        <v>0</v>
      </c>
      <c r="L18" s="19"/>
    </row>
    <row r="19" spans="1:12" ht="19.5" hidden="1" customHeight="1" thickTop="1" thickBot="1" x14ac:dyDescent="0.3">
      <c r="A19" s="8" t="str">
        <f t="shared" si="10"/>
        <v>b</v>
      </c>
      <c r="B19" s="9"/>
      <c r="C19" s="16" t="s">
        <v>12</v>
      </c>
      <c r="D19" s="17"/>
      <c r="E19" s="18">
        <f t="shared" ref="E19:E34" si="11">F19+G19+H19+I19</f>
        <v>0</v>
      </c>
      <c r="F19" s="18">
        <f>'[1]ფინანსური აქტივები'!E3</f>
        <v>0</v>
      </c>
      <c r="G19" s="18">
        <f>'[1]ფინანსური აქტივები'!F3</f>
        <v>0</v>
      </c>
      <c r="H19" s="18">
        <f>'[1]ფინანსური აქტივები'!G3</f>
        <v>0</v>
      </c>
      <c r="I19" s="18">
        <f>'[1]ფინანსური აქტივები'!H3</f>
        <v>0</v>
      </c>
      <c r="J19" s="5">
        <f t="shared" si="0"/>
        <v>0</v>
      </c>
      <c r="L19" s="19"/>
    </row>
    <row r="20" spans="1:12" ht="19.5" hidden="1" customHeight="1" thickTop="1" thickBot="1" x14ac:dyDescent="0.3">
      <c r="A20" s="8" t="str">
        <f t="shared" si="10"/>
        <v>b</v>
      </c>
      <c r="B20" s="9"/>
      <c r="C20" s="16" t="s">
        <v>13</v>
      </c>
      <c r="D20" s="17"/>
      <c r="E20" s="18">
        <f t="shared" si="11"/>
        <v>0</v>
      </c>
      <c r="F20" s="18">
        <f>'[1]ვალდებულებების ზრდა'!E3</f>
        <v>0</v>
      </c>
      <c r="G20" s="18">
        <f>'[1]ვალდებულებების ზრდა'!F3</f>
        <v>0</v>
      </c>
      <c r="H20" s="18">
        <f>'[1]ვალდებულებების ზრდა'!G3</f>
        <v>0</v>
      </c>
      <c r="I20" s="18">
        <f>'[1]ვალდებულებების ზრდა'!H3</f>
        <v>0</v>
      </c>
      <c r="J20" s="5">
        <f t="shared" si="0"/>
        <v>0</v>
      </c>
    </row>
    <row r="21" spans="1:12" ht="19.5" hidden="1" customHeight="1" thickTop="1" thickBot="1" x14ac:dyDescent="0.3">
      <c r="A21" s="8" t="str">
        <f t="shared" si="10"/>
        <v>b</v>
      </c>
      <c r="B21" s="9"/>
      <c r="C21" s="16" t="s">
        <v>14</v>
      </c>
      <c r="D21" s="17"/>
      <c r="E21" s="18">
        <f t="shared" si="11"/>
        <v>0</v>
      </c>
      <c r="F21" s="18">
        <f>[1]გრანტები!E3</f>
        <v>0</v>
      </c>
      <c r="G21" s="18">
        <f>[1]გრანტები!F3</f>
        <v>0</v>
      </c>
      <c r="H21" s="18">
        <f>[1]გრანტები!G3</f>
        <v>0</v>
      </c>
      <c r="I21" s="18">
        <f>[1]გრანტები!H3</f>
        <v>0</v>
      </c>
      <c r="J21" s="5"/>
    </row>
    <row r="22" spans="1:12" ht="19.5" thickTop="1" thickBot="1" x14ac:dyDescent="0.3">
      <c r="A22" s="8" t="str">
        <f t="shared" si="10"/>
        <v>a</v>
      </c>
      <c r="B22" s="9"/>
      <c r="C22" s="20" t="s">
        <v>15</v>
      </c>
      <c r="D22" s="14">
        <f>D23+D32+D33+D34</f>
        <v>33006</v>
      </c>
      <c r="E22" s="31">
        <f>E23+E32+E33+E34</f>
        <v>33006</v>
      </c>
      <c r="F22" s="33">
        <f t="shared" ref="F22:I22" si="12">F23+F32+F33+F34</f>
        <v>0</v>
      </c>
      <c r="G22" s="33">
        <f>G23+G32+G33+G34</f>
        <v>0</v>
      </c>
      <c r="H22" s="33">
        <f t="shared" si="12"/>
        <v>33006</v>
      </c>
      <c r="I22" s="21">
        <f t="shared" si="12"/>
        <v>0</v>
      </c>
      <c r="J22" s="5">
        <f t="shared" ref="J22:J37" si="13">D22-E22</f>
        <v>0</v>
      </c>
    </row>
    <row r="23" spans="1:12" ht="19.5" thickTop="1" thickBot="1" x14ac:dyDescent="0.3">
      <c r="A23" s="8" t="str">
        <f t="shared" si="10"/>
        <v>a</v>
      </c>
      <c r="B23" s="9" t="s">
        <v>16</v>
      </c>
      <c r="C23" s="16" t="s">
        <v>17</v>
      </c>
      <c r="D23" s="17">
        <f>D24+D25+D26+D27+D28+D29+D30</f>
        <v>33006</v>
      </c>
      <c r="E23" s="31">
        <f t="shared" si="11"/>
        <v>33006</v>
      </c>
      <c r="F23" s="31">
        <f t="shared" ref="F23:I23" si="14">F24+F25+F26+F27+F28+F29+F30</f>
        <v>0</v>
      </c>
      <c r="G23" s="31">
        <f t="shared" si="14"/>
        <v>0</v>
      </c>
      <c r="H23" s="31">
        <f t="shared" si="14"/>
        <v>33006</v>
      </c>
      <c r="I23" s="18">
        <f t="shared" si="14"/>
        <v>0</v>
      </c>
      <c r="J23" s="5">
        <f t="shared" si="13"/>
        <v>0</v>
      </c>
    </row>
    <row r="24" spans="1:12" ht="19.5" thickTop="1" thickBot="1" x14ac:dyDescent="0.3">
      <c r="A24" s="8" t="str">
        <f t="shared" si="10"/>
        <v>b</v>
      </c>
      <c r="B24" s="9" t="s">
        <v>16</v>
      </c>
      <c r="C24" s="22" t="s">
        <v>18</v>
      </c>
      <c r="D24" s="17"/>
      <c r="E24" s="31">
        <f t="shared" si="11"/>
        <v>0</v>
      </c>
      <c r="F24" s="31"/>
      <c r="G24" s="31"/>
      <c r="H24" s="31"/>
      <c r="I24" s="18"/>
      <c r="J24" s="5">
        <f t="shared" si="13"/>
        <v>0</v>
      </c>
    </row>
    <row r="25" spans="1:12" ht="19.5" thickTop="1" thickBot="1" x14ac:dyDescent="0.3">
      <c r="A25" s="8" t="str">
        <f t="shared" si="10"/>
        <v>a</v>
      </c>
      <c r="B25" s="9" t="s">
        <v>16</v>
      </c>
      <c r="C25" s="22" t="s">
        <v>19</v>
      </c>
      <c r="D25" s="17">
        <f>+E25</f>
        <v>33006</v>
      </c>
      <c r="E25" s="31">
        <f>F25+G25+H25+I25</f>
        <v>33006</v>
      </c>
      <c r="F25" s="31"/>
      <c r="G25" s="31"/>
      <c r="H25" s="31">
        <v>33006</v>
      </c>
      <c r="I25" s="18"/>
      <c r="J25" s="5">
        <f t="shared" si="13"/>
        <v>0</v>
      </c>
    </row>
    <row r="26" spans="1:12" ht="19.5" thickTop="1" thickBot="1" x14ac:dyDescent="0.3">
      <c r="A26" s="8" t="str">
        <f t="shared" si="10"/>
        <v>b</v>
      </c>
      <c r="B26" s="9" t="s">
        <v>16</v>
      </c>
      <c r="C26" s="22" t="s">
        <v>20</v>
      </c>
      <c r="D26" s="17">
        <v>0</v>
      </c>
      <c r="E26" s="31">
        <f t="shared" si="11"/>
        <v>0</v>
      </c>
      <c r="F26" s="34"/>
      <c r="G26" s="34"/>
      <c r="H26" s="34"/>
      <c r="I26" s="23"/>
      <c r="J26" s="5">
        <f t="shared" si="13"/>
        <v>0</v>
      </c>
    </row>
    <row r="27" spans="1:12" ht="19.5" thickTop="1" thickBot="1" x14ac:dyDescent="0.3">
      <c r="A27" s="8" t="str">
        <f t="shared" si="10"/>
        <v>b</v>
      </c>
      <c r="B27" s="9" t="s">
        <v>16</v>
      </c>
      <c r="C27" s="22" t="s">
        <v>21</v>
      </c>
      <c r="D27" s="17">
        <v>0</v>
      </c>
      <c r="E27" s="31">
        <f t="shared" si="11"/>
        <v>0</v>
      </c>
      <c r="F27" s="31"/>
      <c r="G27" s="31"/>
      <c r="H27" s="31"/>
      <c r="I27" s="18"/>
      <c r="J27" s="5">
        <f t="shared" si="13"/>
        <v>0</v>
      </c>
    </row>
    <row r="28" spans="1:12" ht="19.5" thickTop="1" thickBot="1" x14ac:dyDescent="0.3">
      <c r="A28" s="8" t="str">
        <f t="shared" si="10"/>
        <v>b</v>
      </c>
      <c r="B28" s="9" t="s">
        <v>16</v>
      </c>
      <c r="C28" s="22" t="s">
        <v>22</v>
      </c>
      <c r="D28" s="17">
        <v>0</v>
      </c>
      <c r="E28" s="31">
        <f t="shared" si="11"/>
        <v>0</v>
      </c>
      <c r="F28" s="31"/>
      <c r="G28" s="31"/>
      <c r="H28" s="31"/>
      <c r="I28" s="18"/>
      <c r="J28" s="5">
        <f t="shared" si="13"/>
        <v>0</v>
      </c>
    </row>
    <row r="29" spans="1:12" ht="19.5" thickTop="1" thickBot="1" x14ac:dyDescent="0.3">
      <c r="A29" s="8" t="str">
        <f t="shared" si="10"/>
        <v>b</v>
      </c>
      <c r="B29" s="9" t="s">
        <v>16</v>
      </c>
      <c r="C29" s="22" t="s">
        <v>23</v>
      </c>
      <c r="D29" s="17">
        <v>0</v>
      </c>
      <c r="E29" s="31">
        <f t="shared" si="11"/>
        <v>0</v>
      </c>
      <c r="F29" s="31"/>
      <c r="G29" s="31"/>
      <c r="H29" s="31"/>
      <c r="I29" s="18"/>
      <c r="J29" s="5">
        <f t="shared" si="13"/>
        <v>0</v>
      </c>
    </row>
    <row r="30" spans="1:12" ht="19.5" thickTop="1" thickBot="1" x14ac:dyDescent="0.3">
      <c r="A30" s="8" t="str">
        <f t="shared" si="10"/>
        <v>b</v>
      </c>
      <c r="B30" s="9" t="s">
        <v>16</v>
      </c>
      <c r="C30" s="22" t="s">
        <v>24</v>
      </c>
      <c r="D30" s="17">
        <f>+E30</f>
        <v>0</v>
      </c>
      <c r="E30" s="31">
        <f t="shared" si="11"/>
        <v>0</v>
      </c>
      <c r="F30" s="31">
        <f>+F31</f>
        <v>0</v>
      </c>
      <c r="G30" s="31">
        <f t="shared" ref="G30:I30" si="15">+G31</f>
        <v>0</v>
      </c>
      <c r="H30" s="31">
        <f t="shared" si="15"/>
        <v>0</v>
      </c>
      <c r="I30" s="18">
        <f t="shared" si="15"/>
        <v>0</v>
      </c>
      <c r="J30" s="5">
        <f t="shared" si="13"/>
        <v>0</v>
      </c>
    </row>
    <row r="31" spans="1:12" ht="31.5" thickTop="1" thickBot="1" x14ac:dyDescent="0.3">
      <c r="A31" s="8"/>
      <c r="B31" s="9"/>
      <c r="C31" s="22" t="s">
        <v>34</v>
      </c>
      <c r="D31" s="17">
        <f>+E31</f>
        <v>0</v>
      </c>
      <c r="E31" s="31">
        <f t="shared" si="11"/>
        <v>0</v>
      </c>
      <c r="F31" s="31"/>
      <c r="G31" s="31"/>
      <c r="H31" s="31"/>
      <c r="I31" s="18"/>
      <c r="J31" s="5"/>
    </row>
    <row r="32" spans="1:12" ht="19.5" thickTop="1" thickBot="1" x14ac:dyDescent="0.3">
      <c r="A32" s="8" t="str">
        <f t="shared" si="10"/>
        <v>b</v>
      </c>
      <c r="B32" s="9" t="s">
        <v>16</v>
      </c>
      <c r="C32" s="16" t="s">
        <v>25</v>
      </c>
      <c r="D32" s="17">
        <f>+E32</f>
        <v>0</v>
      </c>
      <c r="E32" s="18">
        <f t="shared" si="11"/>
        <v>0</v>
      </c>
      <c r="F32" s="31"/>
      <c r="G32" s="31"/>
      <c r="H32" s="31"/>
      <c r="I32" s="18"/>
      <c r="J32" s="5">
        <f t="shared" si="13"/>
        <v>0</v>
      </c>
    </row>
    <row r="33" spans="1:10" ht="19.5" thickTop="1" thickBot="1" x14ac:dyDescent="0.3">
      <c r="A33" s="8" t="str">
        <f t="shared" si="10"/>
        <v>b</v>
      </c>
      <c r="B33" s="9" t="s">
        <v>16</v>
      </c>
      <c r="C33" s="16" t="s">
        <v>26</v>
      </c>
      <c r="D33" s="17">
        <v>0</v>
      </c>
      <c r="E33" s="18">
        <f t="shared" si="11"/>
        <v>0</v>
      </c>
      <c r="F33" s="23"/>
      <c r="G33" s="23"/>
      <c r="H33" s="23"/>
      <c r="I33" s="23"/>
      <c r="J33" s="5">
        <f t="shared" si="13"/>
        <v>0</v>
      </c>
    </row>
    <row r="34" spans="1:10" ht="19.5" thickTop="1" thickBot="1" x14ac:dyDescent="0.3">
      <c r="A34" s="8" t="str">
        <f t="shared" si="10"/>
        <v>b</v>
      </c>
      <c r="B34" s="9" t="s">
        <v>16</v>
      </c>
      <c r="C34" s="16" t="s">
        <v>27</v>
      </c>
      <c r="D34" s="17">
        <v>0</v>
      </c>
      <c r="E34" s="18">
        <f t="shared" si="11"/>
        <v>0</v>
      </c>
      <c r="F34" s="23"/>
      <c r="G34" s="23"/>
      <c r="H34" s="23"/>
      <c r="I34" s="23"/>
      <c r="J34" s="5">
        <f t="shared" si="13"/>
        <v>0</v>
      </c>
    </row>
    <row r="35" spans="1:10" ht="19.5" thickTop="1" thickBot="1" x14ac:dyDescent="0.3">
      <c r="A35" s="8" t="str">
        <f t="shared" si="10"/>
        <v>b</v>
      </c>
      <c r="B35" s="9"/>
      <c r="C35" s="20" t="s">
        <v>28</v>
      </c>
      <c r="D35" s="17">
        <f>D5-D22</f>
        <v>0</v>
      </c>
      <c r="E35" s="18">
        <f>F35+G35+H35+I35</f>
        <v>0</v>
      </c>
      <c r="F35" s="24">
        <f>F5-F22</f>
        <v>1025</v>
      </c>
      <c r="G35" s="24">
        <f>G5-G22</f>
        <v>150</v>
      </c>
      <c r="H35" s="24">
        <f>H5-H22</f>
        <v>-1175</v>
      </c>
      <c r="I35" s="24">
        <f>I5-I22</f>
        <v>0</v>
      </c>
      <c r="J35" s="5">
        <f t="shared" si="13"/>
        <v>0</v>
      </c>
    </row>
    <row r="36" spans="1:10" ht="19.5" thickTop="1" thickBot="1" x14ac:dyDescent="0.3">
      <c r="A36" s="8" t="str">
        <f t="shared" si="10"/>
        <v>a</v>
      </c>
      <c r="B36" s="9"/>
      <c r="C36" s="20" t="s">
        <v>29</v>
      </c>
      <c r="D36" s="17"/>
      <c r="E36" s="18"/>
      <c r="F36" s="18"/>
      <c r="G36" s="18">
        <f>F37</f>
        <v>1025</v>
      </c>
      <c r="H36" s="18">
        <f>G37</f>
        <v>1175</v>
      </c>
      <c r="I36" s="18">
        <f>H37</f>
        <v>0</v>
      </c>
      <c r="J36" s="5">
        <f t="shared" si="13"/>
        <v>0</v>
      </c>
    </row>
    <row r="37" spans="1:10" ht="19.5" thickTop="1" thickBot="1" x14ac:dyDescent="0.3">
      <c r="A37" s="8" t="str">
        <f t="shared" si="10"/>
        <v>a</v>
      </c>
      <c r="B37" s="25"/>
      <c r="C37" s="26" t="s">
        <v>30</v>
      </c>
      <c r="D37" s="17">
        <v>0</v>
      </c>
      <c r="E37" s="18">
        <v>0</v>
      </c>
      <c r="F37" s="18">
        <f>F36+F5-F22</f>
        <v>1025</v>
      </c>
      <c r="G37" s="18">
        <f>G36+G5-G22</f>
        <v>1175</v>
      </c>
      <c r="H37" s="18">
        <f>H36+H5-H22</f>
        <v>0</v>
      </c>
      <c r="I37" s="18">
        <f>I36+I5-I22</f>
        <v>0</v>
      </c>
      <c r="J37" s="5">
        <f t="shared" si="13"/>
        <v>0</v>
      </c>
    </row>
    <row r="38" spans="1:10" ht="15.75" thickTop="1" x14ac:dyDescent="0.25"/>
    <row r="39" spans="1:10" x14ac:dyDescent="0.25">
      <c r="D39" s="30"/>
    </row>
  </sheetData>
  <mergeCells count="4">
    <mergeCell ref="B2:B3"/>
    <mergeCell ref="C2:C3"/>
    <mergeCell ref="D2:D3"/>
    <mergeCell ref="E2:I2"/>
  </mergeCells>
  <pageMargins left="0.7" right="0.7" top="0.75" bottom="0.75" header="0.3" footer="0.3"/>
  <pageSetup scale="5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2020-09-14T08:41:12Z</dcterms:modified>
</cp:coreProperties>
</file>