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2260" windowHeight="12645"/>
  </bookViews>
  <sheets>
    <sheet name="მოსალოდნელი ხარჯები" sheetId="2" r:id="rId1"/>
  </sheets>
  <definedNames>
    <definedName name="_xlnm._FilterDatabase" localSheetId="0" hidden="1">'მოსალოდნელი ხარჯები'!$A$2:$T$14</definedName>
    <definedName name="DATA1">#REF!</definedName>
    <definedName name="_xlnm.Print_Area" localSheetId="0">'მოსალოდნელი ხარჯები'!$B$2:$R$14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6" i="2" l="1"/>
  <c r="M6" i="2"/>
  <c r="E6" i="2"/>
  <c r="N4" i="2" l="1"/>
  <c r="O4" i="2"/>
  <c r="M4" i="2"/>
  <c r="D4" i="2"/>
  <c r="F4" i="2"/>
  <c r="G4" i="2"/>
  <c r="H4" i="2"/>
  <c r="I4" i="2"/>
  <c r="J4" i="2"/>
  <c r="E4" i="2"/>
  <c r="K4" i="2" l="1"/>
  <c r="I3" i="2"/>
  <c r="N3" i="2"/>
  <c r="M3" i="2"/>
  <c r="O3" i="2" l="1"/>
  <c r="H3" i="2"/>
  <c r="G3" i="2"/>
  <c r="F3" i="2"/>
  <c r="D3" i="2"/>
  <c r="L14" i="2"/>
  <c r="L13" i="2"/>
  <c r="P12" i="2"/>
  <c r="P11" i="2"/>
  <c r="P10" i="2"/>
  <c r="P9" i="2"/>
  <c r="L8" i="2"/>
  <c r="L7" i="2"/>
  <c r="P6" i="2"/>
  <c r="Q6" i="2" s="1"/>
  <c r="P5" i="2"/>
  <c r="Q5" i="2" l="1"/>
  <c r="R11" i="2"/>
  <c r="Q11" i="2"/>
  <c r="R5" i="2"/>
  <c r="R9" i="2"/>
  <c r="Q9" i="2"/>
  <c r="K13" i="2"/>
  <c r="P13" i="2"/>
  <c r="R13" i="2" s="1"/>
  <c r="R6" i="2"/>
  <c r="R10" i="2"/>
  <c r="Q10" i="2"/>
  <c r="K14" i="2"/>
  <c r="P14" i="2"/>
  <c r="R14" i="2" s="1"/>
  <c r="K7" i="2"/>
  <c r="P7" i="2"/>
  <c r="R7" i="2" s="1"/>
  <c r="K8" i="2"/>
  <c r="P8" i="2"/>
  <c r="R8" i="2" s="1"/>
  <c r="R12" i="2"/>
  <c r="Q12" i="2"/>
  <c r="L6" i="2"/>
  <c r="K6" i="2"/>
  <c r="L5" i="2"/>
  <c r="K5" i="2"/>
  <c r="L10" i="2"/>
  <c r="K10" i="2"/>
  <c r="L11" i="2"/>
  <c r="K11" i="2"/>
  <c r="L9" i="2"/>
  <c r="K9" i="2"/>
  <c r="L12" i="2"/>
  <c r="K12" i="2"/>
  <c r="E3" i="2"/>
  <c r="P4" i="2" l="1"/>
  <c r="Q4" i="2" s="1"/>
  <c r="Q7" i="2"/>
  <c r="Q14" i="2"/>
  <c r="Q8" i="2"/>
  <c r="Q13" i="2"/>
  <c r="J3" i="2"/>
  <c r="L3" i="2" s="1"/>
  <c r="L4" i="2"/>
  <c r="P3" i="2" l="1"/>
  <c r="R4" i="2"/>
  <c r="K3" i="2"/>
  <c r="R3" i="2" l="1"/>
  <c r="Q3" i="2"/>
</calcChain>
</file>

<file path=xl/sharedStrings.xml><?xml version="1.0" encoding="utf-8"?>
<sst xmlns="http://schemas.openxmlformats.org/spreadsheetml/2006/main" count="51" uniqueCount="30">
  <si>
    <t>პროგრამული კოდი</t>
  </si>
  <si>
    <t>დასახელება</t>
  </si>
  <si>
    <t/>
  </si>
  <si>
    <t>ხარჯები</t>
  </si>
  <si>
    <t>შრომის ანაზღაურება</t>
  </si>
  <si>
    <t>საქონელი და მომსახურება</t>
  </si>
  <si>
    <t>პროცენტი</t>
  </si>
  <si>
    <t>სუბსიდიები</t>
  </si>
  <si>
    <t>გრანტები</t>
  </si>
  <si>
    <t>სოციალური უზრუნველყოფა</t>
  </si>
  <si>
    <t>სხვა ხარჯები</t>
  </si>
  <si>
    <t>არაფინანსური აქტივების ზრდა</t>
  </si>
  <si>
    <t>ფინანსური აქტივების ზრდა</t>
  </si>
  <si>
    <t>ვალდებულებების კლება</t>
  </si>
  <si>
    <t>დამტკიცებული 6 თვე</t>
  </si>
  <si>
    <t>დაზუსტებული წლიური</t>
  </si>
  <si>
    <t>დაზუსტებული 6 თვე</t>
  </si>
  <si>
    <t>საკასო I კვარტალი</t>
  </si>
  <si>
    <t>მოსალოდნელი მაისი</t>
  </si>
  <si>
    <t>მოსალოდნელი ივნისი</t>
  </si>
  <si>
    <t>დამტკიცებული წლიური</t>
  </si>
  <si>
    <t>6 თვის მოსალოდნელი</t>
  </si>
  <si>
    <t>წლიური მოსალოდნელი</t>
  </si>
  <si>
    <t>წლიური დეფიციტი/პროფიციტი</t>
  </si>
  <si>
    <t>ივლისი-დეკემბერი მოსალოდნელი ხარჯი</t>
  </si>
  <si>
    <t>ტენდერიდან ეკონომია I კვარტალი</t>
  </si>
  <si>
    <t>6 თვის მოსალოდნელი საკასო/დაზუსტებულთან</t>
  </si>
  <si>
    <t>6 თვის დეფიციტი/პროფიციტი</t>
  </si>
  <si>
    <t>წლიური მოსალოდნელი საკასო/დაზუსტებულთან</t>
  </si>
  <si>
    <t>აპარატი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</si>
</sst>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name val="Calibri"/>
      <family val="2"/>
      <charset val="204"/>
      <scheme val="minor"/>
    </font>
    <font>
      <b/>
      <sz val="12"/>
      <name val="Sylfaen"/>
      <family val="1"/>
      <charset val="204"/>
    </font>
    <font>
      <b/>
      <sz val="12"/>
      <name val="Calibri"/>
      <family val="2"/>
      <scheme val="minor"/>
    </font>
    <font>
      <b/>
      <sz val="12"/>
      <color theme="3"/>
      <name val="Sylfaen"/>
      <family val="1"/>
      <charset val="204"/>
    </font>
    <font>
      <b/>
      <sz val="12"/>
      <color theme="3"/>
      <name val="Calibri"/>
      <family val="2"/>
      <scheme val="minor"/>
    </font>
    <font>
      <b/>
      <sz val="12"/>
      <color theme="1"/>
      <name val="Sylfaen"/>
      <family val="1"/>
      <charset val="204"/>
    </font>
    <font>
      <sz val="12"/>
      <color theme="1"/>
      <name val="Sylfaen"/>
      <family val="1"/>
    </font>
    <font>
      <sz val="12"/>
      <color theme="1"/>
      <name val="Sylfaen"/>
      <family val="1"/>
      <charset val="204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  <charset val="204"/>
    </font>
    <font>
      <b/>
      <sz val="12"/>
      <color theme="1"/>
      <name val="Sylfaen"/>
      <family val="1"/>
    </font>
    <font>
      <sz val="12"/>
      <color theme="1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theme="1"/>
      </left>
      <right style="hair">
        <color theme="1"/>
      </right>
      <top style="hair">
        <color theme="1"/>
      </top>
      <bottom/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9" fontId="17" fillId="0" borderId="0" applyFont="0" applyFill="0" applyBorder="0" applyAlignment="0" applyProtection="0"/>
  </cellStyleXfs>
  <cellXfs count="29">
    <xf numFmtId="0" fontId="0" fillId="0" borderId="0" xfId="0"/>
    <xf numFmtId="0" fontId="2" fillId="3" borderId="2" xfId="1" applyFont="1" applyFill="1" applyBorder="1" applyAlignment="1">
      <alignment horizontal="center" vertical="center" wrapText="1"/>
    </xf>
    <xf numFmtId="0" fontId="3" fillId="3" borderId="2" xfId="1" applyFont="1" applyFill="1" applyBorder="1" applyAlignment="1">
      <alignment horizontal="center" vertical="center" wrapText="1"/>
    </xf>
    <xf numFmtId="164" fontId="4" fillId="3" borderId="2" xfId="2" applyNumberFormat="1" applyFont="1" applyFill="1" applyBorder="1" applyAlignment="1">
      <alignment vertical="center" wrapText="1"/>
    </xf>
    <xf numFmtId="164" fontId="6" fillId="4" borderId="2" xfId="2" applyNumberFormat="1" applyFont="1" applyFill="1" applyBorder="1" applyAlignment="1">
      <alignment vertical="center" wrapText="1"/>
    </xf>
    <xf numFmtId="164" fontId="6" fillId="3" borderId="2" xfId="2" applyNumberFormat="1" applyFont="1" applyFill="1" applyBorder="1" applyAlignment="1">
      <alignment vertical="center" wrapText="1"/>
    </xf>
    <xf numFmtId="164" fontId="10" fillId="4" borderId="2" xfId="2" applyNumberFormat="1" applyFont="1" applyFill="1" applyBorder="1" applyAlignment="1" applyProtection="1">
      <alignment vertical="center" wrapText="1"/>
    </xf>
    <xf numFmtId="0" fontId="5" fillId="0" borderId="2" xfId="1" applyNumberFormat="1" applyFont="1" applyFill="1" applyBorder="1" applyAlignment="1">
      <alignment horizontal="center" vertical="center" wrapText="1" readingOrder="1"/>
    </xf>
    <xf numFmtId="0" fontId="5" fillId="0" borderId="2" xfId="1" applyFont="1" applyFill="1" applyBorder="1" applyAlignment="1">
      <alignment vertical="center" wrapText="1"/>
    </xf>
    <xf numFmtId="0" fontId="7" fillId="0" borderId="2" xfId="1" applyNumberFormat="1" applyFont="1" applyFill="1" applyBorder="1" applyAlignment="1">
      <alignment horizontal="center" vertical="center" wrapText="1" readingOrder="1"/>
    </xf>
    <xf numFmtId="0" fontId="8" fillId="0" borderId="2" xfId="1" applyFont="1" applyFill="1" applyBorder="1" applyAlignment="1">
      <alignment horizontal="left" vertical="center" wrapText="1" indent="2"/>
    </xf>
    <xf numFmtId="164" fontId="11" fillId="4" borderId="2" xfId="2" applyNumberFormat="1" applyFont="1" applyFill="1" applyBorder="1" applyAlignment="1">
      <alignment vertical="center" wrapText="1"/>
    </xf>
    <xf numFmtId="0" fontId="9" fillId="0" borderId="2" xfId="1" applyFont="1" applyFill="1" applyBorder="1" applyAlignment="1">
      <alignment horizontal="left" vertical="center" wrapText="1" indent="2"/>
    </xf>
    <xf numFmtId="0" fontId="12" fillId="0" borderId="0" xfId="1" applyFont="1" applyFill="1" applyBorder="1" applyAlignment="1" applyProtection="1">
      <alignment horizontal="center" vertical="center"/>
      <protection locked="0"/>
    </xf>
    <xf numFmtId="0" fontId="7" fillId="0" borderId="1" xfId="1" applyNumberFormat="1" applyFont="1" applyFill="1" applyBorder="1" applyAlignment="1" applyProtection="1">
      <alignment vertical="center" wrapText="1" readingOrder="1"/>
      <protection locked="0"/>
    </xf>
    <xf numFmtId="0" fontId="13" fillId="0" borderId="0" xfId="1" applyFont="1" applyFill="1" applyBorder="1" applyAlignment="1" applyProtection="1">
      <alignment horizontal="center" vertical="center"/>
      <protection locked="0"/>
    </xf>
    <xf numFmtId="164" fontId="13" fillId="0" borderId="0" xfId="1" applyNumberFormat="1" applyFont="1" applyFill="1" applyBorder="1" applyAlignment="1" applyProtection="1">
      <alignment horizontal="center" vertical="center"/>
      <protection locked="0"/>
    </xf>
    <xf numFmtId="0" fontId="14" fillId="0" borderId="0" xfId="1" applyFont="1" applyFill="1" applyBorder="1" applyAlignment="1">
      <alignment vertical="center"/>
    </xf>
    <xf numFmtId="0" fontId="16" fillId="0" borderId="0" xfId="1" applyFont="1" applyFill="1" applyAlignment="1">
      <alignment horizontal="center" vertical="center"/>
    </xf>
    <xf numFmtId="0" fontId="12" fillId="0" borderId="0" xfId="1" applyFont="1" applyFill="1" applyBorder="1" applyAlignment="1">
      <alignment horizontal="center" vertical="center"/>
    </xf>
    <xf numFmtId="0" fontId="14" fillId="0" borderId="0" xfId="1" applyFont="1" applyFill="1" applyBorder="1" applyAlignment="1">
      <alignment horizontal="center" vertical="center"/>
    </xf>
    <xf numFmtId="0" fontId="15" fillId="2" borderId="3" xfId="1" applyNumberFormat="1" applyFont="1" applyFill="1" applyBorder="1" applyAlignment="1" applyProtection="1">
      <alignment horizontal="center" vertical="center" wrapText="1"/>
      <protection locked="0"/>
    </xf>
    <xf numFmtId="0" fontId="7" fillId="2" borderId="2" xfId="1" applyNumberFormat="1" applyFont="1" applyFill="1" applyBorder="1" applyAlignment="1" applyProtection="1">
      <alignment horizontal="center" vertical="center" wrapText="1" readingOrder="1"/>
      <protection locked="0"/>
    </xf>
    <xf numFmtId="9" fontId="4" fillId="3" borderId="2" xfId="3" applyNumberFormat="1" applyFont="1" applyFill="1" applyBorder="1" applyAlignment="1">
      <alignment vertical="center" wrapText="1"/>
    </xf>
    <xf numFmtId="9" fontId="6" fillId="3" borderId="2" xfId="3" applyNumberFormat="1" applyFont="1" applyFill="1" applyBorder="1" applyAlignment="1">
      <alignment vertical="center" wrapText="1"/>
    </xf>
    <xf numFmtId="9" fontId="4" fillId="3" borderId="2" xfId="2" applyNumberFormat="1" applyFont="1" applyFill="1" applyBorder="1" applyAlignment="1">
      <alignment vertical="center" wrapText="1"/>
    </xf>
    <xf numFmtId="0" fontId="15" fillId="2" borderId="0" xfId="1" applyNumberFormat="1" applyFont="1" applyFill="1" applyBorder="1" applyAlignment="1" applyProtection="1">
      <alignment horizontal="center" vertical="center" wrapText="1"/>
      <protection locked="0"/>
    </xf>
    <xf numFmtId="9" fontId="4" fillId="3" borderId="0" xfId="3" applyNumberFormat="1" applyFont="1" applyFill="1" applyBorder="1" applyAlignment="1">
      <alignment vertical="center" wrapText="1"/>
    </xf>
    <xf numFmtId="9" fontId="6" fillId="3" borderId="0" xfId="3" applyNumberFormat="1" applyFont="1" applyFill="1" applyBorder="1" applyAlignment="1">
      <alignment vertical="center" wrapText="1"/>
    </xf>
  </cellXfs>
  <cellStyles count="4">
    <cellStyle name="Comma 2" xfId="2"/>
    <cellStyle name="Normal" xfId="0" builtinId="0"/>
    <cellStyle name="Normal 2" xfId="1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4"/>
  <sheetViews>
    <sheetView showGridLines="0" tabSelected="1" view="pageBreakPreview" zoomScale="80" zoomScaleNormal="100" zoomScaleSheetLayoutView="80" workbookViewId="0">
      <pane xSplit="3" ySplit="2" topLeftCell="D3" activePane="bottomRight" state="frozen"/>
      <selection pane="topRight" activeCell="D1" sqref="D1"/>
      <selection pane="bottomLeft" activeCell="A5" sqref="A5"/>
      <selection pane="bottomRight" activeCell="O13" sqref="O13"/>
    </sheetView>
  </sheetViews>
  <sheetFormatPr defaultColWidth="8.85546875" defaultRowHeight="15.75" x14ac:dyDescent="0.25"/>
  <cols>
    <col min="1" max="1" width="2.85546875" style="19" customWidth="1"/>
    <col min="2" max="2" width="18.42578125" style="17" customWidth="1"/>
    <col min="3" max="3" width="56.7109375" style="17" customWidth="1"/>
    <col min="4" max="4" width="20.5703125" style="20" customWidth="1"/>
    <col min="5" max="5" width="21.140625" style="17" customWidth="1"/>
    <col min="6" max="6" width="18.28515625" style="17" hidden="1" customWidth="1"/>
    <col min="7" max="7" width="20.5703125" style="17" hidden="1" customWidth="1"/>
    <col min="8" max="8" width="21.5703125" style="17" hidden="1" customWidth="1"/>
    <col min="9" max="9" width="18.28515625" style="17" customWidth="1"/>
    <col min="10" max="11" width="20.7109375" style="17" customWidth="1"/>
    <col min="12" max="12" width="21.7109375" style="17" customWidth="1"/>
    <col min="13" max="13" width="21" style="20" customWidth="1"/>
    <col min="14" max="14" width="21" style="17" customWidth="1"/>
    <col min="15" max="16" width="21.5703125" style="17" customWidth="1"/>
    <col min="17" max="17" width="20.28515625" style="17" customWidth="1"/>
    <col min="18" max="18" width="20.7109375" style="17" customWidth="1"/>
    <col min="19" max="19" width="95.5703125" style="17" customWidth="1"/>
    <col min="20" max="16384" width="8.85546875" style="17"/>
  </cols>
  <sheetData>
    <row r="1" spans="1:20" ht="18" customHeight="1" x14ac:dyDescent="0.25">
      <c r="A1" s="13"/>
      <c r="B1" s="14"/>
      <c r="C1" s="15"/>
      <c r="D1" s="15"/>
      <c r="M1" s="16"/>
    </row>
    <row r="2" spans="1:20" ht="77.25" customHeight="1" x14ac:dyDescent="0.25">
      <c r="A2" s="13"/>
      <c r="B2" s="22" t="s">
        <v>0</v>
      </c>
      <c r="C2" s="22" t="s">
        <v>1</v>
      </c>
      <c r="D2" s="21" t="s">
        <v>14</v>
      </c>
      <c r="E2" s="21" t="s">
        <v>16</v>
      </c>
      <c r="F2" s="21" t="s">
        <v>17</v>
      </c>
      <c r="G2" s="21" t="s">
        <v>18</v>
      </c>
      <c r="H2" s="21" t="s">
        <v>19</v>
      </c>
      <c r="I2" s="21" t="s">
        <v>25</v>
      </c>
      <c r="J2" s="21" t="s">
        <v>21</v>
      </c>
      <c r="K2" s="21" t="s">
        <v>27</v>
      </c>
      <c r="L2" s="21" t="s">
        <v>26</v>
      </c>
      <c r="M2" s="21" t="s">
        <v>20</v>
      </c>
      <c r="N2" s="21" t="s">
        <v>15</v>
      </c>
      <c r="O2" s="21" t="s">
        <v>24</v>
      </c>
      <c r="P2" s="21" t="s">
        <v>22</v>
      </c>
      <c r="Q2" s="21" t="s">
        <v>23</v>
      </c>
      <c r="R2" s="21" t="s">
        <v>28</v>
      </c>
      <c r="S2" s="26"/>
    </row>
    <row r="3" spans="1:20" ht="45.75" customHeight="1" x14ac:dyDescent="0.25">
      <c r="A3" s="18"/>
      <c r="B3" s="1"/>
      <c r="C3" s="2"/>
      <c r="D3" s="3">
        <f t="shared" ref="D3" si="0">D4+D12+D13+D14</f>
        <v>585500</v>
      </c>
      <c r="E3" s="3">
        <f t="shared" ref="E3" si="1">E4+E12+E13+E14</f>
        <v>585500</v>
      </c>
      <c r="F3" s="3">
        <f t="shared" ref="F3" si="2">F4+F12+F13+F14</f>
        <v>1540502.3299999998</v>
      </c>
      <c r="G3" s="3">
        <f>G4+G12+G13+G14</f>
        <v>0</v>
      </c>
      <c r="H3" s="3">
        <f t="shared" ref="H3:I3" si="3">H4+H12+H13+H14</f>
        <v>0</v>
      </c>
      <c r="I3" s="3">
        <f t="shared" si="3"/>
        <v>0</v>
      </c>
      <c r="J3" s="3">
        <f t="shared" ref="J3" si="4">J4+J12+J13+J14</f>
        <v>524400</v>
      </c>
      <c r="K3" s="3">
        <f t="shared" ref="K3:K14" si="5">E3-J3</f>
        <v>61100</v>
      </c>
      <c r="L3" s="25">
        <f t="shared" ref="L3:L14" si="6">J3/E3</f>
        <v>0.89564474807856531</v>
      </c>
      <c r="M3" s="6">
        <f t="shared" ref="M3:N3" si="7">M4+M12+M13+M14</f>
        <v>1210100</v>
      </c>
      <c r="N3" s="6">
        <f t="shared" si="7"/>
        <v>1210100</v>
      </c>
      <c r="O3" s="3">
        <f t="shared" ref="O3" si="8">O4+O12+O13+O14</f>
        <v>685700</v>
      </c>
      <c r="P3" s="3">
        <f t="shared" ref="P3" si="9">P4+P12+P13+P14</f>
        <v>1210100</v>
      </c>
      <c r="Q3" s="3">
        <f t="shared" ref="Q3:Q14" si="10">N3-P3</f>
        <v>0</v>
      </c>
      <c r="R3" s="23">
        <f t="shared" ref="R3:R14" si="11">P3/N3</f>
        <v>1</v>
      </c>
      <c r="S3" s="27"/>
      <c r="T3" s="17" t="s">
        <v>29</v>
      </c>
    </row>
    <row r="4" spans="1:20" ht="18" x14ac:dyDescent="0.25">
      <c r="A4" s="18"/>
      <c r="B4" s="7" t="s">
        <v>2</v>
      </c>
      <c r="C4" s="8" t="s">
        <v>3</v>
      </c>
      <c r="D4" s="5">
        <f>SUM(D5:D11)</f>
        <v>585500</v>
      </c>
      <c r="E4" s="5">
        <f>SUM(E5:E11)</f>
        <v>584100</v>
      </c>
      <c r="F4" s="5">
        <f t="shared" ref="F4:M4" si="12">SUM(F5:F11)</f>
        <v>1514351.3299999998</v>
      </c>
      <c r="G4" s="5">
        <f t="shared" si="12"/>
        <v>0</v>
      </c>
      <c r="H4" s="5">
        <f t="shared" si="12"/>
        <v>0</v>
      </c>
      <c r="I4" s="5">
        <f t="shared" si="12"/>
        <v>0</v>
      </c>
      <c r="J4" s="5">
        <f t="shared" si="12"/>
        <v>523000</v>
      </c>
      <c r="K4" s="3">
        <f t="shared" si="5"/>
        <v>61100</v>
      </c>
      <c r="L4" s="25">
        <f t="shared" si="6"/>
        <v>0.8953946242081835</v>
      </c>
      <c r="M4" s="4">
        <f t="shared" si="12"/>
        <v>1210100</v>
      </c>
      <c r="N4" s="4">
        <f t="shared" ref="N4" si="13">SUM(N5:N11)</f>
        <v>1208700</v>
      </c>
      <c r="O4" s="4">
        <f t="shared" ref="O4:P4" si="14">SUM(O5:O11)</f>
        <v>685700</v>
      </c>
      <c r="P4" s="4">
        <f t="shared" si="14"/>
        <v>1208700</v>
      </c>
      <c r="Q4" s="3">
        <f t="shared" si="10"/>
        <v>0</v>
      </c>
      <c r="R4" s="24">
        <f t="shared" si="11"/>
        <v>1</v>
      </c>
      <c r="S4" s="28"/>
      <c r="T4" s="17" t="s">
        <v>29</v>
      </c>
    </row>
    <row r="5" spans="1:20" ht="18" x14ac:dyDescent="0.25">
      <c r="A5" s="18"/>
      <c r="B5" s="9" t="s">
        <v>2</v>
      </c>
      <c r="C5" s="10" t="s">
        <v>4</v>
      </c>
      <c r="D5" s="3">
        <v>322500</v>
      </c>
      <c r="E5" s="3">
        <v>322500</v>
      </c>
      <c r="F5" s="3">
        <v>887609.99</v>
      </c>
      <c r="G5" s="3"/>
      <c r="H5" s="3"/>
      <c r="I5" s="3"/>
      <c r="J5" s="3">
        <v>322500</v>
      </c>
      <c r="K5" s="3">
        <f t="shared" si="5"/>
        <v>0</v>
      </c>
      <c r="L5" s="25">
        <f t="shared" si="6"/>
        <v>1</v>
      </c>
      <c r="M5" s="11">
        <v>645000</v>
      </c>
      <c r="N5" s="11">
        <v>645000</v>
      </c>
      <c r="O5" s="3">
        <v>322500</v>
      </c>
      <c r="P5" s="3">
        <f t="shared" ref="P5:P14" si="15">J5+O5</f>
        <v>645000</v>
      </c>
      <c r="Q5" s="3">
        <f t="shared" si="10"/>
        <v>0</v>
      </c>
      <c r="R5" s="23">
        <f t="shared" si="11"/>
        <v>1</v>
      </c>
      <c r="S5" s="27"/>
      <c r="T5" s="17" t="s">
        <v>29</v>
      </c>
    </row>
    <row r="6" spans="1:20" ht="18" x14ac:dyDescent="0.25">
      <c r="A6" s="18"/>
      <c r="B6" s="9" t="s">
        <v>2</v>
      </c>
      <c r="C6" s="10" t="s">
        <v>5</v>
      </c>
      <c r="D6" s="3">
        <v>256000</v>
      </c>
      <c r="E6" s="3">
        <f>256000-1400-500</f>
        <v>254100</v>
      </c>
      <c r="F6" s="3">
        <v>595954.68000000005</v>
      </c>
      <c r="G6" s="3"/>
      <c r="H6" s="3"/>
      <c r="I6" s="3"/>
      <c r="J6" s="3">
        <v>200000</v>
      </c>
      <c r="K6" s="3">
        <f t="shared" si="5"/>
        <v>54100</v>
      </c>
      <c r="L6" s="25">
        <f t="shared" si="6"/>
        <v>0.78709169618260533</v>
      </c>
      <c r="M6" s="11">
        <f>415100+143000</f>
        <v>558100</v>
      </c>
      <c r="N6" s="11">
        <f>415100+143000-1400-500</f>
        <v>556200</v>
      </c>
      <c r="O6" s="3">
        <v>356200</v>
      </c>
      <c r="P6" s="3">
        <f t="shared" si="15"/>
        <v>556200</v>
      </c>
      <c r="Q6" s="3">
        <f t="shared" si="10"/>
        <v>0</v>
      </c>
      <c r="R6" s="23">
        <f t="shared" si="11"/>
        <v>1</v>
      </c>
      <c r="S6" s="27"/>
      <c r="T6" s="17" t="s">
        <v>29</v>
      </c>
    </row>
    <row r="7" spans="1:20" ht="18" x14ac:dyDescent="0.25">
      <c r="A7" s="18"/>
      <c r="B7" s="9" t="s">
        <v>2</v>
      </c>
      <c r="C7" s="10" t="s">
        <v>6</v>
      </c>
      <c r="D7" s="3"/>
      <c r="E7" s="3"/>
      <c r="F7" s="3"/>
      <c r="G7" s="3"/>
      <c r="H7" s="3"/>
      <c r="I7" s="3"/>
      <c r="J7" s="3"/>
      <c r="K7" s="3">
        <f t="shared" si="5"/>
        <v>0</v>
      </c>
      <c r="L7" s="25" t="e">
        <f t="shared" si="6"/>
        <v>#DIV/0!</v>
      </c>
      <c r="M7" s="11"/>
      <c r="N7" s="11"/>
      <c r="O7" s="3"/>
      <c r="P7" s="3">
        <f t="shared" si="15"/>
        <v>0</v>
      </c>
      <c r="Q7" s="3">
        <f t="shared" si="10"/>
        <v>0</v>
      </c>
      <c r="R7" s="23" t="e">
        <f t="shared" si="11"/>
        <v>#DIV/0!</v>
      </c>
      <c r="S7" s="27"/>
      <c r="T7" s="17" t="s">
        <v>29</v>
      </c>
    </row>
    <row r="8" spans="1:20" ht="18" x14ac:dyDescent="0.25">
      <c r="A8" s="18"/>
      <c r="B8" s="9" t="s">
        <v>2</v>
      </c>
      <c r="C8" s="12" t="s">
        <v>7</v>
      </c>
      <c r="D8" s="3"/>
      <c r="E8" s="3"/>
      <c r="F8" s="3"/>
      <c r="G8" s="3"/>
      <c r="H8" s="3"/>
      <c r="I8" s="3"/>
      <c r="J8" s="3"/>
      <c r="K8" s="3">
        <f t="shared" si="5"/>
        <v>0</v>
      </c>
      <c r="L8" s="25" t="e">
        <f t="shared" si="6"/>
        <v>#DIV/0!</v>
      </c>
      <c r="M8" s="11"/>
      <c r="N8" s="11"/>
      <c r="O8" s="3"/>
      <c r="P8" s="3">
        <f t="shared" si="15"/>
        <v>0</v>
      </c>
      <c r="Q8" s="3">
        <f t="shared" si="10"/>
        <v>0</v>
      </c>
      <c r="R8" s="23" t="e">
        <f t="shared" si="11"/>
        <v>#DIV/0!</v>
      </c>
      <c r="S8" s="27"/>
      <c r="T8" s="17" t="s">
        <v>29</v>
      </c>
    </row>
    <row r="9" spans="1:20" ht="18" x14ac:dyDescent="0.25">
      <c r="A9" s="18"/>
      <c r="B9" s="9" t="s">
        <v>2</v>
      </c>
      <c r="C9" s="12" t="s">
        <v>8</v>
      </c>
      <c r="D9" s="3"/>
      <c r="E9" s="3"/>
      <c r="F9" s="3"/>
      <c r="G9" s="3"/>
      <c r="H9" s="3"/>
      <c r="I9" s="3"/>
      <c r="J9" s="3"/>
      <c r="K9" s="3">
        <f t="shared" si="5"/>
        <v>0</v>
      </c>
      <c r="L9" s="25" t="e">
        <f t="shared" si="6"/>
        <v>#DIV/0!</v>
      </c>
      <c r="M9" s="11"/>
      <c r="N9" s="11"/>
      <c r="O9" s="3"/>
      <c r="P9" s="3">
        <f t="shared" si="15"/>
        <v>0</v>
      </c>
      <c r="Q9" s="3">
        <f t="shared" si="10"/>
        <v>0</v>
      </c>
      <c r="R9" s="23" t="e">
        <f t="shared" si="11"/>
        <v>#DIV/0!</v>
      </c>
      <c r="S9" s="27"/>
      <c r="T9" s="17" t="s">
        <v>29</v>
      </c>
    </row>
    <row r="10" spans="1:20" ht="18" x14ac:dyDescent="0.25">
      <c r="A10" s="18"/>
      <c r="B10" s="9" t="s">
        <v>2</v>
      </c>
      <c r="C10" s="12" t="s">
        <v>9</v>
      </c>
      <c r="D10" s="3"/>
      <c r="E10" s="3"/>
      <c r="F10" s="3">
        <v>25458.9</v>
      </c>
      <c r="G10" s="3"/>
      <c r="H10" s="3"/>
      <c r="I10" s="3"/>
      <c r="J10" s="3"/>
      <c r="K10" s="3">
        <f t="shared" si="5"/>
        <v>0</v>
      </c>
      <c r="L10" s="25" t="e">
        <f t="shared" si="6"/>
        <v>#DIV/0!</v>
      </c>
      <c r="M10" s="11"/>
      <c r="N10" s="11"/>
      <c r="O10" s="3"/>
      <c r="P10" s="3">
        <f t="shared" si="15"/>
        <v>0</v>
      </c>
      <c r="Q10" s="3">
        <f t="shared" si="10"/>
        <v>0</v>
      </c>
      <c r="R10" s="23" t="e">
        <f t="shared" si="11"/>
        <v>#DIV/0!</v>
      </c>
      <c r="S10" s="27"/>
      <c r="T10" s="17" t="s">
        <v>29</v>
      </c>
    </row>
    <row r="11" spans="1:20" ht="18" x14ac:dyDescent="0.25">
      <c r="A11" s="18"/>
      <c r="B11" s="9" t="s">
        <v>2</v>
      </c>
      <c r="C11" s="12" t="s">
        <v>10</v>
      </c>
      <c r="D11" s="3">
        <v>7000</v>
      </c>
      <c r="E11" s="3">
        <v>7500</v>
      </c>
      <c r="F11" s="3">
        <v>5327.76</v>
      </c>
      <c r="G11" s="3"/>
      <c r="H11" s="3"/>
      <c r="I11" s="3"/>
      <c r="J11" s="3">
        <v>500</v>
      </c>
      <c r="K11" s="3">
        <f t="shared" si="5"/>
        <v>7000</v>
      </c>
      <c r="L11" s="25">
        <f t="shared" si="6"/>
        <v>6.6666666666666666E-2</v>
      </c>
      <c r="M11" s="11">
        <v>7000</v>
      </c>
      <c r="N11" s="11">
        <v>7500</v>
      </c>
      <c r="O11" s="3">
        <v>7000</v>
      </c>
      <c r="P11" s="3">
        <f t="shared" si="15"/>
        <v>7500</v>
      </c>
      <c r="Q11" s="3">
        <f t="shared" si="10"/>
        <v>0</v>
      </c>
      <c r="R11" s="23">
        <f t="shared" si="11"/>
        <v>1</v>
      </c>
      <c r="S11" s="27"/>
      <c r="T11" s="17" t="s">
        <v>29</v>
      </c>
    </row>
    <row r="12" spans="1:20" ht="18" x14ac:dyDescent="0.25">
      <c r="A12" s="18"/>
      <c r="B12" s="9" t="s">
        <v>2</v>
      </c>
      <c r="C12" s="8" t="s">
        <v>11</v>
      </c>
      <c r="D12" s="5"/>
      <c r="E12" s="5">
        <v>1400</v>
      </c>
      <c r="F12" s="5">
        <v>26151</v>
      </c>
      <c r="G12" s="5"/>
      <c r="H12" s="5"/>
      <c r="I12" s="5"/>
      <c r="J12" s="3">
        <v>1400</v>
      </c>
      <c r="K12" s="3">
        <f t="shared" si="5"/>
        <v>0</v>
      </c>
      <c r="L12" s="25">
        <f t="shared" si="6"/>
        <v>1</v>
      </c>
      <c r="M12" s="4"/>
      <c r="N12" s="4">
        <v>1400</v>
      </c>
      <c r="O12" s="5">
        <v>0</v>
      </c>
      <c r="P12" s="5">
        <f t="shared" si="15"/>
        <v>1400</v>
      </c>
      <c r="Q12" s="5">
        <f t="shared" si="10"/>
        <v>0</v>
      </c>
      <c r="R12" s="24">
        <f t="shared" si="11"/>
        <v>1</v>
      </c>
      <c r="S12" s="28"/>
      <c r="T12" s="17" t="s">
        <v>29</v>
      </c>
    </row>
    <row r="13" spans="1:20" ht="18" x14ac:dyDescent="0.25">
      <c r="A13" s="18"/>
      <c r="B13" s="9" t="s">
        <v>2</v>
      </c>
      <c r="C13" s="8" t="s">
        <v>12</v>
      </c>
      <c r="D13" s="5"/>
      <c r="E13" s="5"/>
      <c r="F13" s="5"/>
      <c r="G13" s="5"/>
      <c r="H13" s="5"/>
      <c r="I13" s="5"/>
      <c r="J13" s="3"/>
      <c r="K13" s="3">
        <f t="shared" si="5"/>
        <v>0</v>
      </c>
      <c r="L13" s="25" t="e">
        <f t="shared" si="6"/>
        <v>#DIV/0!</v>
      </c>
      <c r="M13" s="4"/>
      <c r="N13" s="4"/>
      <c r="O13" s="5"/>
      <c r="P13" s="5">
        <f t="shared" si="15"/>
        <v>0</v>
      </c>
      <c r="Q13" s="5">
        <f t="shared" si="10"/>
        <v>0</v>
      </c>
      <c r="R13" s="24" t="e">
        <f t="shared" si="11"/>
        <v>#DIV/0!</v>
      </c>
      <c r="S13" s="28"/>
      <c r="T13" s="17" t="s">
        <v>29</v>
      </c>
    </row>
    <row r="14" spans="1:20" ht="18" x14ac:dyDescent="0.25">
      <c r="A14" s="18"/>
      <c r="B14" s="9" t="s">
        <v>2</v>
      </c>
      <c r="C14" s="8" t="s">
        <v>13</v>
      </c>
      <c r="D14" s="5"/>
      <c r="E14" s="5"/>
      <c r="F14" s="5"/>
      <c r="G14" s="5"/>
      <c r="H14" s="5"/>
      <c r="I14" s="5"/>
      <c r="J14" s="3"/>
      <c r="K14" s="3">
        <f t="shared" si="5"/>
        <v>0</v>
      </c>
      <c r="L14" s="25" t="e">
        <f t="shared" si="6"/>
        <v>#DIV/0!</v>
      </c>
      <c r="M14" s="4"/>
      <c r="N14" s="4"/>
      <c r="O14" s="5"/>
      <c r="P14" s="5">
        <f t="shared" si="15"/>
        <v>0</v>
      </c>
      <c r="Q14" s="5">
        <f t="shared" si="10"/>
        <v>0</v>
      </c>
      <c r="R14" s="24" t="e">
        <f t="shared" si="11"/>
        <v>#DIV/0!</v>
      </c>
      <c r="S14" s="28"/>
      <c r="T14" s="17" t="s">
        <v>29</v>
      </c>
    </row>
  </sheetData>
  <pageMargins left="0.15748031496063" right="0.15748031496063" top="0.39370078740157499" bottom="0.39370078740157499" header="0.39370078740157499" footer="0.39370078740157499"/>
  <pageSetup scale="41" fitToHeight="1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მოსალოდნელი ხარჯები</vt:lpstr>
      <vt:lpstr>'მოსალოდნელი ხარჯები'!Print_Area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2019-05-27T08:51:29Z</dcterms:modified>
</cp:coreProperties>
</file>