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განწერა" sheetId="1" r:id="rId1"/>
    <sheet name="საგანგებო" sheetId="5" r:id="rId2"/>
  </sheets>
  <definedNames>
    <definedName name="_xlnm._FilterDatabase" localSheetId="0" hidden="1">განწერა!$A$3:$T$25</definedName>
    <definedName name="_xlnm._FilterDatabase" localSheetId="1" hidden="1">საგანგებო!$A$3:$J$30</definedName>
    <definedName name="_xlnm.Print_Area" localSheetId="0">განწერა!$B$1:$P$25</definedName>
    <definedName name="_xlnm.Print_Area" localSheetId="1">საგანგებო!$B$2:$I$30</definedName>
    <definedName name="_xlnm.Print_Titles" localSheetId="1">საგანგებო!$3:$3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M14" i="1"/>
  <c r="P7" i="1"/>
  <c r="O7" i="1"/>
  <c r="N7" i="1"/>
  <c r="M7" i="1"/>
  <c r="P6" i="1"/>
  <c r="O6" i="1"/>
  <c r="N6" i="1"/>
  <c r="M6" i="1"/>
  <c r="K18" i="1" l="1"/>
  <c r="A8" i="5" l="1"/>
  <c r="A10" i="5"/>
  <c r="A11" i="5"/>
  <c r="A12" i="5"/>
  <c r="A13" i="5"/>
  <c r="A18" i="5"/>
  <c r="A19" i="5"/>
  <c r="A20" i="5"/>
  <c r="A21" i="5"/>
  <c r="A22" i="5"/>
  <c r="A23" i="5"/>
  <c r="A24" i="5"/>
  <c r="A26" i="5"/>
  <c r="A27" i="5"/>
  <c r="J8" i="5"/>
  <c r="J10" i="5"/>
  <c r="J11" i="5"/>
  <c r="J12" i="5"/>
  <c r="J13" i="5"/>
  <c r="J18" i="5"/>
  <c r="J19" i="5"/>
  <c r="J20" i="5"/>
  <c r="J21" i="5"/>
  <c r="J22" i="5"/>
  <c r="J23" i="5"/>
  <c r="J24" i="5"/>
  <c r="J26" i="5"/>
  <c r="J27" i="5"/>
  <c r="J29" i="5"/>
  <c r="E7" i="5"/>
  <c r="A7" i="5" s="1"/>
  <c r="E9" i="5"/>
  <c r="A9" i="5" s="1"/>
  <c r="I6" i="5"/>
  <c r="H6" i="5"/>
  <c r="G6" i="5"/>
  <c r="F6" i="5"/>
  <c r="D6" i="5"/>
  <c r="J9" i="5" l="1"/>
  <c r="J7" i="5"/>
  <c r="E27" i="5"/>
  <c r="E26" i="5"/>
  <c r="E25" i="5"/>
  <c r="E24" i="5"/>
  <c r="E23" i="5"/>
  <c r="I22" i="5"/>
  <c r="H22" i="5"/>
  <c r="H15" i="5" s="1"/>
  <c r="H14" i="5" s="1"/>
  <c r="G22" i="5"/>
  <c r="E22" i="5" s="1"/>
  <c r="F22" i="5"/>
  <c r="D22" i="5"/>
  <c r="E21" i="5"/>
  <c r="E20" i="5"/>
  <c r="E19" i="5"/>
  <c r="E18" i="5"/>
  <c r="E17" i="5"/>
  <c r="I15" i="5"/>
  <c r="I14" i="5" s="1"/>
  <c r="F15" i="5"/>
  <c r="F14" i="5" s="1"/>
  <c r="E13" i="5"/>
  <c r="E12" i="5"/>
  <c r="E11" i="5"/>
  <c r="E10" i="5"/>
  <c r="E6" i="5"/>
  <c r="I5" i="5"/>
  <c r="H5" i="5"/>
  <c r="G5" i="5"/>
  <c r="F5" i="5"/>
  <c r="D5" i="5"/>
  <c r="A17" i="5" l="1"/>
  <c r="J17" i="5"/>
  <c r="J25" i="5"/>
  <c r="A25" i="5"/>
  <c r="A6" i="5"/>
  <c r="J6" i="5"/>
  <c r="I28" i="5"/>
  <c r="F30" i="5"/>
  <c r="G29" i="5" s="1"/>
  <c r="H28" i="5"/>
  <c r="E5" i="5"/>
  <c r="F28" i="5"/>
  <c r="D15" i="5"/>
  <c r="A5" i="5" l="1"/>
  <c r="D14" i="5"/>
  <c r="J5" i="5"/>
  <c r="D30" i="5" l="1"/>
  <c r="D28" i="5"/>
  <c r="A6" i="1" l="1"/>
  <c r="A7" i="1"/>
  <c r="A8" i="1"/>
  <c r="A9" i="1"/>
  <c r="A10" i="1"/>
  <c r="A12" i="1"/>
  <c r="A13" i="1"/>
  <c r="A14" i="1"/>
  <c r="A17" i="1"/>
  <c r="A18" i="1"/>
  <c r="A19" i="1"/>
  <c r="A20" i="1"/>
  <c r="A21" i="1"/>
  <c r="A23" i="1"/>
  <c r="A24" i="1"/>
  <c r="A25" i="1"/>
  <c r="L25" i="1" l="1"/>
  <c r="S25" i="1" s="1"/>
  <c r="L24" i="1"/>
  <c r="S24" i="1" s="1"/>
  <c r="L23" i="1"/>
  <c r="S23" i="1" s="1"/>
  <c r="L21" i="1"/>
  <c r="S21" i="1" s="1"/>
  <c r="L20" i="1"/>
  <c r="S20" i="1" s="1"/>
  <c r="L19" i="1"/>
  <c r="S19" i="1" s="1"/>
  <c r="L18" i="1"/>
  <c r="S18" i="1" s="1"/>
  <c r="L17" i="1"/>
  <c r="S17" i="1" s="1"/>
  <c r="L14" i="1"/>
  <c r="S14" i="1" s="1"/>
  <c r="L13" i="1"/>
  <c r="S13" i="1" s="1"/>
  <c r="L12" i="1"/>
  <c r="S12" i="1" s="1"/>
  <c r="L10" i="1"/>
  <c r="S10" i="1" s="1"/>
  <c r="L9" i="1"/>
  <c r="S9" i="1" s="1"/>
  <c r="L8" i="1"/>
  <c r="S8" i="1" s="1"/>
  <c r="L7" i="1"/>
  <c r="S7" i="1" s="1"/>
  <c r="L6" i="1"/>
  <c r="S6" i="1" s="1"/>
  <c r="G25" i="1"/>
  <c r="R25" i="1" s="1"/>
  <c r="G24" i="1"/>
  <c r="R24" i="1" s="1"/>
  <c r="G23" i="1"/>
  <c r="R23" i="1" s="1"/>
  <c r="G21" i="1"/>
  <c r="R21" i="1" s="1"/>
  <c r="G20" i="1"/>
  <c r="R20" i="1" s="1"/>
  <c r="G19" i="1"/>
  <c r="R19" i="1" s="1"/>
  <c r="G17" i="1"/>
  <c r="R17" i="1" s="1"/>
  <c r="G14" i="1"/>
  <c r="R14" i="1" s="1"/>
  <c r="G13" i="1"/>
  <c r="R13" i="1" s="1"/>
  <c r="G10" i="1"/>
  <c r="R10" i="1" s="1"/>
  <c r="G9" i="1"/>
  <c r="R9" i="1" s="1"/>
  <c r="G8" i="1"/>
  <c r="R8" i="1" s="1"/>
  <c r="G6" i="1"/>
  <c r="R6" i="1" s="1"/>
  <c r="P22" i="1"/>
  <c r="P16" i="1" s="1"/>
  <c r="P15" i="1" s="1"/>
  <c r="O22" i="1"/>
  <c r="O16" i="1" s="1"/>
  <c r="O15" i="1" s="1"/>
  <c r="N22" i="1"/>
  <c r="N16" i="1" s="1"/>
  <c r="N15" i="1" s="1"/>
  <c r="M22" i="1"/>
  <c r="K22" i="1"/>
  <c r="J22" i="1"/>
  <c r="J16" i="1" s="1"/>
  <c r="J15" i="1" s="1"/>
  <c r="I22" i="1"/>
  <c r="I16" i="1" s="1"/>
  <c r="I15" i="1" s="1"/>
  <c r="H22" i="1"/>
  <c r="P11" i="1"/>
  <c r="P5" i="1" s="1"/>
  <c r="P4" i="1" s="1"/>
  <c r="O11" i="1"/>
  <c r="O5" i="1" s="1"/>
  <c r="O4" i="1" s="1"/>
  <c r="N11" i="1"/>
  <c r="N5" i="1" s="1"/>
  <c r="N4" i="1" s="1"/>
  <c r="M11" i="1"/>
  <c r="J11" i="1"/>
  <c r="J5" i="1" s="1"/>
  <c r="J4" i="1" s="1"/>
  <c r="I11" i="1"/>
  <c r="I5" i="1" s="1"/>
  <c r="I4" i="1" s="1"/>
  <c r="H11" i="1"/>
  <c r="H16" i="1" l="1"/>
  <c r="G22" i="1"/>
  <c r="L22" i="1"/>
  <c r="M16" i="1"/>
  <c r="H5" i="1"/>
  <c r="L11" i="1"/>
  <c r="M5" i="1"/>
  <c r="F22" i="1"/>
  <c r="F16" i="1" s="1"/>
  <c r="F15" i="1" s="1"/>
  <c r="F11" i="1"/>
  <c r="F5" i="1" s="1"/>
  <c r="F4" i="1" s="1"/>
  <c r="E22" i="1"/>
  <c r="D22" i="1"/>
  <c r="E11" i="1"/>
  <c r="D11" i="1"/>
  <c r="D16" i="1" l="1"/>
  <c r="R22" i="1"/>
  <c r="E5" i="1"/>
  <c r="S11" i="1"/>
  <c r="E16" i="1"/>
  <c r="S22" i="1"/>
  <c r="D5" i="1"/>
  <c r="A11" i="1"/>
  <c r="A22" i="1"/>
  <c r="H4" i="1"/>
  <c r="M4" i="1"/>
  <c r="L4" i="1" s="1"/>
  <c r="L5" i="1"/>
  <c r="M15" i="1"/>
  <c r="L15" i="1" s="1"/>
  <c r="L16" i="1"/>
  <c r="H15" i="1"/>
  <c r="A16" i="1" l="1"/>
  <c r="D15" i="1"/>
  <c r="E15" i="1"/>
  <c r="S15" i="1" s="1"/>
  <c r="S16" i="1"/>
  <c r="E4" i="1"/>
  <c r="S4" i="1" s="1"/>
  <c r="S5" i="1"/>
  <c r="D4" i="1"/>
  <c r="A5" i="1"/>
  <c r="A15" i="1" l="1"/>
  <c r="A4" i="1"/>
  <c r="G12" i="1" l="1"/>
  <c r="R12" i="1" s="1"/>
  <c r="K11" i="1"/>
  <c r="G11" i="1" s="1"/>
  <c r="R11" i="1" s="1"/>
  <c r="G7" i="1"/>
  <c r="R7" i="1" s="1"/>
  <c r="K5" i="1"/>
  <c r="G5" i="1" s="1"/>
  <c r="R5" i="1" s="1"/>
  <c r="K4" i="1" l="1"/>
  <c r="G4" i="1" s="1"/>
  <c r="R4" i="1" s="1"/>
  <c r="G18" i="1"/>
  <c r="K16" i="1"/>
  <c r="G16" i="1" s="1"/>
  <c r="R16" i="1" s="1"/>
  <c r="K15" i="1" l="1"/>
  <c r="G15" i="1" s="1"/>
  <c r="R15" i="1" s="1"/>
  <c r="R18" i="1"/>
  <c r="E16" i="5" l="1"/>
  <c r="A16" i="5" s="1"/>
  <c r="G15" i="5"/>
  <c r="G14" i="5" s="1"/>
  <c r="E15" i="5" l="1"/>
  <c r="J15" i="5" s="1"/>
  <c r="J16" i="5"/>
  <c r="G30" i="5"/>
  <c r="H29" i="5" s="1"/>
  <c r="G28" i="5"/>
  <c r="E28" i="5" s="1"/>
  <c r="A15" i="5" l="1"/>
  <c r="E14" i="5"/>
  <c r="E30" i="5" s="1"/>
  <c r="J28" i="5"/>
  <c r="A28" i="5"/>
  <c r="H30" i="5"/>
  <c r="I29" i="5" s="1"/>
  <c r="I30" i="5" s="1"/>
  <c r="J14" i="5" l="1"/>
  <c r="A14" i="5"/>
  <c r="A29" i="5"/>
  <c r="A30" i="5"/>
  <c r="J30" i="5"/>
</calcChain>
</file>

<file path=xl/sharedStrings.xml><?xml version="1.0" encoding="utf-8"?>
<sst xmlns="http://schemas.openxmlformats.org/spreadsheetml/2006/main" count="116" uniqueCount="64">
  <si>
    <t>ორგანიზაციული კოდი</t>
  </si>
  <si>
    <t>დასახელება</t>
  </si>
  <si>
    <t>საბიუჯეტო სახსრები</t>
  </si>
  <si>
    <t>საკუთარი სახსრები</t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</si>
  <si>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</si>
  <si>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</si>
  <si>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</si>
  <si>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</si>
  <si>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</si>
  <si>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</si>
  <si>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</si>
  <si>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</si>
  <si>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</si>
  <si>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არაფინანსური აქტივების ზრდა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</si>
  <si>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</si>
  <si>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</si>
  <si>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27 03 03 07 01</t>
  </si>
  <si>
    <t>სასწრაფო, გადაუდებელი დახმარება, სამედიცინო ტრანსპორტირება და სოფლის ექიმი</t>
  </si>
  <si>
    <t>ფორმულა</t>
  </si>
  <si>
    <t>სულ</t>
  </si>
  <si>
    <t>I კვ</t>
  </si>
  <si>
    <t>II კვ</t>
  </si>
  <si>
    <t>III კვ</t>
  </si>
  <si>
    <t>IV კვ</t>
  </si>
  <si>
    <t>კონტროლი</t>
  </si>
  <si>
    <t>საბიუჯეტო</t>
  </si>
  <si>
    <t>საკუთარი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</si>
  <si>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2020 წლის სახელმწიფო ბიუჯეტის კვარტალური განწერა</t>
  </si>
  <si>
    <t>პროგრამული კოდი</t>
  </si>
  <si>
    <t>(საკუთარი/სხვა) სახსრები კონტროლი</t>
  </si>
  <si>
    <t>კანონმდებლობით ნებადართული (საკუთარის/სხვა) სახსრები</t>
  </si>
  <si>
    <t>I კვ.</t>
  </si>
  <si>
    <t>II კვ.</t>
  </si>
  <si>
    <t>III კვ.</t>
  </si>
  <si>
    <t>IV კვ.</t>
  </si>
  <si>
    <r>
      <rPr>
        <b/>
        <sz val="10"/>
        <color rgb="FF000000"/>
        <rFont val="Sylfaen"/>
        <family val="2"/>
      </rPr>
      <t>შემოსულობები</t>
    </r>
  </si>
  <si>
    <r>
      <rPr>
        <sz val="10"/>
        <color rgb="FF000000"/>
        <rFont val="Sylfaen"/>
        <family val="2"/>
      </rPr>
      <t>შემოსულობები სხვა შემოსავლებიდან</t>
    </r>
  </si>
  <si>
    <r>
      <rPr>
        <sz val="10"/>
        <color rgb="FF000000"/>
        <rFont val="Sylfaen"/>
        <family val="2"/>
      </rPr>
      <t>შემოსულობები არაფინანსური აქტივებიდან</t>
    </r>
  </si>
  <si>
    <r>
      <rPr>
        <sz val="10"/>
        <color rgb="FF000000"/>
        <rFont val="Sylfaen"/>
        <family val="2"/>
      </rPr>
      <t>შემოსულობები ფინანსური აქტივებიდან</t>
    </r>
  </si>
  <si>
    <r>
      <rPr>
        <sz val="10"/>
        <color rgb="FF000000"/>
        <rFont val="Sylfaen"/>
        <family val="2"/>
      </rPr>
      <t>შემოსავლები ვალდებულების ზრდიდან</t>
    </r>
  </si>
  <si>
    <r>
      <rPr>
        <sz val="10"/>
        <color rgb="FF000000"/>
        <rFont val="Sylfaen"/>
        <family val="2"/>
      </rPr>
      <t>გრანტები</t>
    </r>
  </si>
  <si>
    <t>გადასახდელები</t>
  </si>
  <si>
    <t/>
  </si>
  <si>
    <r>
      <rPr>
        <sz val="10"/>
        <color rgb="FF000000"/>
        <rFont val="Sylfaen"/>
        <family val="1"/>
        <charset val="204"/>
      </rPr>
      <t>ხარჯები</t>
    </r>
  </si>
  <si>
    <r>
      <rPr>
        <sz val="10"/>
        <color rgb="FF000000"/>
        <rFont val="Sylfaen"/>
        <family val="1"/>
        <charset val="204"/>
      </rPr>
      <t>შრომის ანაზღაურება</t>
    </r>
  </si>
  <si>
    <r>
      <rPr>
        <sz val="10"/>
        <color rgb="FF000000"/>
        <rFont val="Sylfaen"/>
        <family val="1"/>
        <charset val="204"/>
      </rPr>
      <t>საქონელი და მომსახურება</t>
    </r>
  </si>
  <si>
    <r>
      <rPr>
        <sz val="10"/>
        <color rgb="FF000000"/>
        <rFont val="Sylfaen"/>
        <family val="1"/>
        <charset val="204"/>
      </rPr>
      <t>პროცენტი</t>
    </r>
  </si>
  <si>
    <r>
      <rPr>
        <sz val="10"/>
        <color rgb="FF000000"/>
        <rFont val="Sylfaen"/>
        <family val="1"/>
        <charset val="204"/>
      </rPr>
      <t>სუბსიდიები</t>
    </r>
  </si>
  <si>
    <r>
      <rPr>
        <sz val="10"/>
        <color rgb="FF000000"/>
        <rFont val="Sylfaen"/>
        <family val="1"/>
        <charset val="204"/>
      </rPr>
      <t>გრანტები</t>
    </r>
  </si>
  <si>
    <r>
      <rPr>
        <sz val="10"/>
        <color rgb="FF000000"/>
        <rFont val="Sylfaen"/>
        <family val="1"/>
        <charset val="204"/>
      </rPr>
      <t>სოციალური უზრუნველყოფა</t>
    </r>
  </si>
  <si>
    <r>
      <rPr>
        <sz val="10"/>
        <color rgb="FF000000"/>
        <rFont val="Sylfaen"/>
        <family val="1"/>
        <charset val="204"/>
      </rPr>
      <t>სხვა ხარჯები</t>
    </r>
  </si>
  <si>
    <t>სხვადასხვა მიმდინარე ხარჯები</t>
  </si>
  <si>
    <t>სხვადასხვა კაპიტალური ხარჯები</t>
  </si>
  <si>
    <r>
      <rPr>
        <sz val="10"/>
        <color rgb="FF000000"/>
        <rFont val="Sylfaen"/>
        <family val="1"/>
        <charset val="204"/>
      </rPr>
      <t>არაფინანსური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</si>
  <si>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</si>
  <si>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ვალდებულებების კლება</t>
    </r>
  </si>
  <si>
    <t>ნაშთის ცვლილება</t>
  </si>
  <si>
    <t>ნაშთი პერიოდის დასაწყისში</t>
  </si>
  <si>
    <t>ნაშთი პერიოდის ბოლოს</t>
  </si>
  <si>
    <t>1.4.1.1.2.4 დეპოზიტებზე და ანგარიშებზე დარიცხული პროცენტები</t>
  </si>
  <si>
    <t>1.4.2.3.2.1 შემოსავალი შენობებისა და ნაგებობების იჯარაში ან მართვაში გადაცემიდან</t>
  </si>
  <si>
    <t>1.4.2.3.2.9 შემოსავალი სხვა არაკლასიფიცირებული მომსახურების გაწევიდან</t>
  </si>
  <si>
    <t>განმახორციელებელი</t>
  </si>
  <si>
    <t>საგანგებო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</si>
</sst>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10409]#,##0.0;\-#,##0.0"/>
    <numFmt numFmtId="165" formatCode="_(* #,##0.0_);_(* \(#,##0.0\);_(* &quot;-&quot;??_);_(@_)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4"/>
      <color theme="1"/>
      <name val="Sylfaen"/>
      <family val="1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6"/>
      <color rgb="FF000000"/>
      <name val="Sylfaen"/>
      <family val="1"/>
      <charset val="204"/>
    </font>
    <font>
      <b/>
      <sz val="11"/>
      <color rgb="FFFF0000"/>
      <name val="Calibri"/>
      <family val="2"/>
    </font>
    <font>
      <sz val="11"/>
      <name val="Calibri"/>
      <family val="2"/>
      <charset val="204"/>
    </font>
    <font>
      <b/>
      <sz val="9"/>
      <color rgb="FF000000"/>
      <name val="Sylfaen"/>
      <family val="1"/>
      <charset val="204"/>
    </font>
    <font>
      <b/>
      <sz val="11"/>
      <color rgb="FF000000"/>
      <name val="Sylfaen"/>
      <family val="1"/>
      <charset val="204"/>
    </font>
    <font>
      <b/>
      <sz val="10"/>
      <color rgb="FFFF0000"/>
      <name val="Sylfaen"/>
      <family val="1"/>
      <charset val="204"/>
    </font>
    <font>
      <b/>
      <sz val="11"/>
      <name val="Calibri"/>
      <family val="2"/>
    </font>
    <font>
      <b/>
      <sz val="11"/>
      <name val="Sylfaen"/>
      <family val="1"/>
    </font>
    <font>
      <sz val="8"/>
      <name val="Arial"/>
      <family val="2"/>
    </font>
    <font>
      <b/>
      <sz val="12"/>
      <color rgb="FF000000"/>
      <name val="Sylfaen"/>
      <family val="1"/>
    </font>
    <font>
      <b/>
      <sz val="10"/>
      <color rgb="FF000000"/>
      <name val="Sylfaen"/>
      <family val="1"/>
      <charset val="204"/>
    </font>
    <font>
      <b/>
      <sz val="11"/>
      <color theme="4" tint="-0.249977111117893"/>
      <name val="Sylfaen"/>
      <family val="1"/>
    </font>
    <font>
      <sz val="10"/>
      <color rgb="FF000000"/>
      <name val="Sylfaen"/>
      <family val="1"/>
      <charset val="204"/>
    </font>
    <font>
      <b/>
      <sz val="10"/>
      <color rgb="FF000000"/>
      <name val="Sylfaen"/>
      <family val="2"/>
    </font>
    <font>
      <b/>
      <sz val="11"/>
      <color rgb="FFFF0000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color rgb="FF000000"/>
      <name val="Sylfaen"/>
      <family val="2"/>
    </font>
    <font>
      <sz val="10"/>
      <color rgb="FFFF0000"/>
      <name val="Sylfaen"/>
      <family val="1"/>
      <charset val="204"/>
    </font>
    <font>
      <sz val="10"/>
      <color theme="1"/>
      <name val="Sylfaen"/>
      <family val="1"/>
    </font>
    <font>
      <b/>
      <sz val="12"/>
      <color rgb="FF000000"/>
      <name val="Sylfaen"/>
      <family val="1"/>
      <charset val="204"/>
    </font>
    <font>
      <sz val="10"/>
      <color theme="1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4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6" fillId="0" borderId="2" xfId="1" applyNumberFormat="1" applyFont="1" applyFill="1" applyBorder="1" applyAlignment="1" applyProtection="1">
      <alignment vertical="center" wrapText="1" readingOrder="1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>
      <alignment vertical="center"/>
    </xf>
    <xf numFmtId="0" fontId="1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Fill="1" applyAlignment="1">
      <alignment horizontal="center" vertical="center"/>
    </xf>
    <xf numFmtId="0" fontId="15" fillId="0" borderId="8" xfId="1" applyNumberFormat="1" applyFont="1" applyFill="1" applyBorder="1" applyAlignment="1">
      <alignment horizontal="center" vertical="center" wrapText="1" readingOrder="1"/>
    </xf>
    <xf numFmtId="0" fontId="10" fillId="0" borderId="8" xfId="1" applyNumberFormat="1" applyFont="1" applyFill="1" applyBorder="1" applyAlignment="1">
      <alignment vertical="center" wrapText="1" readingOrder="1"/>
    </xf>
    <xf numFmtId="0" fontId="16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8" xfId="1" applyNumberFormat="1" applyFont="1" applyFill="1" applyBorder="1" applyAlignment="1">
      <alignment vertical="center" wrapText="1" readingOrder="1"/>
    </xf>
    <xf numFmtId="164" fontId="20" fillId="0" borderId="8" xfId="1" applyNumberFormat="1" applyFont="1" applyFill="1" applyBorder="1" applyAlignment="1" applyProtection="1">
      <alignment horizontal="center" vertical="center" wrapText="1"/>
    </xf>
    <xf numFmtId="164" fontId="21" fillId="0" borderId="8" xfId="1" applyNumberFormat="1" applyFont="1" applyFill="1" applyBorder="1" applyAlignment="1" applyProtection="1">
      <alignment horizontal="center" vertical="center" wrapText="1"/>
    </xf>
    <xf numFmtId="0" fontId="18" fillId="0" borderId="8" xfId="1" applyNumberFormat="1" applyFont="1" applyFill="1" applyBorder="1" applyAlignment="1">
      <alignment horizontal="left" vertical="center" wrapText="1" indent="1" readingOrder="1"/>
    </xf>
    <xf numFmtId="164" fontId="23" fillId="0" borderId="8" xfId="1" applyNumberFormat="1" applyFont="1" applyFill="1" applyBorder="1" applyAlignment="1" applyProtection="1">
      <alignment horizontal="center" vertical="center" wrapText="1"/>
    </xf>
    <xf numFmtId="164" fontId="24" fillId="0" borderId="8" xfId="1" applyNumberFormat="1" applyFont="1" applyFill="1" applyBorder="1" applyAlignment="1" applyProtection="1">
      <alignment horizontal="center" vertical="center" wrapText="1"/>
    </xf>
    <xf numFmtId="0" fontId="25" fillId="0" borderId="8" xfId="1" applyNumberFormat="1" applyFont="1" applyFill="1" applyBorder="1" applyAlignment="1">
      <alignment horizontal="center" vertical="center" wrapText="1" readingOrder="1"/>
    </xf>
    <xf numFmtId="0" fontId="16" fillId="0" borderId="8" xfId="1" applyNumberFormat="1" applyFont="1" applyFill="1" applyBorder="1" applyAlignment="1">
      <alignment vertical="center" wrapText="1" readingOrder="1"/>
    </xf>
    <xf numFmtId="0" fontId="18" fillId="0" borderId="8" xfId="1" applyNumberFormat="1" applyFont="1" applyFill="1" applyBorder="1" applyAlignment="1">
      <alignment horizontal="left" vertical="center" wrapText="1" indent="2" readingOrder="1"/>
    </xf>
    <xf numFmtId="0" fontId="5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165" fontId="26" fillId="0" borderId="8" xfId="2" applyNumberFormat="1" applyFont="1" applyFill="1" applyBorder="1" applyAlignment="1" applyProtection="1">
      <alignment horizontal="center" vertical="center" wrapText="1"/>
    </xf>
    <xf numFmtId="0" fontId="18" fillId="0" borderId="8" xfId="1" applyNumberFormat="1" applyFont="1" applyFill="1" applyBorder="1" applyAlignment="1">
      <alignment horizontal="left" vertical="center" wrapText="1" indent="3" readingOrder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24" fillId="0" borderId="8" xfId="1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7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7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3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4" xfId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Fill="1" applyBorder="1" applyAlignment="1" applyProtection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T25"/>
  <sheetViews>
    <sheetView tabSelected="1" view="pageBreakPreview" zoomScale="90" zoomScaleNormal="90" zoomScaleSheetLayoutView="9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J32" sqref="J32"/>
    </sheetView>
  </sheetViews>
  <sheetFormatPr defaultRowHeight="15" x14ac:dyDescent="0.25"/>
  <cols>
    <col min="1" max="1" width="3" style="11" customWidth="1"/>
    <col min="2" max="2" width="14.42578125" style="9" customWidth="1"/>
    <col min="3" max="3" width="54.85546875" style="10" customWidth="1"/>
    <col min="4" max="5" width="16.7109375" style="13" customWidth="1"/>
    <col min="6" max="6" width="13.5703125" style="11" hidden="1" customWidth="1"/>
    <col min="7" max="7" width="15.7109375" style="12" customWidth="1"/>
    <col min="8" max="11" width="15.7109375" style="11" customWidth="1"/>
    <col min="12" max="12" width="15.7109375" style="48" customWidth="1"/>
    <col min="13" max="16" width="15.7109375" style="11" customWidth="1"/>
    <col min="17" max="17" width="3.140625" style="11" customWidth="1"/>
    <col min="18" max="18" width="15.28515625" style="11" customWidth="1"/>
    <col min="19" max="19" width="14" style="11" customWidth="1"/>
    <col min="20" max="20" width="24.5703125" style="49" customWidth="1"/>
    <col min="21" max="16384" width="9.140625" style="11"/>
  </cols>
  <sheetData>
    <row r="1" spans="1:20" ht="52.5" customHeight="1" x14ac:dyDescent="0.25">
      <c r="A1" s="55" t="s">
        <v>27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20" ht="28.5" customHeight="1" x14ac:dyDescent="0.25">
      <c r="B2" s="1"/>
      <c r="C2" s="2"/>
      <c r="D2" s="53" t="s">
        <v>24</v>
      </c>
      <c r="E2" s="53"/>
      <c r="F2" s="3"/>
      <c r="G2" s="54" t="s">
        <v>2</v>
      </c>
      <c r="H2" s="54"/>
      <c r="I2" s="54"/>
      <c r="J2" s="54"/>
      <c r="K2" s="54"/>
      <c r="L2" s="54" t="s">
        <v>3</v>
      </c>
      <c r="M2" s="54"/>
      <c r="N2" s="54"/>
      <c r="O2" s="54"/>
      <c r="P2" s="54"/>
    </row>
    <row r="3" spans="1:20" s="9" customFormat="1" ht="54.75" customHeight="1" x14ac:dyDescent="0.25">
      <c r="B3" s="1" t="s">
        <v>0</v>
      </c>
      <c r="C3" s="1" t="s">
        <v>1</v>
      </c>
      <c r="D3" s="14" t="s">
        <v>2</v>
      </c>
      <c r="E3" s="14" t="s">
        <v>3</v>
      </c>
      <c r="F3" s="1" t="s">
        <v>18</v>
      </c>
      <c r="G3" s="4" t="s">
        <v>19</v>
      </c>
      <c r="H3" s="1" t="s">
        <v>20</v>
      </c>
      <c r="I3" s="1" t="s">
        <v>21</v>
      </c>
      <c r="J3" s="1" t="s">
        <v>22</v>
      </c>
      <c r="K3" s="1" t="s">
        <v>23</v>
      </c>
      <c r="L3" s="46" t="s">
        <v>19</v>
      </c>
      <c r="M3" s="1" t="s">
        <v>20</v>
      </c>
      <c r="N3" s="1" t="s">
        <v>21</v>
      </c>
      <c r="O3" s="1" t="s">
        <v>22</v>
      </c>
      <c r="P3" s="1" t="s">
        <v>23</v>
      </c>
      <c r="R3" s="9" t="s">
        <v>25</v>
      </c>
      <c r="S3" s="9" t="s">
        <v>26</v>
      </c>
      <c r="T3" s="50" t="s">
        <v>62</v>
      </c>
    </row>
    <row r="4" spans="1:20" s="9" customFormat="1" ht="30" x14ac:dyDescent="0.25">
      <c r="A4" s="9" t="str">
        <f t="shared" ref="A4:A8" si="0">IF(D4+E4&gt;0,"a","b")</f>
        <v>a</v>
      </c>
      <c r="B4" s="1" t="s">
        <v>14</v>
      </c>
      <c r="C4" s="5" t="s">
        <v>15</v>
      </c>
      <c r="D4" s="15">
        <f>D5+D14</f>
        <v>5353000</v>
      </c>
      <c r="E4" s="15">
        <f>E5+E14</f>
        <v>400000</v>
      </c>
      <c r="F4" s="16">
        <f>F5+F14</f>
        <v>0</v>
      </c>
      <c r="G4" s="4">
        <f t="shared" ref="G4:G14" si="1">SUM(H4:K4)</f>
        <v>5353000</v>
      </c>
      <c r="H4" s="1">
        <f t="shared" ref="H4:P4" si="2">H5+H14</f>
        <v>1569500</v>
      </c>
      <c r="I4" s="1">
        <f t="shared" si="2"/>
        <v>1383500</v>
      </c>
      <c r="J4" s="1">
        <f t="shared" si="2"/>
        <v>1326500</v>
      </c>
      <c r="K4" s="1">
        <f t="shared" si="2"/>
        <v>1073500</v>
      </c>
      <c r="L4" s="46">
        <f t="shared" ref="L4:L14" si="3">SUM(M4:P4)</f>
        <v>400000</v>
      </c>
      <c r="M4" s="1">
        <f t="shared" si="2"/>
        <v>116000</v>
      </c>
      <c r="N4" s="1">
        <f t="shared" si="2"/>
        <v>106000</v>
      </c>
      <c r="O4" s="1">
        <f t="shared" si="2"/>
        <v>95000</v>
      </c>
      <c r="P4" s="1">
        <f t="shared" si="2"/>
        <v>83000</v>
      </c>
      <c r="R4" s="9" t="str">
        <f t="shared" ref="R4:R7" si="4">IF(D4-G4=0," ","შეცდომა")</f>
        <v xml:space="preserve"> </v>
      </c>
      <c r="S4" s="9" t="str">
        <f t="shared" ref="S4:S7" si="5">IF(E4-L4=0," ","შეცდომა")</f>
        <v xml:space="preserve"> </v>
      </c>
      <c r="T4" s="49" t="s">
        <v>63</v>
      </c>
    </row>
    <row r="5" spans="1:20" x14ac:dyDescent="0.25">
      <c r="A5" s="9" t="str">
        <f t="shared" si="0"/>
        <v>a</v>
      </c>
      <c r="B5" s="1"/>
      <c r="C5" s="2" t="s">
        <v>4</v>
      </c>
      <c r="D5" s="17">
        <f>SUM(D6:D11)</f>
        <v>5143000</v>
      </c>
      <c r="E5" s="17">
        <f>SUM(E6:E11)</f>
        <v>370000</v>
      </c>
      <c r="F5" s="18">
        <f>SUM(F6:F11)</f>
        <v>0</v>
      </c>
      <c r="G5" s="6">
        <f t="shared" si="1"/>
        <v>5143000</v>
      </c>
      <c r="H5" s="3">
        <f t="shared" ref="H5:P5" si="6">SUM(H6:H11)</f>
        <v>1469500</v>
      </c>
      <c r="I5" s="3">
        <f t="shared" si="6"/>
        <v>1303500</v>
      </c>
      <c r="J5" s="3">
        <f t="shared" si="6"/>
        <v>1296500</v>
      </c>
      <c r="K5" s="3">
        <f t="shared" si="6"/>
        <v>1073500</v>
      </c>
      <c r="L5" s="47">
        <f t="shared" si="3"/>
        <v>370000</v>
      </c>
      <c r="M5" s="3">
        <f t="shared" si="6"/>
        <v>96000</v>
      </c>
      <c r="N5" s="3">
        <f t="shared" si="6"/>
        <v>96000</v>
      </c>
      <c r="O5" s="3">
        <f t="shared" si="6"/>
        <v>95000</v>
      </c>
      <c r="P5" s="3">
        <f t="shared" si="6"/>
        <v>83000</v>
      </c>
      <c r="R5" s="9" t="str">
        <f t="shared" si="4"/>
        <v xml:space="preserve"> </v>
      </c>
      <c r="S5" s="9" t="str">
        <f t="shared" si="5"/>
        <v xml:space="preserve"> </v>
      </c>
      <c r="T5" s="49" t="s">
        <v>63</v>
      </c>
    </row>
    <row r="6" spans="1:20" x14ac:dyDescent="0.25">
      <c r="A6" s="9" t="str">
        <f t="shared" si="0"/>
        <v>a</v>
      </c>
      <c r="B6" s="1"/>
      <c r="C6" s="7" t="s">
        <v>5</v>
      </c>
      <c r="D6" s="17">
        <v>3814000</v>
      </c>
      <c r="E6" s="17">
        <v>140000</v>
      </c>
      <c r="F6" s="18"/>
      <c r="G6" s="6">
        <f t="shared" si="1"/>
        <v>3814000</v>
      </c>
      <c r="H6" s="19">
        <v>953500</v>
      </c>
      <c r="I6" s="19">
        <v>953500</v>
      </c>
      <c r="J6" s="19">
        <v>953500</v>
      </c>
      <c r="K6" s="19">
        <v>953500</v>
      </c>
      <c r="L6" s="47">
        <f t="shared" si="3"/>
        <v>140000</v>
      </c>
      <c r="M6" s="19">
        <f>საგანგებო!F16</f>
        <v>36000</v>
      </c>
      <c r="N6" s="19">
        <f>საგანგებო!G16</f>
        <v>36000</v>
      </c>
      <c r="O6" s="19">
        <f>საგანგებო!H16</f>
        <v>35000</v>
      </c>
      <c r="P6" s="19">
        <f>საგანგებო!I16</f>
        <v>33000</v>
      </c>
      <c r="R6" s="9" t="str">
        <f t="shared" si="4"/>
        <v xml:space="preserve"> </v>
      </c>
      <c r="S6" s="9" t="str">
        <f t="shared" si="5"/>
        <v xml:space="preserve"> </v>
      </c>
      <c r="T6" s="49" t="s">
        <v>63</v>
      </c>
    </row>
    <row r="7" spans="1:20" x14ac:dyDescent="0.25">
      <c r="A7" s="9" t="str">
        <f t="shared" si="0"/>
        <v>a</v>
      </c>
      <c r="B7" s="1"/>
      <c r="C7" s="7" t="s">
        <v>6</v>
      </c>
      <c r="D7" s="17">
        <v>1169000</v>
      </c>
      <c r="E7" s="17">
        <v>230000</v>
      </c>
      <c r="F7" s="18"/>
      <c r="G7" s="6">
        <f t="shared" si="1"/>
        <v>1169000</v>
      </c>
      <c r="H7" s="19">
        <v>465000</v>
      </c>
      <c r="I7" s="19">
        <v>300000</v>
      </c>
      <c r="J7" s="19">
        <v>300000</v>
      </c>
      <c r="K7" s="52">
        <v>104000</v>
      </c>
      <c r="L7" s="47">
        <f t="shared" si="3"/>
        <v>230000</v>
      </c>
      <c r="M7" s="19">
        <f>საგანგებო!F17</f>
        <v>60000</v>
      </c>
      <c r="N7" s="19">
        <f>საგანგებო!G17</f>
        <v>60000</v>
      </c>
      <c r="O7" s="19">
        <f>საგანგებო!H17</f>
        <v>60000</v>
      </c>
      <c r="P7" s="19">
        <f>საგანგებო!I17</f>
        <v>50000</v>
      </c>
      <c r="R7" s="9" t="str">
        <f t="shared" si="4"/>
        <v xml:space="preserve"> </v>
      </c>
      <c r="S7" s="9" t="str">
        <f t="shared" si="5"/>
        <v xml:space="preserve"> </v>
      </c>
      <c r="T7" s="49" t="s">
        <v>63</v>
      </c>
    </row>
    <row r="8" spans="1:20" hidden="1" x14ac:dyDescent="0.25">
      <c r="A8" s="9" t="str">
        <f t="shared" si="0"/>
        <v>b</v>
      </c>
      <c r="B8" s="1"/>
      <c r="C8" s="7" t="s">
        <v>7</v>
      </c>
      <c r="D8" s="17"/>
      <c r="E8" s="17"/>
      <c r="F8" s="18"/>
      <c r="G8" s="6">
        <f t="shared" si="1"/>
        <v>0</v>
      </c>
      <c r="H8" s="19"/>
      <c r="I8" s="19"/>
      <c r="J8" s="19"/>
      <c r="K8" s="19"/>
      <c r="L8" s="47">
        <f t="shared" si="3"/>
        <v>0</v>
      </c>
      <c r="M8" s="19"/>
      <c r="N8" s="19"/>
      <c r="O8" s="19"/>
      <c r="P8" s="19"/>
      <c r="R8" s="9" t="str">
        <f t="shared" ref="R8:R14" si="7">IF(D8-G8=0," ","შეცდომა")</f>
        <v xml:space="preserve"> </v>
      </c>
      <c r="S8" s="9" t="str">
        <f t="shared" ref="S8:S14" si="8">IF(E8-L8=0," ","შეცდომა")</f>
        <v xml:space="preserve"> </v>
      </c>
      <c r="T8" s="49" t="s">
        <v>63</v>
      </c>
    </row>
    <row r="9" spans="1:20" hidden="1" x14ac:dyDescent="0.25">
      <c r="A9" s="9" t="str">
        <f t="shared" ref="A9:A14" si="9">IF(D9+E9&gt;0,"a","b")</f>
        <v>b</v>
      </c>
      <c r="B9" s="1"/>
      <c r="C9" s="7" t="s">
        <v>8</v>
      </c>
      <c r="D9" s="17"/>
      <c r="E9" s="17"/>
      <c r="F9" s="18"/>
      <c r="G9" s="6">
        <f t="shared" si="1"/>
        <v>0</v>
      </c>
      <c r="H9" s="19"/>
      <c r="I9" s="19"/>
      <c r="J9" s="19"/>
      <c r="K9" s="19"/>
      <c r="L9" s="47">
        <f t="shared" si="3"/>
        <v>0</v>
      </c>
      <c r="M9" s="19"/>
      <c r="N9" s="19"/>
      <c r="O9" s="19"/>
      <c r="P9" s="19"/>
      <c r="R9" s="9" t="str">
        <f t="shared" si="7"/>
        <v xml:space="preserve"> </v>
      </c>
      <c r="S9" s="9" t="str">
        <f t="shared" si="8"/>
        <v xml:space="preserve"> </v>
      </c>
      <c r="T9" s="49" t="s">
        <v>63</v>
      </c>
    </row>
    <row r="10" spans="1:20" x14ac:dyDescent="0.25">
      <c r="A10" s="9" t="str">
        <f t="shared" si="9"/>
        <v>a</v>
      </c>
      <c r="B10" s="1"/>
      <c r="C10" s="7" t="s">
        <v>9</v>
      </c>
      <c r="D10" s="17">
        <v>50000</v>
      </c>
      <c r="E10" s="17"/>
      <c r="F10" s="18"/>
      <c r="G10" s="6">
        <f t="shared" si="1"/>
        <v>50000</v>
      </c>
      <c r="H10" s="19">
        <v>18000</v>
      </c>
      <c r="I10" s="19">
        <v>17000</v>
      </c>
      <c r="J10" s="19">
        <v>10000</v>
      </c>
      <c r="K10" s="19">
        <v>5000</v>
      </c>
      <c r="L10" s="47">
        <f t="shared" si="3"/>
        <v>0</v>
      </c>
      <c r="M10" s="19"/>
      <c r="N10" s="19"/>
      <c r="O10" s="19"/>
      <c r="P10" s="19"/>
      <c r="R10" s="9" t="str">
        <f t="shared" si="7"/>
        <v xml:space="preserve"> </v>
      </c>
      <c r="S10" s="9" t="str">
        <f t="shared" si="8"/>
        <v xml:space="preserve"> </v>
      </c>
      <c r="T10" s="49" t="s">
        <v>63</v>
      </c>
    </row>
    <row r="11" spans="1:20" x14ac:dyDescent="0.25">
      <c r="A11" s="9" t="str">
        <f t="shared" si="9"/>
        <v>a</v>
      </c>
      <c r="B11" s="1"/>
      <c r="C11" s="7" t="s">
        <v>10</v>
      </c>
      <c r="D11" s="17">
        <f>SUM(D12:D13)</f>
        <v>110000</v>
      </c>
      <c r="E11" s="17">
        <f>SUM(E12:E13)</f>
        <v>0</v>
      </c>
      <c r="F11" s="18">
        <f>SUM(F12:F13)</f>
        <v>0</v>
      </c>
      <c r="G11" s="6">
        <f t="shared" si="1"/>
        <v>110000</v>
      </c>
      <c r="H11" s="3">
        <f t="shared" ref="H11:P11" si="10">SUM(H12:H13)</f>
        <v>33000</v>
      </c>
      <c r="I11" s="3">
        <f t="shared" si="10"/>
        <v>33000</v>
      </c>
      <c r="J11" s="3">
        <f t="shared" si="10"/>
        <v>33000</v>
      </c>
      <c r="K11" s="3">
        <f t="shared" si="10"/>
        <v>11000</v>
      </c>
      <c r="L11" s="47">
        <f t="shared" si="3"/>
        <v>0</v>
      </c>
      <c r="M11" s="3">
        <f t="shared" si="10"/>
        <v>0</v>
      </c>
      <c r="N11" s="3">
        <f t="shared" si="10"/>
        <v>0</v>
      </c>
      <c r="O11" s="3">
        <f t="shared" si="10"/>
        <v>0</v>
      </c>
      <c r="P11" s="3">
        <f t="shared" si="10"/>
        <v>0</v>
      </c>
      <c r="R11" s="9" t="str">
        <f t="shared" si="7"/>
        <v xml:space="preserve"> </v>
      </c>
      <c r="S11" s="9" t="str">
        <f t="shared" si="8"/>
        <v xml:space="preserve"> </v>
      </c>
      <c r="T11" s="49" t="s">
        <v>63</v>
      </c>
    </row>
    <row r="12" spans="1:20" ht="30" x14ac:dyDescent="0.25">
      <c r="A12" s="9" t="str">
        <f t="shared" si="9"/>
        <v>a</v>
      </c>
      <c r="B12" s="1"/>
      <c r="C12" s="8" t="s">
        <v>11</v>
      </c>
      <c r="D12" s="17">
        <v>110000</v>
      </c>
      <c r="E12" s="17"/>
      <c r="F12" s="18"/>
      <c r="G12" s="6">
        <f t="shared" si="1"/>
        <v>110000</v>
      </c>
      <c r="H12" s="19">
        <v>33000</v>
      </c>
      <c r="I12" s="19">
        <v>33000</v>
      </c>
      <c r="J12" s="19">
        <v>33000</v>
      </c>
      <c r="K12" s="19">
        <v>11000</v>
      </c>
      <c r="L12" s="47">
        <f t="shared" si="3"/>
        <v>0</v>
      </c>
      <c r="M12" s="19"/>
      <c r="N12" s="19"/>
      <c r="O12" s="19"/>
      <c r="P12" s="19"/>
      <c r="R12" s="9" t="str">
        <f t="shared" si="7"/>
        <v xml:space="preserve"> </v>
      </c>
      <c r="S12" s="9" t="str">
        <f t="shared" si="8"/>
        <v xml:space="preserve"> </v>
      </c>
      <c r="T12" s="49" t="s">
        <v>63</v>
      </c>
    </row>
    <row r="13" spans="1:20" ht="30" hidden="1" x14ac:dyDescent="0.25">
      <c r="A13" s="9" t="str">
        <f t="shared" si="9"/>
        <v>b</v>
      </c>
      <c r="B13" s="1"/>
      <c r="C13" s="8" t="s">
        <v>12</v>
      </c>
      <c r="D13" s="17"/>
      <c r="E13" s="17"/>
      <c r="F13" s="18"/>
      <c r="G13" s="6">
        <f t="shared" si="1"/>
        <v>0</v>
      </c>
      <c r="H13" s="19"/>
      <c r="I13" s="19"/>
      <c r="J13" s="19"/>
      <c r="K13" s="19"/>
      <c r="L13" s="47">
        <f t="shared" si="3"/>
        <v>0</v>
      </c>
      <c r="M13" s="19"/>
      <c r="N13" s="19"/>
      <c r="O13" s="19"/>
      <c r="P13" s="19"/>
      <c r="R13" s="9" t="str">
        <f t="shared" si="7"/>
        <v xml:space="preserve"> </v>
      </c>
      <c r="S13" s="9" t="str">
        <f t="shared" si="8"/>
        <v xml:space="preserve"> </v>
      </c>
      <c r="T13" s="49" t="s">
        <v>63</v>
      </c>
    </row>
    <row r="14" spans="1:20" x14ac:dyDescent="0.25">
      <c r="A14" s="9" t="str">
        <f t="shared" si="9"/>
        <v>a</v>
      </c>
      <c r="B14" s="1"/>
      <c r="C14" s="7" t="s">
        <v>13</v>
      </c>
      <c r="D14" s="17">
        <v>210000</v>
      </c>
      <c r="E14" s="17">
        <v>30000</v>
      </c>
      <c r="F14" s="18"/>
      <c r="G14" s="6">
        <f t="shared" si="1"/>
        <v>210000</v>
      </c>
      <c r="H14" s="19">
        <v>100000</v>
      </c>
      <c r="I14" s="19">
        <v>80000</v>
      </c>
      <c r="J14" s="19">
        <v>30000</v>
      </c>
      <c r="K14" s="19">
        <v>0</v>
      </c>
      <c r="L14" s="47">
        <f t="shared" si="3"/>
        <v>30000</v>
      </c>
      <c r="M14" s="19">
        <f>საგანგებო!F25</f>
        <v>20000</v>
      </c>
      <c r="N14" s="19">
        <f>საგანგებო!G25</f>
        <v>10000</v>
      </c>
      <c r="O14" s="19"/>
      <c r="P14" s="19"/>
      <c r="R14" s="9" t="str">
        <f t="shared" si="7"/>
        <v xml:space="preserve"> </v>
      </c>
      <c r="S14" s="9" t="str">
        <f t="shared" si="8"/>
        <v xml:space="preserve"> </v>
      </c>
      <c r="T14" s="49" t="s">
        <v>63</v>
      </c>
    </row>
    <row r="15" spans="1:20" s="9" customFormat="1" ht="45" x14ac:dyDescent="0.25">
      <c r="A15" s="9" t="str">
        <f t="shared" ref="A15:A25" si="11">IF(D15+E15&gt;0,"a","b")</f>
        <v>a</v>
      </c>
      <c r="B15" s="1" t="s">
        <v>16</v>
      </c>
      <c r="C15" s="5" t="s">
        <v>17</v>
      </c>
      <c r="D15" s="15">
        <f>D16+D25</f>
        <v>105700000</v>
      </c>
      <c r="E15" s="15">
        <f>E16+E25</f>
        <v>0</v>
      </c>
      <c r="F15" s="16">
        <f>F16+F25</f>
        <v>0</v>
      </c>
      <c r="G15" s="4">
        <f t="shared" ref="G15:G22" si="12">SUM(H15:K15)</f>
        <v>105700000</v>
      </c>
      <c r="H15" s="1">
        <f t="shared" ref="H15:P15" si="13">H16+H25</f>
        <v>22931800</v>
      </c>
      <c r="I15" s="1">
        <f t="shared" si="13"/>
        <v>25901700</v>
      </c>
      <c r="J15" s="1">
        <f t="shared" si="13"/>
        <v>27896800</v>
      </c>
      <c r="K15" s="1">
        <f t="shared" si="13"/>
        <v>28969700</v>
      </c>
      <c r="L15" s="46">
        <f t="shared" ref="L15:L22" si="14">SUM(M15:P15)</f>
        <v>0</v>
      </c>
      <c r="M15" s="1">
        <f t="shared" si="13"/>
        <v>0</v>
      </c>
      <c r="N15" s="1">
        <f t="shared" si="13"/>
        <v>0</v>
      </c>
      <c r="O15" s="1">
        <f t="shared" si="13"/>
        <v>0</v>
      </c>
      <c r="P15" s="1">
        <f t="shared" si="13"/>
        <v>0</v>
      </c>
      <c r="R15" s="9" t="str">
        <f t="shared" ref="R15:R25" si="15">IF(D15-G15=0," ","შეცდომა")</f>
        <v xml:space="preserve"> </v>
      </c>
      <c r="S15" s="9" t="str">
        <f t="shared" ref="S15:S25" si="16">IF(E15-L15=0," ","შეცდომა")</f>
        <v xml:space="preserve"> </v>
      </c>
      <c r="T15" s="49" t="s">
        <v>63</v>
      </c>
    </row>
    <row r="16" spans="1:20" x14ac:dyDescent="0.25">
      <c r="A16" s="9" t="str">
        <f t="shared" si="11"/>
        <v>a</v>
      </c>
      <c r="B16" s="1"/>
      <c r="C16" s="2" t="s">
        <v>4</v>
      </c>
      <c r="D16" s="17">
        <f>SUM(D17:D22)</f>
        <v>105615000</v>
      </c>
      <c r="E16" s="17">
        <f>SUM(E17:E22)</f>
        <v>0</v>
      </c>
      <c r="F16" s="18">
        <f>SUM(F17:F22)</f>
        <v>0</v>
      </c>
      <c r="G16" s="6">
        <f t="shared" si="12"/>
        <v>105615000</v>
      </c>
      <c r="H16" s="3">
        <f t="shared" ref="H16:P16" si="17">SUM(H17:H22)</f>
        <v>22881800</v>
      </c>
      <c r="I16" s="3">
        <f t="shared" si="17"/>
        <v>25881700</v>
      </c>
      <c r="J16" s="3">
        <f t="shared" si="17"/>
        <v>27881800</v>
      </c>
      <c r="K16" s="3">
        <f t="shared" si="17"/>
        <v>28969700</v>
      </c>
      <c r="L16" s="47">
        <f t="shared" si="14"/>
        <v>0</v>
      </c>
      <c r="M16" s="3">
        <f t="shared" si="17"/>
        <v>0</v>
      </c>
      <c r="N16" s="3">
        <f t="shared" si="17"/>
        <v>0</v>
      </c>
      <c r="O16" s="3">
        <f t="shared" si="17"/>
        <v>0</v>
      </c>
      <c r="P16" s="3">
        <f t="shared" si="17"/>
        <v>0</v>
      </c>
      <c r="R16" s="9" t="str">
        <f t="shared" si="15"/>
        <v xml:space="preserve"> </v>
      </c>
      <c r="S16" s="9" t="str">
        <f t="shared" si="16"/>
        <v xml:space="preserve"> </v>
      </c>
      <c r="T16" s="49" t="s">
        <v>63</v>
      </c>
    </row>
    <row r="17" spans="1:20" hidden="1" x14ac:dyDescent="0.25">
      <c r="A17" s="9" t="str">
        <f t="shared" si="11"/>
        <v>b</v>
      </c>
      <c r="B17" s="1"/>
      <c r="C17" s="7" t="s">
        <v>5</v>
      </c>
      <c r="D17" s="17"/>
      <c r="E17" s="17"/>
      <c r="F17" s="18"/>
      <c r="G17" s="6">
        <f t="shared" si="12"/>
        <v>0</v>
      </c>
      <c r="H17" s="19"/>
      <c r="I17" s="19"/>
      <c r="J17" s="19"/>
      <c r="K17" s="19"/>
      <c r="L17" s="47">
        <f t="shared" si="14"/>
        <v>0</v>
      </c>
      <c r="M17" s="19"/>
      <c r="N17" s="19"/>
      <c r="O17" s="19"/>
      <c r="P17" s="19"/>
      <c r="R17" s="9" t="str">
        <f t="shared" si="15"/>
        <v xml:space="preserve"> </v>
      </c>
      <c r="S17" s="9" t="str">
        <f t="shared" si="16"/>
        <v xml:space="preserve"> </v>
      </c>
      <c r="T17" s="49" t="s">
        <v>63</v>
      </c>
    </row>
    <row r="18" spans="1:20" x14ac:dyDescent="0.25">
      <c r="A18" s="9" t="str">
        <f t="shared" si="11"/>
        <v>a</v>
      </c>
      <c r="B18" s="1"/>
      <c r="C18" s="7" t="s">
        <v>6</v>
      </c>
      <c r="D18" s="17">
        <v>94088000</v>
      </c>
      <c r="E18" s="17"/>
      <c r="F18" s="18"/>
      <c r="G18" s="6">
        <f t="shared" si="12"/>
        <v>94088000</v>
      </c>
      <c r="H18" s="19">
        <v>20000000</v>
      </c>
      <c r="I18" s="19">
        <v>23000000</v>
      </c>
      <c r="J18" s="19">
        <v>25000000</v>
      </c>
      <c r="K18" s="52">
        <f>D18-H18-I18-J18</f>
        <v>26088000</v>
      </c>
      <c r="L18" s="47">
        <f t="shared" si="14"/>
        <v>0</v>
      </c>
      <c r="M18" s="19"/>
      <c r="N18" s="19"/>
      <c r="O18" s="19"/>
      <c r="P18" s="19"/>
      <c r="R18" s="9" t="str">
        <f t="shared" si="15"/>
        <v xml:space="preserve"> </v>
      </c>
      <c r="S18" s="9" t="str">
        <f t="shared" si="16"/>
        <v xml:space="preserve"> </v>
      </c>
      <c r="T18" s="49" t="s">
        <v>63</v>
      </c>
    </row>
    <row r="19" spans="1:20" hidden="1" x14ac:dyDescent="0.25">
      <c r="A19" s="9" t="str">
        <f t="shared" si="11"/>
        <v>b</v>
      </c>
      <c r="B19" s="1"/>
      <c r="C19" s="7" t="s">
        <v>7</v>
      </c>
      <c r="D19" s="17"/>
      <c r="E19" s="17"/>
      <c r="F19" s="18"/>
      <c r="G19" s="6">
        <f t="shared" si="12"/>
        <v>0</v>
      </c>
      <c r="H19" s="19"/>
      <c r="I19" s="19"/>
      <c r="J19" s="19"/>
      <c r="K19" s="19"/>
      <c r="L19" s="47">
        <f t="shared" si="14"/>
        <v>0</v>
      </c>
      <c r="M19" s="19"/>
      <c r="N19" s="19"/>
      <c r="O19" s="19"/>
      <c r="P19" s="19"/>
      <c r="R19" s="9" t="str">
        <f t="shared" si="15"/>
        <v xml:space="preserve"> </v>
      </c>
      <c r="S19" s="9" t="str">
        <f t="shared" si="16"/>
        <v xml:space="preserve"> </v>
      </c>
      <c r="T19" s="49" t="s">
        <v>63</v>
      </c>
    </row>
    <row r="20" spans="1:20" hidden="1" x14ac:dyDescent="0.25">
      <c r="A20" s="9" t="str">
        <f t="shared" si="11"/>
        <v>b</v>
      </c>
      <c r="B20" s="1"/>
      <c r="C20" s="7" t="s">
        <v>8</v>
      </c>
      <c r="D20" s="17"/>
      <c r="E20" s="17"/>
      <c r="F20" s="18"/>
      <c r="G20" s="6">
        <f t="shared" si="12"/>
        <v>0</v>
      </c>
      <c r="H20" s="19"/>
      <c r="I20" s="19"/>
      <c r="J20" s="19"/>
      <c r="K20" s="19"/>
      <c r="L20" s="47">
        <f t="shared" si="14"/>
        <v>0</v>
      </c>
      <c r="M20" s="19"/>
      <c r="N20" s="19"/>
      <c r="O20" s="19"/>
      <c r="P20" s="19"/>
      <c r="R20" s="9" t="str">
        <f t="shared" si="15"/>
        <v xml:space="preserve"> </v>
      </c>
      <c r="S20" s="9" t="str">
        <f t="shared" si="16"/>
        <v xml:space="preserve"> </v>
      </c>
      <c r="T20" s="49" t="s">
        <v>63</v>
      </c>
    </row>
    <row r="21" spans="1:20" x14ac:dyDescent="0.25">
      <c r="A21" s="9" t="str">
        <f t="shared" si="11"/>
        <v>a</v>
      </c>
      <c r="B21" s="1"/>
      <c r="C21" s="7" t="s">
        <v>9</v>
      </c>
      <c r="D21" s="17">
        <v>7950000</v>
      </c>
      <c r="E21" s="17"/>
      <c r="F21" s="18"/>
      <c r="G21" s="6">
        <f t="shared" si="12"/>
        <v>7950000</v>
      </c>
      <c r="H21" s="19">
        <v>1987500</v>
      </c>
      <c r="I21" s="19">
        <v>1987500</v>
      </c>
      <c r="J21" s="19">
        <v>1987500</v>
      </c>
      <c r="K21" s="19">
        <v>1987500</v>
      </c>
      <c r="L21" s="47">
        <f t="shared" si="14"/>
        <v>0</v>
      </c>
      <c r="M21" s="19"/>
      <c r="N21" s="19"/>
      <c r="O21" s="19"/>
      <c r="P21" s="19"/>
      <c r="R21" s="9" t="str">
        <f t="shared" si="15"/>
        <v xml:space="preserve"> </v>
      </c>
      <c r="S21" s="9" t="str">
        <f t="shared" si="16"/>
        <v xml:space="preserve"> </v>
      </c>
      <c r="T21" s="49" t="s">
        <v>63</v>
      </c>
    </row>
    <row r="22" spans="1:20" x14ac:dyDescent="0.25">
      <c r="A22" s="9" t="str">
        <f t="shared" si="11"/>
        <v>a</v>
      </c>
      <c r="B22" s="1"/>
      <c r="C22" s="7" t="s">
        <v>10</v>
      </c>
      <c r="D22" s="17">
        <f>SUM(D23:D24)</f>
        <v>3577000</v>
      </c>
      <c r="E22" s="17">
        <f>SUM(E23:E24)</f>
        <v>0</v>
      </c>
      <c r="F22" s="18">
        <f>SUM(F23:F24)</f>
        <v>0</v>
      </c>
      <c r="G22" s="6">
        <f t="shared" si="12"/>
        <v>3577000</v>
      </c>
      <c r="H22" s="3">
        <f t="shared" ref="H22:P22" si="18">SUM(H23:H24)</f>
        <v>894300</v>
      </c>
      <c r="I22" s="3">
        <f t="shared" si="18"/>
        <v>894200</v>
      </c>
      <c r="J22" s="3">
        <f t="shared" si="18"/>
        <v>894300</v>
      </c>
      <c r="K22" s="3">
        <f t="shared" si="18"/>
        <v>894200</v>
      </c>
      <c r="L22" s="47">
        <f t="shared" si="14"/>
        <v>0</v>
      </c>
      <c r="M22" s="3">
        <f t="shared" si="18"/>
        <v>0</v>
      </c>
      <c r="N22" s="3">
        <f t="shared" si="18"/>
        <v>0</v>
      </c>
      <c r="O22" s="3">
        <f t="shared" si="18"/>
        <v>0</v>
      </c>
      <c r="P22" s="3">
        <f t="shared" si="18"/>
        <v>0</v>
      </c>
      <c r="R22" s="9" t="str">
        <f t="shared" si="15"/>
        <v xml:space="preserve"> </v>
      </c>
      <c r="S22" s="9" t="str">
        <f t="shared" si="16"/>
        <v xml:space="preserve"> </v>
      </c>
      <c r="T22" s="49" t="s">
        <v>63</v>
      </c>
    </row>
    <row r="23" spans="1:20" ht="30" x14ac:dyDescent="0.25">
      <c r="A23" s="9" t="str">
        <f t="shared" si="11"/>
        <v>a</v>
      </c>
      <c r="B23" s="1"/>
      <c r="C23" s="8" t="s">
        <v>11</v>
      </c>
      <c r="D23" s="17">
        <v>3577000</v>
      </c>
      <c r="E23" s="17"/>
      <c r="F23" s="18"/>
      <c r="G23" s="6">
        <f t="shared" ref="G23:G25" si="19">SUM(H23:K23)</f>
        <v>3577000</v>
      </c>
      <c r="H23" s="19">
        <v>894300</v>
      </c>
      <c r="I23" s="19">
        <v>894200</v>
      </c>
      <c r="J23" s="19">
        <v>894300</v>
      </c>
      <c r="K23" s="19">
        <v>894200</v>
      </c>
      <c r="L23" s="47">
        <f t="shared" ref="L23:L25" si="20">SUM(M23:P23)</f>
        <v>0</v>
      </c>
      <c r="M23" s="19"/>
      <c r="N23" s="19"/>
      <c r="O23" s="19"/>
      <c r="P23" s="19"/>
      <c r="R23" s="9" t="str">
        <f t="shared" si="15"/>
        <v xml:space="preserve"> </v>
      </c>
      <c r="S23" s="9" t="str">
        <f t="shared" si="16"/>
        <v xml:space="preserve"> </v>
      </c>
      <c r="T23" s="49" t="s">
        <v>63</v>
      </c>
    </row>
    <row r="24" spans="1:20" ht="30" hidden="1" x14ac:dyDescent="0.25">
      <c r="A24" s="9" t="str">
        <f t="shared" si="11"/>
        <v>b</v>
      </c>
      <c r="B24" s="1"/>
      <c r="C24" s="8" t="s">
        <v>12</v>
      </c>
      <c r="D24" s="17"/>
      <c r="E24" s="17"/>
      <c r="F24" s="18"/>
      <c r="G24" s="6">
        <f t="shared" si="19"/>
        <v>0</v>
      </c>
      <c r="H24" s="19"/>
      <c r="I24" s="19"/>
      <c r="J24" s="19"/>
      <c r="K24" s="19"/>
      <c r="L24" s="47">
        <f t="shared" si="20"/>
        <v>0</v>
      </c>
      <c r="M24" s="19"/>
      <c r="N24" s="19"/>
      <c r="O24" s="19"/>
      <c r="P24" s="19"/>
      <c r="R24" s="9" t="str">
        <f t="shared" si="15"/>
        <v xml:space="preserve"> </v>
      </c>
      <c r="S24" s="9" t="str">
        <f t="shared" si="16"/>
        <v xml:space="preserve"> </v>
      </c>
      <c r="T24" s="49" t="s">
        <v>63</v>
      </c>
    </row>
    <row r="25" spans="1:20" x14ac:dyDescent="0.25">
      <c r="A25" s="9" t="str">
        <f t="shared" si="11"/>
        <v>a</v>
      </c>
      <c r="B25" s="1"/>
      <c r="C25" s="7" t="s">
        <v>13</v>
      </c>
      <c r="D25" s="17">
        <v>85000</v>
      </c>
      <c r="E25" s="17"/>
      <c r="F25" s="18"/>
      <c r="G25" s="6">
        <f t="shared" si="19"/>
        <v>85000</v>
      </c>
      <c r="H25" s="19">
        <v>50000</v>
      </c>
      <c r="I25" s="19">
        <v>20000</v>
      </c>
      <c r="J25" s="19">
        <v>15000</v>
      </c>
      <c r="K25" s="19">
        <v>0</v>
      </c>
      <c r="L25" s="47">
        <f t="shared" si="20"/>
        <v>0</v>
      </c>
      <c r="M25" s="19"/>
      <c r="N25" s="19"/>
      <c r="O25" s="19"/>
      <c r="P25" s="19"/>
      <c r="R25" s="9" t="str">
        <f t="shared" si="15"/>
        <v xml:space="preserve"> </v>
      </c>
      <c r="S25" s="9" t="str">
        <f t="shared" si="16"/>
        <v xml:space="preserve"> </v>
      </c>
      <c r="T25" s="49" t="s">
        <v>63</v>
      </c>
    </row>
  </sheetData>
  <sheetProtection algorithmName="SHA-512" hashValue="SS8UsuHk7wCrd5JlRv5HPklF1LV70dU2faSL4HoQXTrD/W4gPTRztNV0HLZNiDEJrdogOCOLC5BjU3FKX6oj8Q==" saltValue="L13JDtM/1HBqDgh0uAu1bA==" spinCount="100000" sheet="1" objects="1" scenarios="1"/>
  <autoFilter ref="A3:T25">
    <filterColumn colId="0">
      <filters>
        <filter val="a"/>
      </filters>
    </filterColumn>
  </autoFilter>
  <mergeCells count="4">
    <mergeCell ref="D2:E2"/>
    <mergeCell ref="G2:K2"/>
    <mergeCell ref="L2:P2"/>
    <mergeCell ref="A1:P1"/>
  </mergeCells>
  <conditionalFormatting sqref="G4:G25">
    <cfRule type="expression" dxfId="2" priority="2">
      <formula>R4="შეცდომა"</formula>
    </cfRule>
  </conditionalFormatting>
  <conditionalFormatting sqref="L4:L25">
    <cfRule type="expression" dxfId="1" priority="1">
      <formula>S4="შეცდომა"</formula>
    </cfRule>
  </conditionalFormatting>
  <dataValidations count="1">
    <dataValidation allowBlank="1" showErrorMessage="1" sqref="D2:E1048576"/>
  </dataValidations>
  <pageMargins left="0.7" right="0.7" top="0.75" bottom="0.75" header="0.3" footer="0.3"/>
  <pageSetup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showGridLines="0" view="pageBreakPreview" zoomScaleNormal="100" zoomScaleSheetLayoutView="100" workbookViewId="0">
      <pane xSplit="3" ySplit="3" topLeftCell="D7" activePane="bottomRight" state="frozen"/>
      <selection pane="topRight" activeCell="C1" sqref="C1"/>
      <selection pane="bottomLeft" activeCell="A4" sqref="A4"/>
      <selection pane="bottomRight" activeCell="F25" sqref="F25"/>
    </sheetView>
  </sheetViews>
  <sheetFormatPr defaultColWidth="8.85546875" defaultRowHeight="15" x14ac:dyDescent="0.25"/>
  <cols>
    <col min="1" max="1" width="6.85546875" style="42" customWidth="1"/>
    <col min="2" max="2" width="19.7109375" style="25" customWidth="1"/>
    <col min="3" max="3" width="58.28515625" style="25" customWidth="1"/>
    <col min="4" max="4" width="15.140625" style="25" customWidth="1"/>
    <col min="5" max="5" width="13.140625" style="43" customWidth="1"/>
    <col min="6" max="6" width="13.42578125" style="43" bestFit="1" customWidth="1"/>
    <col min="7" max="7" width="11.140625" style="43" bestFit="1" customWidth="1"/>
    <col min="8" max="8" width="12.42578125" style="43" bestFit="1" customWidth="1"/>
    <col min="9" max="9" width="14.28515625" style="43" customWidth="1"/>
    <col min="10" max="16384" width="8.85546875" style="25"/>
  </cols>
  <sheetData>
    <row r="1" spans="1:10" ht="18" customHeight="1" x14ac:dyDescent="0.25">
      <c r="A1" s="20"/>
      <c r="B1" s="21"/>
      <c r="C1" s="22"/>
      <c r="D1" s="22"/>
      <c r="E1" s="23"/>
      <c r="F1" s="23"/>
      <c r="G1" s="23"/>
      <c r="H1" s="23"/>
      <c r="I1" s="23"/>
      <c r="J1" s="24"/>
    </row>
    <row r="2" spans="1:10" ht="37.5" customHeight="1" x14ac:dyDescent="0.25">
      <c r="A2" s="20"/>
      <c r="B2" s="56" t="s">
        <v>28</v>
      </c>
      <c r="C2" s="58" t="s">
        <v>1</v>
      </c>
      <c r="D2" s="60" t="s">
        <v>29</v>
      </c>
      <c r="E2" s="61" t="s">
        <v>30</v>
      </c>
      <c r="F2" s="62"/>
      <c r="G2" s="62"/>
      <c r="H2" s="62"/>
      <c r="I2" s="63"/>
      <c r="J2" s="24"/>
    </row>
    <row r="3" spans="1:10" ht="30.75" customHeight="1" x14ac:dyDescent="0.25">
      <c r="A3" s="20"/>
      <c r="B3" s="57"/>
      <c r="C3" s="59"/>
      <c r="D3" s="60"/>
      <c r="E3" s="26" t="s">
        <v>19</v>
      </c>
      <c r="F3" s="26" t="s">
        <v>31</v>
      </c>
      <c r="G3" s="26" t="s">
        <v>32</v>
      </c>
      <c r="H3" s="26" t="s">
        <v>33</v>
      </c>
      <c r="I3" s="26" t="s">
        <v>34</v>
      </c>
      <c r="J3" s="24"/>
    </row>
    <row r="4" spans="1:10" ht="58.5" customHeight="1" thickBot="1" x14ac:dyDescent="0.3">
      <c r="A4" s="27"/>
      <c r="B4" s="28" t="s">
        <v>14</v>
      </c>
      <c r="C4" s="29" t="s">
        <v>15</v>
      </c>
      <c r="D4" s="30"/>
      <c r="E4" s="31"/>
      <c r="F4" s="31"/>
      <c r="G4" s="31"/>
      <c r="H4" s="31"/>
      <c r="I4" s="31"/>
      <c r="J4" s="24"/>
    </row>
    <row r="5" spans="1:10" ht="19.5" customHeight="1" thickTop="1" thickBot="1" x14ac:dyDescent="0.3">
      <c r="A5" s="27" t="str">
        <f>IF((D5+E5+F5+G5+H5+I5)&lt;&gt;0,"a","b")</f>
        <v>a</v>
      </c>
      <c r="B5" s="32"/>
      <c r="C5" s="33" t="s">
        <v>35</v>
      </c>
      <c r="D5" s="34">
        <f>D6+D10+D11+D12+D13</f>
        <v>400000</v>
      </c>
      <c r="E5" s="35">
        <f>E6+E10+E11+E12+E13</f>
        <v>400000</v>
      </c>
      <c r="F5" s="35">
        <f t="shared" ref="F5:I5" si="0">F6+F10+F11+F12+F13</f>
        <v>116000</v>
      </c>
      <c r="G5" s="35">
        <f t="shared" si="0"/>
        <v>106000</v>
      </c>
      <c r="H5" s="35">
        <f t="shared" si="0"/>
        <v>95000</v>
      </c>
      <c r="I5" s="35">
        <f t="shared" si="0"/>
        <v>83000</v>
      </c>
      <c r="J5" s="24">
        <f t="shared" ref="J5:J30" si="1">D5-E5</f>
        <v>0</v>
      </c>
    </row>
    <row r="6" spans="1:10" ht="19.5" customHeight="1" thickTop="1" thickBot="1" x14ac:dyDescent="0.3">
      <c r="A6" s="27" t="str">
        <f t="shared" ref="A6:A30" si="2">IF((D6+E6+F6+G6+H6+I6)&lt;&gt;0,"a","b")</f>
        <v>a</v>
      </c>
      <c r="B6" s="32"/>
      <c r="C6" s="36" t="s">
        <v>36</v>
      </c>
      <c r="D6" s="37">
        <f>SUM(D7:D9)</f>
        <v>400000</v>
      </c>
      <c r="E6" s="35">
        <f>F6+G6+H6+I6</f>
        <v>400000</v>
      </c>
      <c r="F6" s="38">
        <f t="shared" ref="F6:I6" si="3">SUM(F7:F9)</f>
        <v>116000</v>
      </c>
      <c r="G6" s="38">
        <f t="shared" si="3"/>
        <v>106000</v>
      </c>
      <c r="H6" s="38">
        <f t="shared" si="3"/>
        <v>95000</v>
      </c>
      <c r="I6" s="38">
        <f t="shared" si="3"/>
        <v>83000</v>
      </c>
      <c r="J6" s="24">
        <f t="shared" si="1"/>
        <v>0</v>
      </c>
    </row>
    <row r="7" spans="1:10" ht="34.5" customHeight="1" thickTop="1" thickBot="1" x14ac:dyDescent="0.3">
      <c r="A7" s="27" t="str">
        <f t="shared" si="2"/>
        <v>a</v>
      </c>
      <c r="B7" s="32"/>
      <c r="C7" s="45" t="s">
        <v>59</v>
      </c>
      <c r="D7" s="37">
        <v>90000</v>
      </c>
      <c r="E7" s="35">
        <f t="shared" ref="E7:E9" si="4">F7+G7+H7+I7</f>
        <v>90000</v>
      </c>
      <c r="F7" s="51">
        <v>35000</v>
      </c>
      <c r="G7" s="51">
        <v>28000</v>
      </c>
      <c r="H7" s="51">
        <v>17000</v>
      </c>
      <c r="I7" s="51">
        <v>10000</v>
      </c>
      <c r="J7" s="24">
        <f t="shared" si="1"/>
        <v>0</v>
      </c>
    </row>
    <row r="8" spans="1:10" ht="34.5" customHeight="1" thickTop="1" thickBot="1" x14ac:dyDescent="0.3">
      <c r="A8" s="27" t="str">
        <f t="shared" si="2"/>
        <v>a</v>
      </c>
      <c r="B8" s="32"/>
      <c r="C8" s="45" t="s">
        <v>60</v>
      </c>
      <c r="D8" s="37">
        <v>75000</v>
      </c>
      <c r="E8" s="35"/>
      <c r="F8" s="51">
        <v>20000</v>
      </c>
      <c r="G8" s="51">
        <v>20000</v>
      </c>
      <c r="H8" s="51">
        <v>20000</v>
      </c>
      <c r="I8" s="51">
        <v>15000</v>
      </c>
      <c r="J8" s="24">
        <f t="shared" si="1"/>
        <v>75000</v>
      </c>
    </row>
    <row r="9" spans="1:10" ht="34.5" customHeight="1" thickTop="1" thickBot="1" x14ac:dyDescent="0.3">
      <c r="A9" s="27" t="str">
        <f t="shared" si="2"/>
        <v>a</v>
      </c>
      <c r="B9" s="32"/>
      <c r="C9" s="45" t="s">
        <v>61</v>
      </c>
      <c r="D9" s="37">
        <v>235000</v>
      </c>
      <c r="E9" s="35">
        <f t="shared" si="4"/>
        <v>235000</v>
      </c>
      <c r="F9" s="51">
        <v>61000</v>
      </c>
      <c r="G9" s="51">
        <v>58000</v>
      </c>
      <c r="H9" s="51">
        <v>58000</v>
      </c>
      <c r="I9" s="51">
        <v>58000</v>
      </c>
      <c r="J9" s="24">
        <f t="shared" si="1"/>
        <v>0</v>
      </c>
    </row>
    <row r="10" spans="1:10" ht="19.5" customHeight="1" thickTop="1" thickBot="1" x14ac:dyDescent="0.3">
      <c r="A10" s="27" t="str">
        <f t="shared" si="2"/>
        <v>b</v>
      </c>
      <c r="B10" s="32"/>
      <c r="C10" s="36" t="s">
        <v>37</v>
      </c>
      <c r="D10" s="37"/>
      <c r="E10" s="35">
        <f t="shared" ref="E10:E13" si="5">F10+G10+H10+I10</f>
        <v>0</v>
      </c>
      <c r="F10" s="38"/>
      <c r="G10" s="38"/>
      <c r="H10" s="38"/>
      <c r="I10" s="38"/>
      <c r="J10" s="24">
        <f t="shared" si="1"/>
        <v>0</v>
      </c>
    </row>
    <row r="11" spans="1:10" ht="19.5" customHeight="1" thickTop="1" thickBot="1" x14ac:dyDescent="0.3">
      <c r="A11" s="27" t="str">
        <f t="shared" si="2"/>
        <v>b</v>
      </c>
      <c r="B11" s="32"/>
      <c r="C11" s="36" t="s">
        <v>38</v>
      </c>
      <c r="D11" s="37"/>
      <c r="E11" s="35">
        <f t="shared" si="5"/>
        <v>0</v>
      </c>
      <c r="F11" s="38"/>
      <c r="G11" s="38"/>
      <c r="H11" s="38"/>
      <c r="I11" s="38"/>
      <c r="J11" s="24">
        <f t="shared" si="1"/>
        <v>0</v>
      </c>
    </row>
    <row r="12" spans="1:10" ht="19.5" customHeight="1" thickTop="1" thickBot="1" x14ac:dyDescent="0.3">
      <c r="A12" s="27" t="str">
        <f t="shared" si="2"/>
        <v>b</v>
      </c>
      <c r="B12" s="32"/>
      <c r="C12" s="36" t="s">
        <v>39</v>
      </c>
      <c r="D12" s="37"/>
      <c r="E12" s="35">
        <f t="shared" si="5"/>
        <v>0</v>
      </c>
      <c r="F12" s="38"/>
      <c r="G12" s="38"/>
      <c r="H12" s="38"/>
      <c r="I12" s="38"/>
      <c r="J12" s="24">
        <f t="shared" si="1"/>
        <v>0</v>
      </c>
    </row>
    <row r="13" spans="1:10" ht="19.5" customHeight="1" thickTop="1" thickBot="1" x14ac:dyDescent="0.3">
      <c r="A13" s="27" t="str">
        <f t="shared" si="2"/>
        <v>b</v>
      </c>
      <c r="B13" s="32"/>
      <c r="C13" s="36" t="s">
        <v>40</v>
      </c>
      <c r="D13" s="37"/>
      <c r="E13" s="35">
        <f t="shared" si="5"/>
        <v>0</v>
      </c>
      <c r="F13" s="38"/>
      <c r="G13" s="38"/>
      <c r="H13" s="38"/>
      <c r="I13" s="38"/>
      <c r="J13" s="24">
        <f t="shared" si="1"/>
        <v>0</v>
      </c>
    </row>
    <row r="14" spans="1:10" ht="19.5" thickTop="1" thickBot="1" x14ac:dyDescent="0.3">
      <c r="A14" s="27" t="str">
        <f t="shared" si="2"/>
        <v>a</v>
      </c>
      <c r="B14" s="39"/>
      <c r="C14" s="40" t="s">
        <v>41</v>
      </c>
      <c r="D14" s="34">
        <f>D15+D25+D26+D27</f>
        <v>400000</v>
      </c>
      <c r="E14" s="35">
        <f>E15+E25+E26+E27</f>
        <v>400000</v>
      </c>
      <c r="F14" s="35">
        <f t="shared" ref="F14:I14" si="6">F15+F25+F26+F27</f>
        <v>116000</v>
      </c>
      <c r="G14" s="35">
        <f t="shared" si="6"/>
        <v>106000</v>
      </c>
      <c r="H14" s="35">
        <f t="shared" si="6"/>
        <v>95000</v>
      </c>
      <c r="I14" s="35">
        <f t="shared" si="6"/>
        <v>83000</v>
      </c>
      <c r="J14" s="24">
        <f t="shared" si="1"/>
        <v>0</v>
      </c>
    </row>
    <row r="15" spans="1:10" ht="19.5" thickTop="1" thickBot="1" x14ac:dyDescent="0.3">
      <c r="A15" s="27" t="str">
        <f t="shared" si="2"/>
        <v>a</v>
      </c>
      <c r="B15" s="39" t="s">
        <v>42</v>
      </c>
      <c r="C15" s="36" t="s">
        <v>43</v>
      </c>
      <c r="D15" s="37">
        <f>D16+D17+D18+D19+D20+D21+D22</f>
        <v>370000</v>
      </c>
      <c r="E15" s="35">
        <f>E16+E17+E18+E19+E20+E21+E22</f>
        <v>370000</v>
      </c>
      <c r="F15" s="38">
        <f t="shared" ref="F15:I15" si="7">F16+F17+F18+F19+F20+F21+F22</f>
        <v>96000</v>
      </c>
      <c r="G15" s="38">
        <f t="shared" si="7"/>
        <v>96000</v>
      </c>
      <c r="H15" s="38">
        <f t="shared" si="7"/>
        <v>95000</v>
      </c>
      <c r="I15" s="38">
        <f t="shared" si="7"/>
        <v>83000</v>
      </c>
      <c r="J15" s="24">
        <f t="shared" si="1"/>
        <v>0</v>
      </c>
    </row>
    <row r="16" spans="1:10" ht="19.5" thickTop="1" thickBot="1" x14ac:dyDescent="0.3">
      <c r="A16" s="27" t="str">
        <f t="shared" si="2"/>
        <v>a</v>
      </c>
      <c r="B16" s="39" t="s">
        <v>42</v>
      </c>
      <c r="C16" s="41" t="s">
        <v>44</v>
      </c>
      <c r="D16" s="37">
        <v>140000</v>
      </c>
      <c r="E16" s="35">
        <f>F16+G16+H16+I16</f>
        <v>140000</v>
      </c>
      <c r="F16" s="51">
        <v>36000</v>
      </c>
      <c r="G16" s="51">
        <v>36000</v>
      </c>
      <c r="H16" s="51">
        <v>35000</v>
      </c>
      <c r="I16" s="51">
        <v>33000</v>
      </c>
      <c r="J16" s="24">
        <f t="shared" si="1"/>
        <v>0</v>
      </c>
    </row>
    <row r="17" spans="1:10" ht="19.5" thickTop="1" thickBot="1" x14ac:dyDescent="0.3">
      <c r="A17" s="27" t="str">
        <f t="shared" si="2"/>
        <v>a</v>
      </c>
      <c r="B17" s="39" t="s">
        <v>42</v>
      </c>
      <c r="C17" s="41" t="s">
        <v>45</v>
      </c>
      <c r="D17" s="37">
        <v>230000</v>
      </c>
      <c r="E17" s="35">
        <f t="shared" ref="E17:E28" si="8">F17+G17+H17+I17</f>
        <v>230000</v>
      </c>
      <c r="F17" s="51">
        <v>60000</v>
      </c>
      <c r="G17" s="51">
        <v>60000</v>
      </c>
      <c r="H17" s="51">
        <v>60000</v>
      </c>
      <c r="I17" s="51">
        <v>50000</v>
      </c>
      <c r="J17" s="24">
        <f t="shared" si="1"/>
        <v>0</v>
      </c>
    </row>
    <row r="18" spans="1:10" ht="19.5" thickTop="1" thickBot="1" x14ac:dyDescent="0.3">
      <c r="A18" s="27" t="str">
        <f t="shared" si="2"/>
        <v>b</v>
      </c>
      <c r="B18" s="39" t="s">
        <v>42</v>
      </c>
      <c r="C18" s="41" t="s">
        <v>46</v>
      </c>
      <c r="D18" s="37">
        <v>0</v>
      </c>
      <c r="E18" s="35">
        <f t="shared" si="8"/>
        <v>0</v>
      </c>
      <c r="F18" s="38"/>
      <c r="G18" s="38"/>
      <c r="H18" s="38"/>
      <c r="I18" s="38"/>
      <c r="J18" s="24">
        <f t="shared" si="1"/>
        <v>0</v>
      </c>
    </row>
    <row r="19" spans="1:10" ht="19.5" thickTop="1" thickBot="1" x14ac:dyDescent="0.3">
      <c r="A19" s="27" t="str">
        <f t="shared" si="2"/>
        <v>b</v>
      </c>
      <c r="B19" s="39" t="s">
        <v>42</v>
      </c>
      <c r="C19" s="41" t="s">
        <v>47</v>
      </c>
      <c r="D19" s="37">
        <v>0</v>
      </c>
      <c r="E19" s="35">
        <f t="shared" si="8"/>
        <v>0</v>
      </c>
      <c r="F19" s="44"/>
      <c r="G19" s="44"/>
      <c r="H19" s="44"/>
      <c r="I19" s="44"/>
      <c r="J19" s="24">
        <f t="shared" si="1"/>
        <v>0</v>
      </c>
    </row>
    <row r="20" spans="1:10" ht="19.5" thickTop="1" thickBot="1" x14ac:dyDescent="0.3">
      <c r="A20" s="27" t="str">
        <f t="shared" si="2"/>
        <v>b</v>
      </c>
      <c r="B20" s="39" t="s">
        <v>42</v>
      </c>
      <c r="C20" s="41" t="s">
        <v>48</v>
      </c>
      <c r="D20" s="37">
        <v>0</v>
      </c>
      <c r="E20" s="35">
        <f t="shared" si="8"/>
        <v>0</v>
      </c>
      <c r="F20" s="44"/>
      <c r="G20" s="44"/>
      <c r="H20" s="44"/>
      <c r="I20" s="44"/>
      <c r="J20" s="24">
        <f t="shared" si="1"/>
        <v>0</v>
      </c>
    </row>
    <row r="21" spans="1:10" ht="19.5" thickTop="1" thickBot="1" x14ac:dyDescent="0.3">
      <c r="A21" s="27" t="str">
        <f t="shared" si="2"/>
        <v>b</v>
      </c>
      <c r="B21" s="39" t="s">
        <v>42</v>
      </c>
      <c r="C21" s="41" t="s">
        <v>49</v>
      </c>
      <c r="D21" s="37">
        <v>0</v>
      </c>
      <c r="E21" s="35">
        <f t="shared" si="8"/>
        <v>0</v>
      </c>
      <c r="F21" s="44"/>
      <c r="G21" s="44"/>
      <c r="H21" s="44"/>
      <c r="I21" s="44"/>
      <c r="J21" s="24">
        <f t="shared" si="1"/>
        <v>0</v>
      </c>
    </row>
    <row r="22" spans="1:10" ht="19.5" thickTop="1" thickBot="1" x14ac:dyDescent="0.3">
      <c r="A22" s="27" t="str">
        <f t="shared" si="2"/>
        <v>b</v>
      </c>
      <c r="B22" s="39" t="s">
        <v>42</v>
      </c>
      <c r="C22" s="41" t="s">
        <v>50</v>
      </c>
      <c r="D22" s="37">
        <f>D23+D24</f>
        <v>0</v>
      </c>
      <c r="E22" s="35">
        <f t="shared" si="8"/>
        <v>0</v>
      </c>
      <c r="F22" s="38">
        <f t="shared" ref="F22:I22" si="9">F23+F24</f>
        <v>0</v>
      </c>
      <c r="G22" s="38">
        <f t="shared" si="9"/>
        <v>0</v>
      </c>
      <c r="H22" s="38">
        <f t="shared" si="9"/>
        <v>0</v>
      </c>
      <c r="I22" s="38">
        <f t="shared" si="9"/>
        <v>0</v>
      </c>
      <c r="J22" s="24">
        <f t="shared" si="1"/>
        <v>0</v>
      </c>
    </row>
    <row r="23" spans="1:10" ht="19.5" thickTop="1" thickBot="1" x14ac:dyDescent="0.3">
      <c r="A23" s="27" t="str">
        <f t="shared" si="2"/>
        <v>b</v>
      </c>
      <c r="B23" s="39"/>
      <c r="C23" s="41" t="s">
        <v>51</v>
      </c>
      <c r="D23" s="37">
        <v>0</v>
      </c>
      <c r="E23" s="35">
        <f t="shared" si="8"/>
        <v>0</v>
      </c>
      <c r="F23" s="44"/>
      <c r="G23" s="44"/>
      <c r="H23" s="44"/>
      <c r="I23" s="44"/>
      <c r="J23" s="24">
        <f t="shared" si="1"/>
        <v>0</v>
      </c>
    </row>
    <row r="24" spans="1:10" ht="19.5" thickTop="1" thickBot="1" x14ac:dyDescent="0.3">
      <c r="A24" s="27" t="str">
        <f t="shared" si="2"/>
        <v>b</v>
      </c>
      <c r="B24" s="39"/>
      <c r="C24" s="41" t="s">
        <v>52</v>
      </c>
      <c r="D24" s="37">
        <v>0</v>
      </c>
      <c r="E24" s="35">
        <f t="shared" si="8"/>
        <v>0</v>
      </c>
      <c r="F24" s="44"/>
      <c r="G24" s="44"/>
      <c r="H24" s="44"/>
      <c r="I24" s="44"/>
      <c r="J24" s="24">
        <f t="shared" si="1"/>
        <v>0</v>
      </c>
    </row>
    <row r="25" spans="1:10" ht="19.5" thickTop="1" thickBot="1" x14ac:dyDescent="0.3">
      <c r="A25" s="27" t="str">
        <f t="shared" si="2"/>
        <v>a</v>
      </c>
      <c r="B25" s="39" t="s">
        <v>42</v>
      </c>
      <c r="C25" s="36" t="s">
        <v>53</v>
      </c>
      <c r="D25" s="37">
        <v>30000</v>
      </c>
      <c r="E25" s="35">
        <f t="shared" si="8"/>
        <v>30000</v>
      </c>
      <c r="F25" s="51">
        <v>20000</v>
      </c>
      <c r="G25" s="51">
        <v>10000</v>
      </c>
      <c r="H25" s="51"/>
      <c r="I25" s="51"/>
      <c r="J25" s="24">
        <f t="shared" si="1"/>
        <v>0</v>
      </c>
    </row>
    <row r="26" spans="1:10" ht="19.5" thickTop="1" thickBot="1" x14ac:dyDescent="0.3">
      <c r="A26" s="27" t="str">
        <f t="shared" si="2"/>
        <v>b</v>
      </c>
      <c r="B26" s="39" t="s">
        <v>42</v>
      </c>
      <c r="C26" s="36" t="s">
        <v>54</v>
      </c>
      <c r="D26" s="37">
        <v>0</v>
      </c>
      <c r="E26" s="35">
        <f t="shared" si="8"/>
        <v>0</v>
      </c>
      <c r="F26" s="38"/>
      <c r="G26" s="38"/>
      <c r="H26" s="38"/>
      <c r="I26" s="38"/>
      <c r="J26" s="24">
        <f t="shared" si="1"/>
        <v>0</v>
      </c>
    </row>
    <row r="27" spans="1:10" ht="19.5" thickTop="1" thickBot="1" x14ac:dyDescent="0.3">
      <c r="A27" s="27" t="str">
        <f t="shared" si="2"/>
        <v>b</v>
      </c>
      <c r="B27" s="39" t="s">
        <v>42</v>
      </c>
      <c r="C27" s="36" t="s">
        <v>55</v>
      </c>
      <c r="D27" s="37">
        <v>0</v>
      </c>
      <c r="E27" s="35">
        <f t="shared" si="8"/>
        <v>0</v>
      </c>
      <c r="F27" s="38"/>
      <c r="G27" s="38"/>
      <c r="H27" s="38"/>
      <c r="I27" s="38"/>
      <c r="J27" s="24">
        <f t="shared" si="1"/>
        <v>0</v>
      </c>
    </row>
    <row r="28" spans="1:10" ht="19.5" thickTop="1" thickBot="1" x14ac:dyDescent="0.3">
      <c r="A28" s="27" t="str">
        <f t="shared" si="2"/>
        <v>b</v>
      </c>
      <c r="B28" s="39"/>
      <c r="C28" s="40" t="s">
        <v>56</v>
      </c>
      <c r="D28" s="37">
        <f>D5-D14</f>
        <v>0</v>
      </c>
      <c r="E28" s="35">
        <f t="shared" si="8"/>
        <v>0</v>
      </c>
      <c r="F28" s="38">
        <f>F5-F14</f>
        <v>0</v>
      </c>
      <c r="G28" s="38">
        <f>G5-G14</f>
        <v>0</v>
      </c>
      <c r="H28" s="38">
        <f>H5-H14</f>
        <v>0</v>
      </c>
      <c r="I28" s="38">
        <f>I5-I14</f>
        <v>0</v>
      </c>
      <c r="J28" s="24">
        <f t="shared" si="1"/>
        <v>0</v>
      </c>
    </row>
    <row r="29" spans="1:10" ht="19.5" thickTop="1" thickBot="1" x14ac:dyDescent="0.3">
      <c r="A29" s="27" t="str">
        <f t="shared" si="2"/>
        <v>b</v>
      </c>
      <c r="B29" s="39"/>
      <c r="C29" s="40" t="s">
        <v>57</v>
      </c>
      <c r="D29" s="37"/>
      <c r="E29" s="35"/>
      <c r="F29" s="38"/>
      <c r="G29" s="38">
        <f>F30</f>
        <v>0</v>
      </c>
      <c r="H29" s="38">
        <f>G30</f>
        <v>0</v>
      </c>
      <c r="I29" s="38">
        <f>H30</f>
        <v>0</v>
      </c>
      <c r="J29" s="24">
        <f t="shared" si="1"/>
        <v>0</v>
      </c>
    </row>
    <row r="30" spans="1:10" ht="19.5" thickTop="1" thickBot="1" x14ac:dyDescent="0.3">
      <c r="A30" s="27" t="str">
        <f t="shared" si="2"/>
        <v>b</v>
      </c>
      <c r="B30" s="39"/>
      <c r="C30" s="40" t="s">
        <v>58</v>
      </c>
      <c r="D30" s="37">
        <f>D29+D5-D14</f>
        <v>0</v>
      </c>
      <c r="E30" s="35">
        <f t="shared" ref="E30:I30" si="10">E29+E5-E14</f>
        <v>0</v>
      </c>
      <c r="F30" s="38">
        <f t="shared" si="10"/>
        <v>0</v>
      </c>
      <c r="G30" s="38">
        <f t="shared" si="10"/>
        <v>0</v>
      </c>
      <c r="H30" s="38">
        <f t="shared" si="10"/>
        <v>0</v>
      </c>
      <c r="I30" s="38">
        <f t="shared" si="10"/>
        <v>0</v>
      </c>
      <c r="J30" s="24">
        <f t="shared" si="1"/>
        <v>0</v>
      </c>
    </row>
    <row r="31" spans="1:10" ht="15.75" thickTop="1" x14ac:dyDescent="0.25"/>
  </sheetData>
  <sheetProtection algorithmName="SHA-512" hashValue="TT3z5jvIN34cjj4J15dSXzlnCoWy6WxqHEKAoo25AkYmFwJRX/kNJaqFEg5eRWosY9lrAcw3/L9hMBqP7oEt3A==" saltValue="pa1xBY6kPKnOxenSuW+Y5w==" spinCount="100000" sheet="1" objects="1" scenarios="1"/>
  <autoFilter ref="A3:J30"/>
  <mergeCells count="4">
    <mergeCell ref="B2:B3"/>
    <mergeCell ref="C2:C3"/>
    <mergeCell ref="D2:D3"/>
    <mergeCell ref="E2:I2"/>
  </mergeCells>
  <conditionalFormatting sqref="E5:E30">
    <cfRule type="expression" dxfId="0" priority="1">
      <formula>D5&lt;&gt;E5</formula>
    </cfRule>
  </conditionalFormatting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განწერა</vt:lpstr>
      <vt:lpstr>საგანგებო</vt:lpstr>
      <vt:lpstr>განწერა!Print_Area</vt:lpstr>
      <vt:lpstr>საგანგებო!Print_Area</vt:lpstr>
      <vt:lpstr>საგანგებო!Print_Titles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2020-09-21T11:00:21Z</dcterms:modified>
</cp:coreProperties>
</file>