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755"/>
  </bookViews>
  <sheets>
    <sheet name="საშტატო" sheetId="1" r:id="rId1"/>
  </sheets>
  <definedNames>
    <definedName name="_xlnm._FilterDatabase" localSheetId="0" hidden="1">საშტატო!$A$3:$E$53</definedName>
    <definedName name="_xlnm.Print_Area" localSheetId="0">საშტატო!$B$1:$R$54</definedName>
  </definedNames>
  <calcPr calcId="162913"/>
</workbook>
</file>

<file path=xl/calcChain.xml><?xml version="1.0" encoding="utf-8"?>
<calcChain xmlns="http://schemas.openxmlformats.org/spreadsheetml/2006/main">
  <c r="O54" i="1" l="1"/>
  <c r="N54" i="1"/>
  <c r="Q53" i="1"/>
  <c r="P53" i="1"/>
  <c r="O53" i="1"/>
  <c r="N53" i="1"/>
  <c r="N51" i="1" s="1"/>
  <c r="R52" i="1"/>
  <c r="Q52" i="1"/>
  <c r="P52" i="1"/>
  <c r="O52" i="1"/>
  <c r="N52" i="1"/>
  <c r="R50" i="1"/>
  <c r="Q50" i="1"/>
  <c r="P50" i="1"/>
  <c r="O50" i="1"/>
  <c r="N50" i="1"/>
  <c r="R49" i="1"/>
  <c r="Q49" i="1"/>
  <c r="P49" i="1"/>
  <c r="O49" i="1"/>
  <c r="N49" i="1"/>
  <c r="R48" i="1"/>
  <c r="Q48" i="1"/>
  <c r="P48" i="1"/>
  <c r="O48" i="1"/>
  <c r="N48" i="1"/>
  <c r="R47" i="1"/>
  <c r="Q47" i="1"/>
  <c r="P47" i="1"/>
  <c r="O47" i="1"/>
  <c r="N47" i="1"/>
  <c r="R46" i="1"/>
  <c r="Q46" i="1"/>
  <c r="P46" i="1"/>
  <c r="O46" i="1"/>
  <c r="N46" i="1"/>
  <c r="R45" i="1"/>
  <c r="Q45" i="1"/>
  <c r="P45" i="1"/>
  <c r="O45" i="1"/>
  <c r="N45" i="1"/>
  <c r="O44" i="1"/>
  <c r="N44" i="1"/>
  <c r="P43" i="1"/>
  <c r="O43" i="1"/>
  <c r="N43" i="1"/>
  <c r="P42" i="1"/>
  <c r="O42" i="1"/>
  <c r="N42" i="1"/>
  <c r="Q41" i="1"/>
  <c r="O41" i="1"/>
  <c r="N41" i="1"/>
  <c r="O39" i="1"/>
  <c r="N39" i="1"/>
  <c r="O37" i="1"/>
  <c r="N37" i="1"/>
  <c r="P36" i="1"/>
  <c r="O36" i="1"/>
  <c r="N36" i="1"/>
  <c r="P35" i="1"/>
  <c r="O35" i="1"/>
  <c r="N35" i="1"/>
  <c r="R34" i="1"/>
  <c r="P34" i="1"/>
  <c r="O34" i="1"/>
  <c r="N34" i="1"/>
  <c r="P33" i="1"/>
  <c r="O33" i="1"/>
  <c r="N33" i="1"/>
  <c r="R32" i="1"/>
  <c r="Q32" i="1"/>
  <c r="P32" i="1"/>
  <c r="O32" i="1"/>
  <c r="N32" i="1"/>
  <c r="R30" i="1"/>
  <c r="Q30" i="1"/>
  <c r="P30" i="1"/>
  <c r="O30" i="1"/>
  <c r="N30" i="1"/>
  <c r="O29" i="1"/>
  <c r="N29" i="1"/>
  <c r="P28" i="1"/>
  <c r="O28" i="1"/>
  <c r="N28" i="1"/>
  <c r="P27" i="1"/>
  <c r="O27" i="1"/>
  <c r="N27" i="1"/>
  <c r="R26" i="1"/>
  <c r="Q26" i="1"/>
  <c r="P26" i="1"/>
  <c r="O26" i="1"/>
  <c r="N26" i="1"/>
  <c r="O24" i="1"/>
  <c r="N24" i="1"/>
  <c r="O22" i="1"/>
  <c r="N22" i="1"/>
  <c r="Q21" i="1"/>
  <c r="P21" i="1"/>
  <c r="O21" i="1"/>
  <c r="N21" i="1"/>
  <c r="Q20" i="1"/>
  <c r="P20" i="1"/>
  <c r="O20" i="1"/>
  <c r="N20" i="1"/>
  <c r="R19" i="1"/>
  <c r="P19" i="1"/>
  <c r="O19" i="1"/>
  <c r="N19" i="1"/>
  <c r="P18" i="1"/>
  <c r="O18" i="1"/>
  <c r="N18" i="1"/>
  <c r="R17" i="1"/>
  <c r="Q17" i="1"/>
  <c r="P17" i="1"/>
  <c r="O17" i="1"/>
  <c r="N17" i="1"/>
  <c r="R16" i="1"/>
  <c r="Q16" i="1"/>
  <c r="P16" i="1"/>
  <c r="O16" i="1"/>
  <c r="N16" i="1"/>
  <c r="P14" i="1"/>
  <c r="O14" i="1"/>
  <c r="N14" i="1"/>
  <c r="P13" i="1"/>
  <c r="O13" i="1"/>
  <c r="N13" i="1"/>
  <c r="P12" i="1"/>
  <c r="O12" i="1"/>
  <c r="N12" i="1"/>
  <c r="R11" i="1"/>
  <c r="Q11" i="1"/>
  <c r="P11" i="1"/>
  <c r="O11" i="1"/>
  <c r="N11" i="1"/>
  <c r="N8" i="1"/>
  <c r="N7" i="1"/>
  <c r="R8" i="1"/>
  <c r="Q8" i="1"/>
  <c r="P8" i="1"/>
  <c r="P7" i="1"/>
  <c r="R6" i="1"/>
  <c r="Q6" i="1"/>
  <c r="P6" i="1"/>
  <c r="N6" i="1"/>
  <c r="N40" i="1"/>
  <c r="N25" i="1"/>
  <c r="N5" i="1"/>
  <c r="K54" i="1"/>
  <c r="L54" i="1" s="1"/>
  <c r="M54" i="1" s="1"/>
  <c r="K53" i="1"/>
  <c r="L53" i="1" s="1"/>
  <c r="M53" i="1" s="1"/>
  <c r="R53" i="1" s="1"/>
  <c r="L52" i="1"/>
  <c r="K52" i="1"/>
  <c r="I51" i="1"/>
  <c r="K50" i="1"/>
  <c r="L50" i="1" s="1"/>
  <c r="M50" i="1" s="1"/>
  <c r="K49" i="1"/>
  <c r="L49" i="1" s="1"/>
  <c r="M49" i="1" s="1"/>
  <c r="L48" i="1"/>
  <c r="M48" i="1" s="1"/>
  <c r="K48" i="1"/>
  <c r="K47" i="1"/>
  <c r="L47" i="1" s="1"/>
  <c r="M47" i="1" s="1"/>
  <c r="K46" i="1"/>
  <c r="L46" i="1" s="1"/>
  <c r="M46" i="1" s="1"/>
  <c r="K45" i="1"/>
  <c r="L45" i="1" s="1"/>
  <c r="M45" i="1" s="1"/>
  <c r="K44" i="1"/>
  <c r="K43" i="1"/>
  <c r="L43" i="1" s="1"/>
  <c r="M43" i="1" s="1"/>
  <c r="R43" i="1" s="1"/>
  <c r="K42" i="1"/>
  <c r="L42" i="1" s="1"/>
  <c r="M42" i="1" s="1"/>
  <c r="R42" i="1" s="1"/>
  <c r="K41" i="1"/>
  <c r="L41" i="1" s="1"/>
  <c r="I40" i="1"/>
  <c r="K39" i="1"/>
  <c r="L39" i="1" s="1"/>
  <c r="Q39" i="1" s="1"/>
  <c r="K37" i="1"/>
  <c r="L37" i="1" s="1"/>
  <c r="M37" i="1" s="1"/>
  <c r="R37" i="1" s="1"/>
  <c r="L36" i="1"/>
  <c r="M36" i="1" s="1"/>
  <c r="R36" i="1" s="1"/>
  <c r="K36" i="1"/>
  <c r="K35" i="1"/>
  <c r="L35" i="1" s="1"/>
  <c r="M35" i="1" s="1"/>
  <c r="R35" i="1" s="1"/>
  <c r="K34" i="1"/>
  <c r="L34" i="1" s="1"/>
  <c r="M34" i="1" s="1"/>
  <c r="K33" i="1"/>
  <c r="L33" i="1" s="1"/>
  <c r="M33" i="1" s="1"/>
  <c r="R33" i="1" s="1"/>
  <c r="L32" i="1"/>
  <c r="M32" i="1" s="1"/>
  <c r="K32" i="1"/>
  <c r="I31" i="1"/>
  <c r="K30" i="1"/>
  <c r="L30" i="1" s="1"/>
  <c r="M30" i="1" s="1"/>
  <c r="K29" i="1"/>
  <c r="L29" i="1" s="1"/>
  <c r="M29" i="1" s="1"/>
  <c r="R29" i="1" s="1"/>
  <c r="L28" i="1"/>
  <c r="M28" i="1" s="1"/>
  <c r="R28" i="1" s="1"/>
  <c r="K28" i="1"/>
  <c r="K27" i="1"/>
  <c r="L27" i="1" s="1"/>
  <c r="M27" i="1" s="1"/>
  <c r="R27" i="1" s="1"/>
  <c r="K26" i="1"/>
  <c r="L26" i="1" s="1"/>
  <c r="I25" i="1"/>
  <c r="K24" i="1"/>
  <c r="L24" i="1" s="1"/>
  <c r="K22" i="1"/>
  <c r="L22" i="1" s="1"/>
  <c r="M22" i="1" s="1"/>
  <c r="R22" i="1" s="1"/>
  <c r="K21" i="1"/>
  <c r="L21" i="1" s="1"/>
  <c r="M21" i="1" s="1"/>
  <c r="R21" i="1" s="1"/>
  <c r="L20" i="1"/>
  <c r="M20" i="1" s="1"/>
  <c r="R20" i="1" s="1"/>
  <c r="K20" i="1"/>
  <c r="K19" i="1"/>
  <c r="L19" i="1" s="1"/>
  <c r="M19" i="1" s="1"/>
  <c r="K18" i="1"/>
  <c r="L18" i="1" s="1"/>
  <c r="M18" i="1" s="1"/>
  <c r="R18" i="1" s="1"/>
  <c r="K17" i="1"/>
  <c r="L17" i="1" s="1"/>
  <c r="M17" i="1" s="1"/>
  <c r="L16" i="1"/>
  <c r="M16" i="1" s="1"/>
  <c r="K16" i="1"/>
  <c r="I15" i="1"/>
  <c r="K14" i="1"/>
  <c r="L14" i="1" s="1"/>
  <c r="M14" i="1" s="1"/>
  <c r="R14" i="1" s="1"/>
  <c r="K13" i="1"/>
  <c r="L13" i="1" s="1"/>
  <c r="M13" i="1" s="1"/>
  <c r="R13" i="1" s="1"/>
  <c r="K12" i="1"/>
  <c r="L12" i="1" s="1"/>
  <c r="K11" i="1"/>
  <c r="L11" i="1" s="1"/>
  <c r="I10" i="1"/>
  <c r="L8" i="1"/>
  <c r="M8" i="1" s="1"/>
  <c r="L7" i="1"/>
  <c r="M7" i="1" s="1"/>
  <c r="R7" i="1" s="1"/>
  <c r="L6" i="1"/>
  <c r="M6" i="1" s="1"/>
  <c r="I5" i="1"/>
  <c r="Q43" i="1" l="1"/>
  <c r="Q42" i="1"/>
  <c r="I38" i="1"/>
  <c r="P41" i="1"/>
  <c r="P39" i="1"/>
  <c r="P37" i="1"/>
  <c r="Q37" i="1"/>
  <c r="Q31" i="1" s="1"/>
  <c r="Q36" i="1"/>
  <c r="Q35" i="1"/>
  <c r="Q34" i="1"/>
  <c r="I23" i="1"/>
  <c r="N31" i="1"/>
  <c r="Q33" i="1"/>
  <c r="P29" i="1"/>
  <c r="Q29" i="1"/>
  <c r="Q28" i="1"/>
  <c r="Q27" i="1"/>
  <c r="M24" i="1"/>
  <c r="R24" i="1" s="1"/>
  <c r="Q24" i="1"/>
  <c r="P24" i="1"/>
  <c r="P22" i="1"/>
  <c r="Q22" i="1"/>
  <c r="N15" i="1"/>
  <c r="Q19" i="1"/>
  <c r="I9" i="1"/>
  <c r="Q18" i="1"/>
  <c r="N10" i="1"/>
  <c r="Q14" i="1"/>
  <c r="Q13" i="1"/>
  <c r="M12" i="1"/>
  <c r="R12" i="1" s="1"/>
  <c r="R10" i="1" s="1"/>
  <c r="Q12" i="1"/>
  <c r="Q7" i="1"/>
  <c r="L51" i="1"/>
  <c r="L44" i="1"/>
  <c r="N38" i="1"/>
  <c r="N23" i="1"/>
  <c r="Q5" i="1"/>
  <c r="R5" i="1"/>
  <c r="R15" i="1"/>
  <c r="Q15" i="1"/>
  <c r="N9" i="1"/>
  <c r="R25" i="1"/>
  <c r="Q25" i="1"/>
  <c r="R31" i="1"/>
  <c r="M39" i="1"/>
  <c r="R39" i="1" s="1"/>
  <c r="M15" i="1"/>
  <c r="M26" i="1"/>
  <c r="M25" i="1" s="1"/>
  <c r="L25" i="1"/>
  <c r="M31" i="1"/>
  <c r="M5" i="1"/>
  <c r="L10" i="1"/>
  <c r="M11" i="1"/>
  <c r="M41" i="1"/>
  <c r="R41" i="1" s="1"/>
  <c r="L40" i="1"/>
  <c r="L15" i="1"/>
  <c r="L31" i="1"/>
  <c r="M52" i="1"/>
  <c r="M51" i="1" s="1"/>
  <c r="L5" i="1"/>
  <c r="D51" i="1"/>
  <c r="F54" i="1"/>
  <c r="G54" i="1" s="1"/>
  <c r="Q54" i="1" s="1"/>
  <c r="Q51" i="1" s="1"/>
  <c r="F43" i="1"/>
  <c r="D31" i="1"/>
  <c r="F37" i="1"/>
  <c r="F36" i="1"/>
  <c r="G36" i="1" s="1"/>
  <c r="H36" i="1" s="1"/>
  <c r="F34" i="1"/>
  <c r="G34" i="1" s="1"/>
  <c r="H34" i="1" s="1"/>
  <c r="F29" i="1"/>
  <c r="F28" i="1"/>
  <c r="G28" i="1" s="1"/>
  <c r="H28" i="1" s="1"/>
  <c r="F12" i="1"/>
  <c r="F21" i="1"/>
  <c r="G21" i="1" s="1"/>
  <c r="H21" i="1" s="1"/>
  <c r="F19" i="1"/>
  <c r="G19" i="1" s="1"/>
  <c r="H19" i="1" s="1"/>
  <c r="D10" i="1"/>
  <c r="F14" i="1"/>
  <c r="M23" i="1" l="1"/>
  <c r="I4" i="1"/>
  <c r="Q23" i="1"/>
  <c r="R23" i="1"/>
  <c r="L23" i="1"/>
  <c r="N4" i="1"/>
  <c r="Q10" i="1"/>
  <c r="M10" i="1"/>
  <c r="P54" i="1"/>
  <c r="L38" i="1"/>
  <c r="M44" i="1"/>
  <c r="Q9" i="1"/>
  <c r="R9" i="1"/>
  <c r="M9" i="1"/>
  <c r="L9" i="1"/>
  <c r="H54" i="1"/>
  <c r="R54" i="1" s="1"/>
  <c r="R51" i="1" s="1"/>
  <c r="G43" i="1"/>
  <c r="G37" i="1"/>
  <c r="H37" i="1" s="1"/>
  <c r="G29" i="1"/>
  <c r="G12" i="1"/>
  <c r="G14" i="1"/>
  <c r="H14" i="1" s="1"/>
  <c r="L4" i="1" l="1"/>
  <c r="M40" i="1"/>
  <c r="M38" i="1" s="1"/>
  <c r="M4" i="1" s="1"/>
  <c r="H43" i="1"/>
  <c r="H29" i="1"/>
  <c r="H12" i="1"/>
  <c r="F53" i="1" l="1"/>
  <c r="G53" i="1" s="1"/>
  <c r="H53" i="1" s="1"/>
  <c r="F52" i="1"/>
  <c r="G52" i="1" s="1"/>
  <c r="F50" i="1"/>
  <c r="G50" i="1" s="1"/>
  <c r="H50" i="1" s="1"/>
  <c r="F49" i="1"/>
  <c r="G49" i="1" s="1"/>
  <c r="H49" i="1" s="1"/>
  <c r="F48" i="1"/>
  <c r="G48" i="1" s="1"/>
  <c r="H48" i="1" s="1"/>
  <c r="F47" i="1"/>
  <c r="G47" i="1" s="1"/>
  <c r="H47" i="1" s="1"/>
  <c r="F46" i="1"/>
  <c r="G46" i="1" s="1"/>
  <c r="H46" i="1" s="1"/>
  <c r="F45" i="1"/>
  <c r="G45" i="1" s="1"/>
  <c r="H45" i="1" s="1"/>
  <c r="F44" i="1"/>
  <c r="F42" i="1"/>
  <c r="G42" i="1" s="1"/>
  <c r="H42" i="1" s="1"/>
  <c r="F41" i="1"/>
  <c r="G41" i="1" s="1"/>
  <c r="D40" i="1"/>
  <c r="D38" i="1" s="1"/>
  <c r="F39" i="1"/>
  <c r="G39" i="1" s="1"/>
  <c r="F35" i="1"/>
  <c r="F33" i="1"/>
  <c r="G33" i="1" s="1"/>
  <c r="H33" i="1" s="1"/>
  <c r="F32" i="1"/>
  <c r="G32" i="1" s="1"/>
  <c r="H32" i="1" s="1"/>
  <c r="F30" i="1"/>
  <c r="G30" i="1" s="1"/>
  <c r="H30" i="1" s="1"/>
  <c r="F27" i="1"/>
  <c r="G27" i="1" s="1"/>
  <c r="H27" i="1" s="1"/>
  <c r="F26" i="1"/>
  <c r="G26" i="1" s="1"/>
  <c r="D25" i="1"/>
  <c r="F24" i="1"/>
  <c r="G24" i="1" s="1"/>
  <c r="F22" i="1"/>
  <c r="G22" i="1" s="1"/>
  <c r="H22" i="1" s="1"/>
  <c r="F20" i="1"/>
  <c r="G20" i="1" s="1"/>
  <c r="F18" i="1"/>
  <c r="G18" i="1" s="1"/>
  <c r="H18" i="1" s="1"/>
  <c r="F17" i="1"/>
  <c r="F16" i="1"/>
  <c r="G16" i="1" s="1"/>
  <c r="D15" i="1"/>
  <c r="D9" i="1" s="1"/>
  <c r="F13" i="1"/>
  <c r="F11" i="1"/>
  <c r="G11" i="1" s="1"/>
  <c r="G8" i="1"/>
  <c r="H8" i="1" s="1"/>
  <c r="G7" i="1"/>
  <c r="H7" i="1" s="1"/>
  <c r="G6" i="1"/>
  <c r="D5" i="1"/>
  <c r="G44" i="1" l="1"/>
  <c r="P44" i="1"/>
  <c r="G51" i="1"/>
  <c r="G35" i="1"/>
  <c r="G31" i="1" s="1"/>
  <c r="G25" i="1"/>
  <c r="D23" i="1"/>
  <c r="D4" i="1" s="1"/>
  <c r="H20" i="1"/>
  <c r="G13" i="1"/>
  <c r="G10" i="1" s="1"/>
  <c r="G17" i="1"/>
  <c r="G15" i="1" s="1"/>
  <c r="G5" i="1"/>
  <c r="H11" i="1"/>
  <c r="H24" i="1"/>
  <c r="H39" i="1"/>
  <c r="H16" i="1"/>
  <c r="H41" i="1"/>
  <c r="G40" i="1"/>
  <c r="H52" i="1"/>
  <c r="H51" i="1" s="1"/>
  <c r="H26" i="1"/>
  <c r="H6" i="1"/>
  <c r="H44" i="1" l="1"/>
  <c r="R44" i="1" s="1"/>
  <c r="R40" i="1" s="1"/>
  <c r="R38" i="1" s="1"/>
  <c r="R4" i="1" s="1"/>
  <c r="Q44" i="1"/>
  <c r="Q40" i="1" s="1"/>
  <c r="Q38" i="1" s="1"/>
  <c r="Q4" i="1" s="1"/>
  <c r="G38" i="1"/>
  <c r="H35" i="1"/>
  <c r="H31" i="1" s="1"/>
  <c r="H25" i="1"/>
  <c r="G23" i="1"/>
  <c r="H5" i="1"/>
  <c r="H17" i="1"/>
  <c r="G9" i="1"/>
  <c r="H13" i="1"/>
  <c r="H10" i="1" s="1"/>
  <c r="H40" i="1" l="1"/>
  <c r="H38" i="1" s="1"/>
  <c r="G4" i="1"/>
  <c r="H23" i="1"/>
  <c r="H15" i="1"/>
  <c r="H9" i="1" s="1"/>
  <c r="H4" i="1" l="1"/>
</calcChain>
</file>

<file path=xl/sharedStrings.xml><?xml version="1.0" encoding="utf-8"?>
<sst xmlns="http://schemas.openxmlformats.org/spreadsheetml/2006/main" count="75" uniqueCount="41">
  <si>
    <t>N</t>
  </si>
  <si>
    <t>შტატით გათვალისწინებული თანამდებობის დასახელება</t>
  </si>
  <si>
    <t>რაოდენობა</t>
  </si>
  <si>
    <t>თანამდებობდრივი სარგოს კოეფიციენტი ერთ ერთეულზე</t>
  </si>
  <si>
    <t>თანამდებობრივი სარგო თვეში ერთ ერთეულზე</t>
  </si>
  <si>
    <t>სულ თანამდებობრივი სარგო თვეში</t>
  </si>
  <si>
    <t>სულ თანამდებობრივი სარგო წელიწადში</t>
  </si>
  <si>
    <t>სულ</t>
  </si>
  <si>
    <t>ხელმძღვანელობა</t>
  </si>
  <si>
    <t>დირექტორი</t>
  </si>
  <si>
    <t>დირექტორის მოადგილე/ადმინისტრაციის უფროსი</t>
  </si>
  <si>
    <t>მრჩეველი</t>
  </si>
  <si>
    <t>ადმინისტრაციული სამსახური</t>
  </si>
  <si>
    <t>მონიტორინგის, სტატისტიკისა და ანალიტიკის სამსახური</t>
  </si>
  <si>
    <t>სამსახურის უფროსი</t>
  </si>
  <si>
    <t>მთავარი სპეციალისტი</t>
  </si>
  <si>
    <t>უფროსი სპეციალისტი</t>
  </si>
  <si>
    <t>დასაქმების ხელშეწყობის დეპარტამენტი</t>
  </si>
  <si>
    <t>დეპარტამენტის უფროსი</t>
  </si>
  <si>
    <t>დასაქმების პროგრამების სამმართველო</t>
  </si>
  <si>
    <t>სამმართველოს უფროსი</t>
  </si>
  <si>
    <t>სპეციალისტი</t>
  </si>
  <si>
    <t>დასაქმების მაძიებელთა და დამსაქმებელთა აღრიცხვის და მოძიების სამმართველო</t>
  </si>
  <si>
    <t>შრომითი მიგრაციის დეპარტამენტი</t>
  </si>
  <si>
    <t>შრომითი მიგრაციის სამმართველო</t>
  </si>
  <si>
    <t>I</t>
  </si>
  <si>
    <t>II</t>
  </si>
  <si>
    <t>III</t>
  </si>
  <si>
    <t>უფროსი სპეციალისტი (დასაქმების სპეციალისტი თბილისში)</t>
  </si>
  <si>
    <t>უფროსი სპეციალისტი (დასაქმების სპეციალისტი ქუთაისში)</t>
  </si>
  <si>
    <t>უფროსი სპეციალისტი (დასაქმების სპეციალისტი ბათუმში)</t>
  </si>
  <si>
    <t>უფროსი სპეციალისტი (დასაქმების სპეციალისტი თელავში)</t>
  </si>
  <si>
    <t>უფროსი სპეციალისტი (დასაქმების სპეციალისტი ოზურგეთში)</t>
  </si>
  <si>
    <t>უფროსი სპეციალისტი (დასაქმების სპეციალისტი ზუგდიდში)</t>
  </si>
  <si>
    <t>უფროსი სპეციალისტი (დასაქმების სპეციალისტი გორში)</t>
  </si>
  <si>
    <t>საფინანსო და ადმინისტრაციული სამსახური</t>
  </si>
  <si>
    <t>საერთაშორისო ურთიერთობების სამმართველო</t>
  </si>
  <si>
    <t>სსიპ - დასაქმების ხელშეწყობის სახელმწიფო სააგენტოს 2021 წლის საშტატო ნუსხა და სახელფასო ფონდი</t>
  </si>
  <si>
    <t>მოქმედი</t>
  </si>
  <si>
    <t>პროექტი</t>
  </si>
  <si>
    <t>გადახრა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</si>
</sst>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Sylfaen"/>
      <family val="1"/>
      <charset val="204"/>
    </font>
    <font>
      <b/>
      <sz val="11"/>
      <color theme="1"/>
      <name val="Sylfaen"/>
      <family val="1"/>
      <charset val="204"/>
    </font>
    <font>
      <sz val="11"/>
      <color theme="1"/>
      <name val="Sylfaen"/>
      <family val="1"/>
      <charset val="204"/>
    </font>
    <font>
      <b/>
      <sz val="12"/>
      <name val="Sylfaen"/>
      <family val="1"/>
      <charset val="204"/>
    </font>
    <font>
      <b/>
      <sz val="11"/>
      <name val="Sylfaen"/>
      <family val="1"/>
      <charset val="204"/>
    </font>
    <font>
      <sz val="11"/>
      <name val="Sylfae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5" fillId="2" borderId="0" xfId="0" applyFont="1" applyFill="1" applyAlignment="1">
      <alignment vertical="center" wrapText="1"/>
    </xf>
    <xf numFmtId="0" fontId="1" fillId="2" borderId="0" xfId="0" applyFont="1" applyFill="1" applyAlignment="1">
      <alignment vertical="center" wrapText="1"/>
    </xf>
    <xf numFmtId="0" fontId="3" fillId="2" borderId="0" xfId="0" applyFont="1" applyFill="1" applyAlignment="1">
      <alignment vertical="center" wrapText="1"/>
    </xf>
    <xf numFmtId="0" fontId="5" fillId="3" borderId="0" xfId="0" applyFont="1" applyFill="1" applyAlignment="1">
      <alignment vertical="center" wrapText="1"/>
    </xf>
    <xf numFmtId="0" fontId="3" fillId="3" borderId="0" xfId="0" applyFont="1" applyFill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3" fontId="8" fillId="0" borderId="1" xfId="0" applyNumberFormat="1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3" fontId="8" fillId="2" borderId="1" xfId="0" applyNumberFormat="1" applyFont="1" applyFill="1" applyBorder="1" applyAlignment="1">
      <alignment horizontal="center" vertical="center" wrapText="1"/>
    </xf>
    <xf numFmtId="3" fontId="9" fillId="0" borderId="1" xfId="0" applyNumberFormat="1" applyFont="1" applyBorder="1" applyAlignment="1">
      <alignment horizontal="center" vertical="center" wrapText="1"/>
    </xf>
    <xf numFmtId="3" fontId="8" fillId="3" borderId="1" xfId="0" applyNumberFormat="1" applyFont="1" applyFill="1" applyBorder="1" applyAlignment="1">
      <alignment horizontal="center" vertical="center" wrapText="1"/>
    </xf>
    <xf numFmtId="164" fontId="8" fillId="2" borderId="1" xfId="0" applyNumberFormat="1" applyFont="1" applyFill="1" applyBorder="1" applyAlignment="1">
      <alignment horizontal="center" vertical="center" wrapText="1"/>
    </xf>
    <xf numFmtId="164" fontId="9" fillId="0" borderId="1" xfId="0" applyNumberFormat="1" applyFont="1" applyBorder="1" applyAlignment="1">
      <alignment horizontal="center" vertical="center" wrapText="1"/>
    </xf>
    <xf numFmtId="164" fontId="8" fillId="3" borderId="1" xfId="0" applyNumberFormat="1" applyFont="1" applyFill="1" applyBorder="1" applyAlignment="1">
      <alignment horizontal="center" vertical="center" wrapText="1"/>
    </xf>
    <xf numFmtId="3" fontId="9" fillId="0" borderId="1" xfId="0" applyNumberFormat="1" applyFont="1" applyFill="1" applyBorder="1" applyAlignment="1">
      <alignment horizontal="center" vertical="center" wrapText="1"/>
    </xf>
    <xf numFmtId="164" fontId="9" fillId="0" borderId="1" xfId="0" applyNumberFormat="1" applyFont="1" applyFill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164" fontId="9" fillId="4" borderId="1" xfId="0" applyNumberFormat="1" applyFont="1" applyFill="1" applyBorder="1" applyAlignment="1">
      <alignment horizontal="center" vertical="center" wrapText="1"/>
    </xf>
    <xf numFmtId="3" fontId="9" fillId="4" borderId="1" xfId="0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4" fontId="9" fillId="4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9"/>
  <sheetViews>
    <sheetView tabSelected="1" view="pageBreakPreview" topLeftCell="B1" zoomScale="80" zoomScaleNormal="100" zoomScaleSheetLayoutView="80" workbookViewId="0">
      <pane xSplit="2" ySplit="3" topLeftCell="D4" activePane="bottomRight" state="frozen"/>
      <selection activeCell="B1" sqref="B1"/>
      <selection pane="topRight" activeCell="D1" sqref="D1"/>
      <selection pane="bottomLeft" activeCell="B4" sqref="B4"/>
      <selection pane="bottomRight" activeCell="I22" sqref="I22"/>
    </sheetView>
  </sheetViews>
  <sheetFormatPr defaultRowHeight="15" x14ac:dyDescent="0.25"/>
  <cols>
    <col min="1" max="1" width="3" style="8" customWidth="1"/>
    <col min="2" max="2" width="5.7109375" style="15" customWidth="1"/>
    <col min="3" max="3" width="67.85546875" style="8" customWidth="1"/>
    <col min="4" max="4" width="15.5703125" style="15" customWidth="1"/>
    <col min="5" max="5" width="17.28515625" style="15" customWidth="1"/>
    <col min="6" max="9" width="15.5703125" style="15" customWidth="1"/>
    <col min="10" max="10" width="17.28515625" style="15" customWidth="1"/>
    <col min="11" max="14" width="15.5703125" style="15" customWidth="1"/>
    <col min="15" max="15" width="17.28515625" style="15" customWidth="1"/>
    <col min="16" max="18" width="15.5703125" style="15" customWidth="1"/>
    <col min="19" max="16384" width="9.140625" style="8"/>
  </cols>
  <sheetData>
    <row r="1" spans="1:18" s="4" customFormat="1" ht="37.5" customHeight="1" x14ac:dyDescent="0.25">
      <c r="A1" s="3"/>
      <c r="B1" s="38" t="s">
        <v>37</v>
      </c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</row>
    <row r="2" spans="1:18" s="4" customFormat="1" ht="37.5" customHeight="1" x14ac:dyDescent="0.25">
      <c r="A2" s="3"/>
      <c r="B2" s="35"/>
      <c r="C2" s="35"/>
      <c r="D2" s="40" t="s">
        <v>38</v>
      </c>
      <c r="E2" s="40"/>
      <c r="F2" s="40"/>
      <c r="G2" s="40"/>
      <c r="H2" s="40"/>
      <c r="I2" s="41" t="s">
        <v>39</v>
      </c>
      <c r="J2" s="41"/>
      <c r="K2" s="41"/>
      <c r="L2" s="41"/>
      <c r="M2" s="41"/>
      <c r="N2" s="40" t="s">
        <v>40</v>
      </c>
      <c r="O2" s="40"/>
      <c r="P2" s="40"/>
      <c r="Q2" s="40"/>
      <c r="R2" s="40"/>
    </row>
    <row r="3" spans="1:18" s="1" customFormat="1" ht="90" x14ac:dyDescent="0.25">
      <c r="A3" s="2"/>
      <c r="B3" s="16" t="s">
        <v>0</v>
      </c>
      <c r="C3" s="16" t="s">
        <v>1</v>
      </c>
      <c r="D3" s="16" t="s">
        <v>2</v>
      </c>
      <c r="E3" s="16" t="s">
        <v>3</v>
      </c>
      <c r="F3" s="16" t="s">
        <v>4</v>
      </c>
      <c r="G3" s="16" t="s">
        <v>5</v>
      </c>
      <c r="H3" s="16" t="s">
        <v>6</v>
      </c>
      <c r="I3" s="16" t="s">
        <v>2</v>
      </c>
      <c r="J3" s="16" t="s">
        <v>3</v>
      </c>
      <c r="K3" s="16" t="s">
        <v>4</v>
      </c>
      <c r="L3" s="16" t="s">
        <v>5</v>
      </c>
      <c r="M3" s="16" t="s">
        <v>6</v>
      </c>
      <c r="N3" s="16" t="s">
        <v>2</v>
      </c>
      <c r="O3" s="16" t="s">
        <v>3</v>
      </c>
      <c r="P3" s="16" t="s">
        <v>4</v>
      </c>
      <c r="Q3" s="16" t="s">
        <v>5</v>
      </c>
      <c r="R3" s="16" t="s">
        <v>6</v>
      </c>
    </row>
    <row r="4" spans="1:18" s="6" customFormat="1" ht="27.75" customHeight="1" x14ac:dyDescent="0.25">
      <c r="A4" s="5"/>
      <c r="B4" s="16"/>
      <c r="C4" s="16" t="s">
        <v>7</v>
      </c>
      <c r="D4" s="24">
        <f>D5+D9+D23+D38</f>
        <v>51</v>
      </c>
      <c r="E4" s="25"/>
      <c r="F4" s="24"/>
      <c r="G4" s="24">
        <f>G5+G9+G23+G38</f>
        <v>70800</v>
      </c>
      <c r="H4" s="24">
        <f>H5+H9+H23+H38</f>
        <v>849600</v>
      </c>
      <c r="I4" s="24">
        <f>I5+I9+I23+I38</f>
        <v>51</v>
      </c>
      <c r="J4" s="25"/>
      <c r="K4" s="24"/>
      <c r="L4" s="24">
        <f>L5+L9+L23+L38</f>
        <v>77750</v>
      </c>
      <c r="M4" s="24">
        <f>M5+M9+M23+M38</f>
        <v>933000</v>
      </c>
      <c r="N4" s="24">
        <f>N5+N9+N23+N38</f>
        <v>0</v>
      </c>
      <c r="O4" s="25"/>
      <c r="P4" s="24"/>
      <c r="Q4" s="24">
        <f>Q5+Q9+Q23+Q38</f>
        <v>6950</v>
      </c>
      <c r="R4" s="24">
        <f>R5+R9+R23+R38</f>
        <v>83400</v>
      </c>
    </row>
    <row r="5" spans="1:18" s="10" customFormat="1" ht="24" customHeight="1" x14ac:dyDescent="0.25">
      <c r="A5" s="9"/>
      <c r="B5" s="17"/>
      <c r="C5" s="18" t="s">
        <v>8</v>
      </c>
      <c r="D5" s="26">
        <f>SUM(D6:D8)</f>
        <v>3</v>
      </c>
      <c r="E5" s="29"/>
      <c r="F5" s="26"/>
      <c r="G5" s="26">
        <f>SUM(G6:G8)</f>
        <v>9950</v>
      </c>
      <c r="H5" s="26">
        <f>SUM(H6:H8)</f>
        <v>119400</v>
      </c>
      <c r="I5" s="26">
        <f>SUM(I6:I8)</f>
        <v>3</v>
      </c>
      <c r="J5" s="29"/>
      <c r="K5" s="26"/>
      <c r="L5" s="26">
        <f>SUM(L6:L8)</f>
        <v>10250</v>
      </c>
      <c r="M5" s="26">
        <f>SUM(M6:M8)</f>
        <v>123000</v>
      </c>
      <c r="N5" s="26">
        <f>SUM(N6:N8)</f>
        <v>0</v>
      </c>
      <c r="O5" s="29"/>
      <c r="P5" s="26"/>
      <c r="Q5" s="26">
        <f>SUM(Q6:Q8)</f>
        <v>300</v>
      </c>
      <c r="R5" s="26">
        <f>SUM(R6:R8)</f>
        <v>3600</v>
      </c>
    </row>
    <row r="6" spans="1:18" ht="19.5" customHeight="1" x14ac:dyDescent="0.25">
      <c r="A6" s="7"/>
      <c r="B6" s="19"/>
      <c r="C6" s="20" t="s">
        <v>9</v>
      </c>
      <c r="D6" s="27">
        <v>1</v>
      </c>
      <c r="E6" s="30"/>
      <c r="F6" s="27">
        <v>5400</v>
      </c>
      <c r="G6" s="27">
        <f>F6*D6</f>
        <v>5400</v>
      </c>
      <c r="H6" s="27">
        <f>G6*12</f>
        <v>64800</v>
      </c>
      <c r="I6" s="27">
        <v>1</v>
      </c>
      <c r="J6" s="30"/>
      <c r="K6" s="27">
        <v>5400</v>
      </c>
      <c r="L6" s="27">
        <f>K6*I6</f>
        <v>5400</v>
      </c>
      <c r="M6" s="27">
        <f>L6*12</f>
        <v>64800</v>
      </c>
      <c r="N6" s="27">
        <f>I6-D6</f>
        <v>0</v>
      </c>
      <c r="O6" s="30"/>
      <c r="P6" s="27">
        <f t="shared" ref="P6:P8" si="0">K6-F6</f>
        <v>0</v>
      </c>
      <c r="Q6" s="27">
        <f t="shared" ref="Q6:Q8" si="1">L6-G6</f>
        <v>0</v>
      </c>
      <c r="R6" s="27">
        <f t="shared" ref="R6:R8" si="2">M6-H6</f>
        <v>0</v>
      </c>
    </row>
    <row r="7" spans="1:18" ht="19.5" customHeight="1" x14ac:dyDescent="0.25">
      <c r="A7" s="7"/>
      <c r="B7" s="19"/>
      <c r="C7" s="20" t="s">
        <v>10</v>
      </c>
      <c r="D7" s="27">
        <v>1</v>
      </c>
      <c r="E7" s="30"/>
      <c r="F7" s="27">
        <v>4100</v>
      </c>
      <c r="G7" s="27">
        <f t="shared" ref="G7:G8" si="3">F7*D7</f>
        <v>4100</v>
      </c>
      <c r="H7" s="27">
        <f t="shared" ref="H7:H8" si="4">G7*12</f>
        <v>49200</v>
      </c>
      <c r="I7" s="27">
        <v>1</v>
      </c>
      <c r="J7" s="30"/>
      <c r="K7" s="27">
        <v>4400</v>
      </c>
      <c r="L7" s="27">
        <f t="shared" ref="L7:L8" si="5">K7*I7</f>
        <v>4400</v>
      </c>
      <c r="M7" s="27">
        <f t="shared" ref="M7:M8" si="6">L7*12</f>
        <v>52800</v>
      </c>
      <c r="N7" s="27">
        <f t="shared" ref="N7:N8" si="7">I7-D7</f>
        <v>0</v>
      </c>
      <c r="O7" s="30"/>
      <c r="P7" s="37">
        <f t="shared" si="0"/>
        <v>300</v>
      </c>
      <c r="Q7" s="37">
        <f t="shared" si="1"/>
        <v>300</v>
      </c>
      <c r="R7" s="37">
        <f t="shared" si="2"/>
        <v>3600</v>
      </c>
    </row>
    <row r="8" spans="1:18" ht="19.5" customHeight="1" x14ac:dyDescent="0.25">
      <c r="A8" s="7"/>
      <c r="B8" s="19"/>
      <c r="C8" s="20" t="s">
        <v>11</v>
      </c>
      <c r="D8" s="27">
        <v>1</v>
      </c>
      <c r="E8" s="30"/>
      <c r="F8" s="27">
        <v>450</v>
      </c>
      <c r="G8" s="27">
        <f t="shared" si="3"/>
        <v>450</v>
      </c>
      <c r="H8" s="27">
        <f t="shared" si="4"/>
        <v>5400</v>
      </c>
      <c r="I8" s="27">
        <v>1</v>
      </c>
      <c r="J8" s="30"/>
      <c r="K8" s="27">
        <v>450</v>
      </c>
      <c r="L8" s="27">
        <f t="shared" si="5"/>
        <v>450</v>
      </c>
      <c r="M8" s="27">
        <f t="shared" si="6"/>
        <v>5400</v>
      </c>
      <c r="N8" s="27">
        <f t="shared" si="7"/>
        <v>0</v>
      </c>
      <c r="O8" s="30"/>
      <c r="P8" s="27">
        <f t="shared" si="0"/>
        <v>0</v>
      </c>
      <c r="Q8" s="27">
        <f t="shared" si="1"/>
        <v>0</v>
      </c>
      <c r="R8" s="27">
        <f t="shared" si="2"/>
        <v>0</v>
      </c>
    </row>
    <row r="9" spans="1:18" s="11" customFormat="1" ht="24" customHeight="1" x14ac:dyDescent="0.25">
      <c r="A9" s="9"/>
      <c r="B9" s="17" t="s">
        <v>25</v>
      </c>
      <c r="C9" s="18" t="s">
        <v>12</v>
      </c>
      <c r="D9" s="26">
        <f>D10+D15</f>
        <v>17</v>
      </c>
      <c r="E9" s="29"/>
      <c r="F9" s="26"/>
      <c r="G9" s="26">
        <f>G10+G15</f>
        <v>20850</v>
      </c>
      <c r="H9" s="26">
        <f>H10+H15</f>
        <v>250200</v>
      </c>
      <c r="I9" s="26">
        <f>I10+I15</f>
        <v>17</v>
      </c>
      <c r="J9" s="29"/>
      <c r="K9" s="26"/>
      <c r="L9" s="26">
        <f>L10+L15</f>
        <v>23900</v>
      </c>
      <c r="M9" s="26">
        <f>M10+M15</f>
        <v>286800</v>
      </c>
      <c r="N9" s="26">
        <f>N10+N15</f>
        <v>0</v>
      </c>
      <c r="O9" s="29"/>
      <c r="P9" s="26"/>
      <c r="Q9" s="26">
        <f>Q10+Q15</f>
        <v>3050</v>
      </c>
      <c r="R9" s="26">
        <f>R10+R15</f>
        <v>36600</v>
      </c>
    </row>
    <row r="10" spans="1:18" s="13" customFormat="1" ht="30" x14ac:dyDescent="0.25">
      <c r="A10" s="12"/>
      <c r="B10" s="21">
        <v>1</v>
      </c>
      <c r="C10" s="22" t="s">
        <v>13</v>
      </c>
      <c r="D10" s="28">
        <f>SUM(D11:D14)</f>
        <v>7</v>
      </c>
      <c r="E10" s="31"/>
      <c r="F10" s="28"/>
      <c r="G10" s="28">
        <f>SUM(G11:G14)</f>
        <v>8050</v>
      </c>
      <c r="H10" s="28">
        <f>SUM(H11:H14)</f>
        <v>96600</v>
      </c>
      <c r="I10" s="28">
        <f>SUM(I11:I14)</f>
        <v>7</v>
      </c>
      <c r="J10" s="31"/>
      <c r="K10" s="28"/>
      <c r="L10" s="28">
        <f>SUM(L11:L14)</f>
        <v>10200</v>
      </c>
      <c r="M10" s="28">
        <f>SUM(M11:M14)</f>
        <v>122400</v>
      </c>
      <c r="N10" s="28">
        <f>SUM(N11:N14)</f>
        <v>0</v>
      </c>
      <c r="O10" s="31"/>
      <c r="P10" s="28"/>
      <c r="Q10" s="28">
        <f>SUM(Q11:Q14)</f>
        <v>2150</v>
      </c>
      <c r="R10" s="28">
        <f>SUM(R11:R14)</f>
        <v>25800</v>
      </c>
    </row>
    <row r="11" spans="1:18" ht="19.5" customHeight="1" x14ac:dyDescent="0.25">
      <c r="A11" s="7"/>
      <c r="B11" s="19"/>
      <c r="C11" s="23" t="s">
        <v>14</v>
      </c>
      <c r="D11" s="32">
        <v>1</v>
      </c>
      <c r="E11" s="33">
        <v>2.8</v>
      </c>
      <c r="F11" s="27">
        <f t="shared" ref="F11:F14" si="8">E11*1000</f>
        <v>2800</v>
      </c>
      <c r="G11" s="27">
        <f t="shared" ref="G11:G14" si="9">F11*D11</f>
        <v>2800</v>
      </c>
      <c r="H11" s="27">
        <f t="shared" ref="H11:H14" si="10">G11*12</f>
        <v>33600</v>
      </c>
      <c r="I11" s="32">
        <v>1</v>
      </c>
      <c r="J11" s="33">
        <v>2.8</v>
      </c>
      <c r="K11" s="27">
        <f t="shared" ref="K11:K14" si="11">J11*1000</f>
        <v>2800</v>
      </c>
      <c r="L11" s="27">
        <f t="shared" ref="L11:L14" si="12">K11*I11</f>
        <v>2800</v>
      </c>
      <c r="M11" s="27">
        <f t="shared" ref="M11:M14" si="13">L11*12</f>
        <v>33600</v>
      </c>
      <c r="N11" s="32">
        <f t="shared" ref="N11:N14" si="14">I11-D11</f>
        <v>0</v>
      </c>
      <c r="O11" s="33">
        <f t="shared" ref="O11:O14" si="15">J11-E11</f>
        <v>0</v>
      </c>
      <c r="P11" s="27">
        <f t="shared" ref="P11:P14" si="16">K11-F11</f>
        <v>0</v>
      </c>
      <c r="Q11" s="27">
        <f t="shared" ref="Q11:Q14" si="17">L11-G11</f>
        <v>0</v>
      </c>
      <c r="R11" s="27">
        <f t="shared" ref="R11:R14" si="18">M11-H11</f>
        <v>0</v>
      </c>
    </row>
    <row r="12" spans="1:18" ht="19.5" customHeight="1" x14ac:dyDescent="0.25">
      <c r="A12" s="7"/>
      <c r="B12" s="19"/>
      <c r="C12" s="20" t="s">
        <v>15</v>
      </c>
      <c r="D12" s="27">
        <v>2</v>
      </c>
      <c r="E12" s="30">
        <v>0.9</v>
      </c>
      <c r="F12" s="27">
        <f t="shared" ref="F12" si="19">E12*1000</f>
        <v>900</v>
      </c>
      <c r="G12" s="27">
        <f t="shared" ref="G12" si="20">F12*D12</f>
        <v>1800</v>
      </c>
      <c r="H12" s="27">
        <f t="shared" ref="H12" si="21">G12*12</f>
        <v>21600</v>
      </c>
      <c r="I12" s="27">
        <v>2</v>
      </c>
      <c r="J12" s="30">
        <v>1.3</v>
      </c>
      <c r="K12" s="27">
        <f t="shared" si="11"/>
        <v>1300</v>
      </c>
      <c r="L12" s="27">
        <f t="shared" si="12"/>
        <v>2600</v>
      </c>
      <c r="M12" s="27">
        <f t="shared" si="13"/>
        <v>31200</v>
      </c>
      <c r="N12" s="27">
        <f t="shared" si="14"/>
        <v>0</v>
      </c>
      <c r="O12" s="36">
        <f t="shared" si="15"/>
        <v>0.4</v>
      </c>
      <c r="P12" s="37">
        <f t="shared" si="16"/>
        <v>400</v>
      </c>
      <c r="Q12" s="37">
        <f t="shared" si="17"/>
        <v>800</v>
      </c>
      <c r="R12" s="37">
        <f t="shared" si="18"/>
        <v>9600</v>
      </c>
    </row>
    <row r="13" spans="1:18" ht="19.5" customHeight="1" x14ac:dyDescent="0.25">
      <c r="A13" s="7"/>
      <c r="B13" s="19"/>
      <c r="C13" s="20" t="s">
        <v>16</v>
      </c>
      <c r="D13" s="27">
        <v>1</v>
      </c>
      <c r="E13" s="30">
        <v>1.2</v>
      </c>
      <c r="F13" s="27">
        <f t="shared" si="8"/>
        <v>1200</v>
      </c>
      <c r="G13" s="27">
        <f t="shared" si="9"/>
        <v>1200</v>
      </c>
      <c r="H13" s="27">
        <f t="shared" si="10"/>
        <v>14400</v>
      </c>
      <c r="I13" s="27">
        <v>4</v>
      </c>
      <c r="J13" s="30">
        <v>1.2</v>
      </c>
      <c r="K13" s="27">
        <f t="shared" si="11"/>
        <v>1200</v>
      </c>
      <c r="L13" s="27">
        <f t="shared" si="12"/>
        <v>4800</v>
      </c>
      <c r="M13" s="27">
        <f t="shared" si="13"/>
        <v>57600</v>
      </c>
      <c r="N13" s="37">
        <f t="shared" si="14"/>
        <v>3</v>
      </c>
      <c r="O13" s="30">
        <f t="shared" si="15"/>
        <v>0</v>
      </c>
      <c r="P13" s="27">
        <f t="shared" si="16"/>
        <v>0</v>
      </c>
      <c r="Q13" s="37">
        <f t="shared" si="17"/>
        <v>3600</v>
      </c>
      <c r="R13" s="37">
        <f t="shared" si="18"/>
        <v>43200</v>
      </c>
    </row>
    <row r="14" spans="1:18" ht="19.5" customHeight="1" x14ac:dyDescent="0.25">
      <c r="A14" s="7"/>
      <c r="B14" s="19"/>
      <c r="C14" s="20" t="s">
        <v>16</v>
      </c>
      <c r="D14" s="27">
        <v>3</v>
      </c>
      <c r="E14" s="34">
        <v>0.75</v>
      </c>
      <c r="F14" s="27">
        <f t="shared" si="8"/>
        <v>750</v>
      </c>
      <c r="G14" s="27">
        <f t="shared" si="9"/>
        <v>2250</v>
      </c>
      <c r="H14" s="27">
        <f t="shared" si="10"/>
        <v>27000</v>
      </c>
      <c r="I14" s="27">
        <v>0</v>
      </c>
      <c r="J14" s="34">
        <v>0.75</v>
      </c>
      <c r="K14" s="27">
        <f t="shared" si="11"/>
        <v>750</v>
      </c>
      <c r="L14" s="27">
        <f t="shared" si="12"/>
        <v>0</v>
      </c>
      <c r="M14" s="27">
        <f t="shared" si="13"/>
        <v>0</v>
      </c>
      <c r="N14" s="37">
        <f t="shared" si="14"/>
        <v>-3</v>
      </c>
      <c r="O14" s="34">
        <f t="shared" si="15"/>
        <v>0</v>
      </c>
      <c r="P14" s="27">
        <f t="shared" si="16"/>
        <v>0</v>
      </c>
      <c r="Q14" s="37">
        <f t="shared" si="17"/>
        <v>-2250</v>
      </c>
      <c r="R14" s="37">
        <f t="shared" si="18"/>
        <v>-27000</v>
      </c>
    </row>
    <row r="15" spans="1:18" s="13" customFormat="1" ht="24" customHeight="1" x14ac:dyDescent="0.25">
      <c r="A15" s="12"/>
      <c r="B15" s="21">
        <v>2</v>
      </c>
      <c r="C15" s="22" t="s">
        <v>35</v>
      </c>
      <c r="D15" s="28">
        <f>SUM(D16:D22)</f>
        <v>10</v>
      </c>
      <c r="E15" s="31"/>
      <c r="F15" s="28"/>
      <c r="G15" s="28">
        <f>SUM(G16:G22)</f>
        <v>12800</v>
      </c>
      <c r="H15" s="28">
        <f>SUM(H16:H22)</f>
        <v>153600</v>
      </c>
      <c r="I15" s="28">
        <f>SUM(I16:I22)</f>
        <v>10</v>
      </c>
      <c r="J15" s="31"/>
      <c r="K15" s="28"/>
      <c r="L15" s="28">
        <f>SUM(L16:L22)</f>
        <v>13700</v>
      </c>
      <c r="M15" s="28">
        <f>SUM(M16:M22)</f>
        <v>164400</v>
      </c>
      <c r="N15" s="28">
        <f>SUM(N16:N22)</f>
        <v>0</v>
      </c>
      <c r="O15" s="31"/>
      <c r="P15" s="28"/>
      <c r="Q15" s="28">
        <f>SUM(Q16:Q22)</f>
        <v>900</v>
      </c>
      <c r="R15" s="28">
        <f>SUM(R16:R22)</f>
        <v>10800</v>
      </c>
    </row>
    <row r="16" spans="1:18" ht="19.5" customHeight="1" x14ac:dyDescent="0.25">
      <c r="A16" s="7"/>
      <c r="B16" s="19"/>
      <c r="C16" s="23" t="s">
        <v>14</v>
      </c>
      <c r="D16" s="32">
        <v>1</v>
      </c>
      <c r="E16" s="33">
        <v>2.8</v>
      </c>
      <c r="F16" s="27">
        <f t="shared" ref="F16:F22" si="22">E16*1000</f>
        <v>2800</v>
      </c>
      <c r="G16" s="27">
        <f t="shared" ref="G16:G22" si="23">F16*D16</f>
        <v>2800</v>
      </c>
      <c r="H16" s="27">
        <f t="shared" ref="H16:H22" si="24">G16*12</f>
        <v>33600</v>
      </c>
      <c r="I16" s="32">
        <v>1</v>
      </c>
      <c r="J16" s="33">
        <v>2.8</v>
      </c>
      <c r="K16" s="27">
        <f t="shared" ref="K16:K22" si="25">J16*1000</f>
        <v>2800</v>
      </c>
      <c r="L16" s="27">
        <f t="shared" ref="L16:L22" si="26">K16*I16</f>
        <v>2800</v>
      </c>
      <c r="M16" s="27">
        <f t="shared" ref="M16:M22" si="27">L16*12</f>
        <v>33600</v>
      </c>
      <c r="N16" s="32">
        <f t="shared" ref="N16:N22" si="28">I16-D16</f>
        <v>0</v>
      </c>
      <c r="O16" s="33">
        <f t="shared" ref="O16:O22" si="29">J16-E16</f>
        <v>0</v>
      </c>
      <c r="P16" s="27">
        <f t="shared" ref="P16:P22" si="30">K16-F16</f>
        <v>0</v>
      </c>
      <c r="Q16" s="27">
        <f t="shared" ref="Q16:Q22" si="31">L16-G16</f>
        <v>0</v>
      </c>
      <c r="R16" s="27">
        <f t="shared" ref="R16:R22" si="32">M16-H16</f>
        <v>0</v>
      </c>
    </row>
    <row r="17" spans="1:18" ht="19.5" customHeight="1" x14ac:dyDescent="0.25">
      <c r="A17" s="7"/>
      <c r="B17" s="19"/>
      <c r="C17" s="23" t="s">
        <v>15</v>
      </c>
      <c r="D17" s="32">
        <v>1</v>
      </c>
      <c r="E17" s="33">
        <v>1.5</v>
      </c>
      <c r="F17" s="27">
        <f t="shared" si="22"/>
        <v>1500</v>
      </c>
      <c r="G17" s="27">
        <f t="shared" si="23"/>
        <v>1500</v>
      </c>
      <c r="H17" s="27">
        <f t="shared" si="24"/>
        <v>18000</v>
      </c>
      <c r="I17" s="32">
        <v>1</v>
      </c>
      <c r="J17" s="33">
        <v>1.5</v>
      </c>
      <c r="K17" s="27">
        <f t="shared" si="25"/>
        <v>1500</v>
      </c>
      <c r="L17" s="27">
        <f t="shared" si="26"/>
        <v>1500</v>
      </c>
      <c r="M17" s="27">
        <f t="shared" si="27"/>
        <v>18000</v>
      </c>
      <c r="N17" s="32">
        <f t="shared" si="28"/>
        <v>0</v>
      </c>
      <c r="O17" s="33">
        <f t="shared" si="29"/>
        <v>0</v>
      </c>
      <c r="P17" s="27">
        <f t="shared" si="30"/>
        <v>0</v>
      </c>
      <c r="Q17" s="27">
        <f t="shared" si="31"/>
        <v>0</v>
      </c>
      <c r="R17" s="27">
        <f t="shared" si="32"/>
        <v>0</v>
      </c>
    </row>
    <row r="18" spans="1:18" ht="18.75" customHeight="1" x14ac:dyDescent="0.25">
      <c r="A18" s="7"/>
      <c r="B18" s="19"/>
      <c r="C18" s="20" t="s">
        <v>15</v>
      </c>
      <c r="D18" s="27">
        <v>3</v>
      </c>
      <c r="E18" s="30">
        <v>1.3</v>
      </c>
      <c r="F18" s="27">
        <f t="shared" si="22"/>
        <v>1300</v>
      </c>
      <c r="G18" s="27">
        <f t="shared" si="23"/>
        <v>3900</v>
      </c>
      <c r="H18" s="27">
        <f t="shared" si="24"/>
        <v>46800</v>
      </c>
      <c r="I18" s="27">
        <v>4</v>
      </c>
      <c r="J18" s="30">
        <v>1.3</v>
      </c>
      <c r="K18" s="27">
        <f t="shared" si="25"/>
        <v>1300</v>
      </c>
      <c r="L18" s="27">
        <f t="shared" si="26"/>
        <v>5200</v>
      </c>
      <c r="M18" s="27">
        <f t="shared" si="27"/>
        <v>62400</v>
      </c>
      <c r="N18" s="37">
        <f t="shared" si="28"/>
        <v>1</v>
      </c>
      <c r="O18" s="30">
        <f t="shared" si="29"/>
        <v>0</v>
      </c>
      <c r="P18" s="27">
        <f t="shared" si="30"/>
        <v>0</v>
      </c>
      <c r="Q18" s="37">
        <f t="shared" si="31"/>
        <v>1300</v>
      </c>
      <c r="R18" s="37">
        <f t="shared" si="32"/>
        <v>15600</v>
      </c>
    </row>
    <row r="19" spans="1:18" ht="19.5" customHeight="1" x14ac:dyDescent="0.25">
      <c r="A19" s="7"/>
      <c r="B19" s="19"/>
      <c r="C19" s="20" t="s">
        <v>15</v>
      </c>
      <c r="D19" s="27">
        <v>1</v>
      </c>
      <c r="E19" s="30">
        <v>0.9</v>
      </c>
      <c r="F19" s="27">
        <f t="shared" si="22"/>
        <v>900</v>
      </c>
      <c r="G19" s="27">
        <f t="shared" si="23"/>
        <v>900</v>
      </c>
      <c r="H19" s="27">
        <f t="shared" si="24"/>
        <v>10800</v>
      </c>
      <c r="I19" s="27">
        <v>0</v>
      </c>
      <c r="J19" s="30">
        <v>0.9</v>
      </c>
      <c r="K19" s="27">
        <f t="shared" si="25"/>
        <v>900</v>
      </c>
      <c r="L19" s="27">
        <f t="shared" si="26"/>
        <v>0</v>
      </c>
      <c r="M19" s="27">
        <f t="shared" si="27"/>
        <v>0</v>
      </c>
      <c r="N19" s="37">
        <f t="shared" si="28"/>
        <v>-1</v>
      </c>
      <c r="O19" s="30">
        <f t="shared" si="29"/>
        <v>0</v>
      </c>
      <c r="P19" s="27">
        <f t="shared" si="30"/>
        <v>0</v>
      </c>
      <c r="Q19" s="37">
        <f t="shared" si="31"/>
        <v>-900</v>
      </c>
      <c r="R19" s="37">
        <f t="shared" si="32"/>
        <v>-10800</v>
      </c>
    </row>
    <row r="20" spans="1:18" ht="19.5" customHeight="1" x14ac:dyDescent="0.25">
      <c r="A20" s="7"/>
      <c r="B20" s="19"/>
      <c r="C20" s="20" t="s">
        <v>16</v>
      </c>
      <c r="D20" s="27">
        <v>2</v>
      </c>
      <c r="E20" s="30">
        <v>1.2</v>
      </c>
      <c r="F20" s="27">
        <f t="shared" si="22"/>
        <v>1200</v>
      </c>
      <c r="G20" s="27">
        <f t="shared" si="23"/>
        <v>2400</v>
      </c>
      <c r="H20" s="27">
        <f t="shared" si="24"/>
        <v>28800</v>
      </c>
      <c r="I20" s="27">
        <v>3</v>
      </c>
      <c r="J20" s="30">
        <v>1.2</v>
      </c>
      <c r="K20" s="27">
        <f t="shared" si="25"/>
        <v>1200</v>
      </c>
      <c r="L20" s="27">
        <f t="shared" si="26"/>
        <v>3600</v>
      </c>
      <c r="M20" s="27">
        <f t="shared" si="27"/>
        <v>43200</v>
      </c>
      <c r="N20" s="37">
        <f t="shared" si="28"/>
        <v>1</v>
      </c>
      <c r="O20" s="30">
        <f t="shared" si="29"/>
        <v>0</v>
      </c>
      <c r="P20" s="27">
        <f t="shared" si="30"/>
        <v>0</v>
      </c>
      <c r="Q20" s="37">
        <f t="shared" si="31"/>
        <v>1200</v>
      </c>
      <c r="R20" s="37">
        <f t="shared" si="32"/>
        <v>14400</v>
      </c>
    </row>
    <row r="21" spans="1:18" ht="19.5" customHeight="1" x14ac:dyDescent="0.25">
      <c r="A21" s="7"/>
      <c r="B21" s="19"/>
      <c r="C21" s="20" t="s">
        <v>16</v>
      </c>
      <c r="D21" s="27">
        <v>1</v>
      </c>
      <c r="E21" s="34">
        <v>0.75</v>
      </c>
      <c r="F21" s="27">
        <f t="shared" si="22"/>
        <v>750</v>
      </c>
      <c r="G21" s="27">
        <f t="shared" si="23"/>
        <v>750</v>
      </c>
      <c r="H21" s="27">
        <f t="shared" si="24"/>
        <v>9000</v>
      </c>
      <c r="I21" s="27">
        <v>0</v>
      </c>
      <c r="J21" s="34">
        <v>0.75</v>
      </c>
      <c r="K21" s="27">
        <f t="shared" si="25"/>
        <v>750</v>
      </c>
      <c r="L21" s="27">
        <f t="shared" si="26"/>
        <v>0</v>
      </c>
      <c r="M21" s="27">
        <f t="shared" si="27"/>
        <v>0</v>
      </c>
      <c r="N21" s="37">
        <f t="shared" si="28"/>
        <v>-1</v>
      </c>
      <c r="O21" s="34">
        <f t="shared" si="29"/>
        <v>0</v>
      </c>
      <c r="P21" s="27">
        <f t="shared" si="30"/>
        <v>0</v>
      </c>
      <c r="Q21" s="37">
        <f t="shared" si="31"/>
        <v>-750</v>
      </c>
      <c r="R21" s="37">
        <f t="shared" si="32"/>
        <v>-9000</v>
      </c>
    </row>
    <row r="22" spans="1:18" ht="19.5" customHeight="1" x14ac:dyDescent="0.25">
      <c r="A22" s="7"/>
      <c r="B22" s="19"/>
      <c r="C22" s="20" t="s">
        <v>21</v>
      </c>
      <c r="D22" s="27">
        <v>1</v>
      </c>
      <c r="E22" s="34">
        <v>0.55000000000000004</v>
      </c>
      <c r="F22" s="27">
        <f t="shared" si="22"/>
        <v>550</v>
      </c>
      <c r="G22" s="27">
        <f t="shared" si="23"/>
        <v>550</v>
      </c>
      <c r="H22" s="27">
        <f t="shared" si="24"/>
        <v>6600</v>
      </c>
      <c r="I22" s="27">
        <v>1</v>
      </c>
      <c r="J22" s="30">
        <v>0.6</v>
      </c>
      <c r="K22" s="27">
        <f t="shared" si="25"/>
        <v>600</v>
      </c>
      <c r="L22" s="27">
        <f t="shared" si="26"/>
        <v>600</v>
      </c>
      <c r="M22" s="27">
        <f t="shared" si="27"/>
        <v>7200</v>
      </c>
      <c r="N22" s="27">
        <f t="shared" si="28"/>
        <v>0</v>
      </c>
      <c r="O22" s="39">
        <f t="shared" si="29"/>
        <v>4.9999999999999933E-2</v>
      </c>
      <c r="P22" s="37">
        <f t="shared" si="30"/>
        <v>50</v>
      </c>
      <c r="Q22" s="37">
        <f t="shared" si="31"/>
        <v>50</v>
      </c>
      <c r="R22" s="37">
        <f t="shared" si="32"/>
        <v>600</v>
      </c>
    </row>
    <row r="23" spans="1:18" s="10" customFormat="1" ht="24" customHeight="1" x14ac:dyDescent="0.25">
      <c r="A23" s="9"/>
      <c r="B23" s="17" t="s">
        <v>26</v>
      </c>
      <c r="C23" s="18" t="s">
        <v>17</v>
      </c>
      <c r="D23" s="26">
        <f>D24+D25+D31</f>
        <v>17</v>
      </c>
      <c r="E23" s="29"/>
      <c r="F23" s="26"/>
      <c r="G23" s="26">
        <f>G24+G25+G31</f>
        <v>19000</v>
      </c>
      <c r="H23" s="26">
        <f>H24+H25+H31</f>
        <v>228000</v>
      </c>
      <c r="I23" s="26">
        <f>I24+I25+I31</f>
        <v>17</v>
      </c>
      <c r="J23" s="29"/>
      <c r="K23" s="26"/>
      <c r="L23" s="26">
        <f>L24+L25+L31</f>
        <v>21100</v>
      </c>
      <c r="M23" s="26">
        <f>M24+M25+M31</f>
        <v>253200</v>
      </c>
      <c r="N23" s="26">
        <f>N24+N25+N31</f>
        <v>0</v>
      </c>
      <c r="O23" s="29"/>
      <c r="P23" s="26"/>
      <c r="Q23" s="26">
        <f>Q24+Q25+Q31</f>
        <v>2100</v>
      </c>
      <c r="R23" s="26">
        <f>R24+R25+R31</f>
        <v>25200</v>
      </c>
    </row>
    <row r="24" spans="1:18" ht="19.5" customHeight="1" x14ac:dyDescent="0.25">
      <c r="A24" s="7"/>
      <c r="B24" s="19"/>
      <c r="C24" s="23" t="s">
        <v>18</v>
      </c>
      <c r="D24" s="27">
        <v>1</v>
      </c>
      <c r="E24" s="30">
        <v>2.8</v>
      </c>
      <c r="F24" s="27">
        <f t="shared" ref="F24" si="33">E24*1000</f>
        <v>2800</v>
      </c>
      <c r="G24" s="27">
        <f>F24*D24</f>
        <v>2800</v>
      </c>
      <c r="H24" s="27">
        <f>G24*12</f>
        <v>33600</v>
      </c>
      <c r="I24" s="27">
        <v>1</v>
      </c>
      <c r="J24" s="30">
        <v>3.1</v>
      </c>
      <c r="K24" s="27">
        <f t="shared" ref="K24" si="34">J24*1000</f>
        <v>3100</v>
      </c>
      <c r="L24" s="27">
        <f>K24*I24</f>
        <v>3100</v>
      </c>
      <c r="M24" s="27">
        <f>L24*12</f>
        <v>37200</v>
      </c>
      <c r="N24" s="27">
        <f t="shared" ref="N24:R24" si="35">I24-D24</f>
        <v>0</v>
      </c>
      <c r="O24" s="36">
        <f t="shared" si="35"/>
        <v>0.30000000000000027</v>
      </c>
      <c r="P24" s="37">
        <f t="shared" si="35"/>
        <v>300</v>
      </c>
      <c r="Q24" s="37">
        <f t="shared" si="35"/>
        <v>300</v>
      </c>
      <c r="R24" s="37">
        <f t="shared" si="35"/>
        <v>3600</v>
      </c>
    </row>
    <row r="25" spans="1:18" s="13" customFormat="1" ht="30" customHeight="1" x14ac:dyDescent="0.25">
      <c r="A25" s="12"/>
      <c r="B25" s="21">
        <v>1</v>
      </c>
      <c r="C25" s="22" t="s">
        <v>19</v>
      </c>
      <c r="D25" s="28">
        <f>SUM(D26:D30)</f>
        <v>7</v>
      </c>
      <c r="E25" s="31"/>
      <c r="F25" s="28"/>
      <c r="G25" s="28">
        <f>SUM(G26:G30)</f>
        <v>7050</v>
      </c>
      <c r="H25" s="28">
        <f>SUM(H26:H30)</f>
        <v>84600</v>
      </c>
      <c r="I25" s="28">
        <f>SUM(I26:I30)</f>
        <v>7</v>
      </c>
      <c r="J25" s="31"/>
      <c r="K25" s="28"/>
      <c r="L25" s="28">
        <f>SUM(L26:L30)</f>
        <v>7800</v>
      </c>
      <c r="M25" s="28">
        <f>SUM(M26:M30)</f>
        <v>93600</v>
      </c>
      <c r="N25" s="28">
        <f>SUM(N26:N30)</f>
        <v>0</v>
      </c>
      <c r="O25" s="31"/>
      <c r="P25" s="28"/>
      <c r="Q25" s="28">
        <f>SUM(Q26:Q30)</f>
        <v>750</v>
      </c>
      <c r="R25" s="28">
        <f>SUM(R26:R30)</f>
        <v>9000</v>
      </c>
    </row>
    <row r="26" spans="1:18" ht="19.5" customHeight="1" x14ac:dyDescent="0.25">
      <c r="A26" s="7"/>
      <c r="B26" s="19"/>
      <c r="C26" s="20" t="s">
        <v>20</v>
      </c>
      <c r="D26" s="27">
        <v>1</v>
      </c>
      <c r="E26" s="30">
        <v>2</v>
      </c>
      <c r="F26" s="27">
        <f t="shared" ref="F26:F30" si="36">E26*1000</f>
        <v>2000</v>
      </c>
      <c r="G26" s="27">
        <f t="shared" ref="G26:G30" si="37">F26*D26</f>
        <v>2000</v>
      </c>
      <c r="H26" s="27">
        <f t="shared" ref="H26:H30" si="38">G26*12</f>
        <v>24000</v>
      </c>
      <c r="I26" s="27">
        <v>1</v>
      </c>
      <c r="J26" s="30">
        <v>2</v>
      </c>
      <c r="K26" s="27">
        <f t="shared" ref="K26:K30" si="39">J26*1000</f>
        <v>2000</v>
      </c>
      <c r="L26" s="27">
        <f t="shared" ref="L26:L30" si="40">K26*I26</f>
        <v>2000</v>
      </c>
      <c r="M26" s="27">
        <f t="shared" ref="M26:M30" si="41">L26*12</f>
        <v>24000</v>
      </c>
      <c r="N26" s="27">
        <f t="shared" ref="N26:N30" si="42">I26-D26</f>
        <v>0</v>
      </c>
      <c r="O26" s="30">
        <f t="shared" ref="O26:O30" si="43">J26-E26</f>
        <v>0</v>
      </c>
      <c r="P26" s="27">
        <f t="shared" ref="P26:P30" si="44">K26-F26</f>
        <v>0</v>
      </c>
      <c r="Q26" s="27">
        <f t="shared" ref="Q26:Q30" si="45">L26-G26</f>
        <v>0</v>
      </c>
      <c r="R26" s="27">
        <f t="shared" ref="R26:R30" si="46">M26-H26</f>
        <v>0</v>
      </c>
    </row>
    <row r="27" spans="1:18" ht="19.5" customHeight="1" x14ac:dyDescent="0.25">
      <c r="A27" s="7"/>
      <c r="B27" s="19"/>
      <c r="C27" s="20" t="s">
        <v>15</v>
      </c>
      <c r="D27" s="27">
        <v>1</v>
      </c>
      <c r="E27" s="30">
        <v>1.2</v>
      </c>
      <c r="F27" s="27">
        <f t="shared" si="36"/>
        <v>1200</v>
      </c>
      <c r="G27" s="27">
        <f t="shared" si="37"/>
        <v>1200</v>
      </c>
      <c r="H27" s="27">
        <f t="shared" si="38"/>
        <v>14400</v>
      </c>
      <c r="I27" s="27">
        <v>2</v>
      </c>
      <c r="J27" s="30">
        <v>1.2</v>
      </c>
      <c r="K27" s="27">
        <f t="shared" si="39"/>
        <v>1200</v>
      </c>
      <c r="L27" s="27">
        <f t="shared" si="40"/>
        <v>2400</v>
      </c>
      <c r="M27" s="27">
        <f t="shared" si="41"/>
        <v>28800</v>
      </c>
      <c r="N27" s="27">
        <f t="shared" si="42"/>
        <v>1</v>
      </c>
      <c r="O27" s="30">
        <f t="shared" si="43"/>
        <v>0</v>
      </c>
      <c r="P27" s="27">
        <f t="shared" si="44"/>
        <v>0</v>
      </c>
      <c r="Q27" s="37">
        <f t="shared" si="45"/>
        <v>1200</v>
      </c>
      <c r="R27" s="37">
        <f t="shared" si="46"/>
        <v>14400</v>
      </c>
    </row>
    <row r="28" spans="1:18" ht="19.5" customHeight="1" x14ac:dyDescent="0.25">
      <c r="A28" s="7"/>
      <c r="B28" s="19"/>
      <c r="C28" s="20" t="s">
        <v>15</v>
      </c>
      <c r="D28" s="27">
        <v>1</v>
      </c>
      <c r="E28" s="30">
        <v>0.9</v>
      </c>
      <c r="F28" s="27">
        <f t="shared" si="36"/>
        <v>900</v>
      </c>
      <c r="G28" s="27">
        <f t="shared" si="37"/>
        <v>900</v>
      </c>
      <c r="H28" s="27">
        <f t="shared" si="38"/>
        <v>10800</v>
      </c>
      <c r="I28" s="27">
        <v>0</v>
      </c>
      <c r="J28" s="30">
        <v>0.9</v>
      </c>
      <c r="K28" s="27">
        <f t="shared" si="39"/>
        <v>900</v>
      </c>
      <c r="L28" s="27">
        <f t="shared" si="40"/>
        <v>0</v>
      </c>
      <c r="M28" s="27">
        <f t="shared" si="41"/>
        <v>0</v>
      </c>
      <c r="N28" s="37">
        <f t="shared" si="42"/>
        <v>-1</v>
      </c>
      <c r="O28" s="30">
        <f t="shared" si="43"/>
        <v>0</v>
      </c>
      <c r="P28" s="27">
        <f t="shared" si="44"/>
        <v>0</v>
      </c>
      <c r="Q28" s="37">
        <f t="shared" si="45"/>
        <v>-900</v>
      </c>
      <c r="R28" s="37">
        <f t="shared" si="46"/>
        <v>-10800</v>
      </c>
    </row>
    <row r="29" spans="1:18" ht="19.5" customHeight="1" x14ac:dyDescent="0.25">
      <c r="A29" s="7"/>
      <c r="B29" s="19"/>
      <c r="C29" s="20" t="s">
        <v>16</v>
      </c>
      <c r="D29" s="27">
        <v>3</v>
      </c>
      <c r="E29" s="34">
        <v>0.75</v>
      </c>
      <c r="F29" s="27">
        <f t="shared" si="36"/>
        <v>750</v>
      </c>
      <c r="G29" s="27">
        <f t="shared" si="37"/>
        <v>2250</v>
      </c>
      <c r="H29" s="27">
        <f t="shared" si="38"/>
        <v>27000</v>
      </c>
      <c r="I29" s="27">
        <v>3</v>
      </c>
      <c r="J29" s="30">
        <v>0.9</v>
      </c>
      <c r="K29" s="27">
        <f t="shared" si="39"/>
        <v>900</v>
      </c>
      <c r="L29" s="27">
        <f t="shared" si="40"/>
        <v>2700</v>
      </c>
      <c r="M29" s="27">
        <f t="shared" si="41"/>
        <v>32400</v>
      </c>
      <c r="N29" s="27">
        <f t="shared" si="42"/>
        <v>0</v>
      </c>
      <c r="O29" s="39">
        <f t="shared" si="43"/>
        <v>0.15000000000000002</v>
      </c>
      <c r="P29" s="37">
        <f t="shared" si="44"/>
        <v>150</v>
      </c>
      <c r="Q29" s="37">
        <f t="shared" si="45"/>
        <v>450</v>
      </c>
      <c r="R29" s="37">
        <f t="shared" si="46"/>
        <v>5400</v>
      </c>
    </row>
    <row r="30" spans="1:18" ht="19.5" customHeight="1" x14ac:dyDescent="0.25">
      <c r="A30" s="7"/>
      <c r="B30" s="19"/>
      <c r="C30" s="20" t="s">
        <v>21</v>
      </c>
      <c r="D30" s="27">
        <v>1</v>
      </c>
      <c r="E30" s="30">
        <v>0.7</v>
      </c>
      <c r="F30" s="27">
        <f t="shared" si="36"/>
        <v>700</v>
      </c>
      <c r="G30" s="27">
        <f t="shared" si="37"/>
        <v>700</v>
      </c>
      <c r="H30" s="27">
        <f t="shared" si="38"/>
        <v>8400</v>
      </c>
      <c r="I30" s="27">
        <v>1</v>
      </c>
      <c r="J30" s="30">
        <v>0.7</v>
      </c>
      <c r="K30" s="27">
        <f t="shared" si="39"/>
        <v>700</v>
      </c>
      <c r="L30" s="27">
        <f t="shared" si="40"/>
        <v>700</v>
      </c>
      <c r="M30" s="27">
        <f t="shared" si="41"/>
        <v>8400</v>
      </c>
      <c r="N30" s="27">
        <f t="shared" si="42"/>
        <v>0</v>
      </c>
      <c r="O30" s="30">
        <f t="shared" si="43"/>
        <v>0</v>
      </c>
      <c r="P30" s="27">
        <f t="shared" si="44"/>
        <v>0</v>
      </c>
      <c r="Q30" s="27">
        <f t="shared" si="45"/>
        <v>0</v>
      </c>
      <c r="R30" s="27">
        <f t="shared" si="46"/>
        <v>0</v>
      </c>
    </row>
    <row r="31" spans="1:18" s="13" customFormat="1" ht="30" x14ac:dyDescent="0.25">
      <c r="A31" s="12"/>
      <c r="B31" s="21">
        <v>2</v>
      </c>
      <c r="C31" s="22" t="s">
        <v>22</v>
      </c>
      <c r="D31" s="28">
        <f>SUM(D32:D37)</f>
        <v>9</v>
      </c>
      <c r="E31" s="31"/>
      <c r="F31" s="28"/>
      <c r="G31" s="28">
        <f>SUM(G32:G37)</f>
        <v>9150</v>
      </c>
      <c r="H31" s="28">
        <f>SUM(H32:H37)</f>
        <v>109800</v>
      </c>
      <c r="I31" s="28">
        <f>SUM(I32:I37)</f>
        <v>9</v>
      </c>
      <c r="J31" s="31"/>
      <c r="K31" s="28"/>
      <c r="L31" s="28">
        <f>SUM(L32:L37)</f>
        <v>10200</v>
      </c>
      <c r="M31" s="28">
        <f>SUM(M32:M37)</f>
        <v>122400</v>
      </c>
      <c r="N31" s="28">
        <f>SUM(N32:N37)</f>
        <v>0</v>
      </c>
      <c r="O31" s="31"/>
      <c r="P31" s="28"/>
      <c r="Q31" s="28">
        <f>SUM(Q32:Q37)</f>
        <v>1050</v>
      </c>
      <c r="R31" s="28">
        <f>SUM(R32:R37)</f>
        <v>12600</v>
      </c>
    </row>
    <row r="32" spans="1:18" ht="19.5" customHeight="1" x14ac:dyDescent="0.25">
      <c r="A32" s="7"/>
      <c r="B32" s="19"/>
      <c r="C32" s="20" t="s">
        <v>20</v>
      </c>
      <c r="D32" s="27">
        <v>1</v>
      </c>
      <c r="E32" s="30">
        <v>2</v>
      </c>
      <c r="F32" s="27">
        <f t="shared" ref="F32:F37" si="47">E32*1000</f>
        <v>2000</v>
      </c>
      <c r="G32" s="27">
        <f t="shared" ref="G32:G37" si="48">F32*D32</f>
        <v>2000</v>
      </c>
      <c r="H32" s="27">
        <f t="shared" ref="H32:H37" si="49">G32*12</f>
        <v>24000</v>
      </c>
      <c r="I32" s="27">
        <v>1</v>
      </c>
      <c r="J32" s="30">
        <v>2</v>
      </c>
      <c r="K32" s="27">
        <f t="shared" ref="K32:K37" si="50">J32*1000</f>
        <v>2000</v>
      </c>
      <c r="L32" s="27">
        <f t="shared" ref="L32:L37" si="51">K32*I32</f>
        <v>2000</v>
      </c>
      <c r="M32" s="27">
        <f t="shared" ref="M32:M37" si="52">L32*12</f>
        <v>24000</v>
      </c>
      <c r="N32" s="27">
        <f t="shared" ref="N32:N37" si="53">I32-D32</f>
        <v>0</v>
      </c>
      <c r="O32" s="30">
        <f t="shared" ref="O32:O37" si="54">J32-E32</f>
        <v>0</v>
      </c>
      <c r="P32" s="27">
        <f t="shared" ref="P32:P37" si="55">K32-F32</f>
        <v>0</v>
      </c>
      <c r="Q32" s="27">
        <f t="shared" ref="Q32:Q37" si="56">L32-G32</f>
        <v>0</v>
      </c>
      <c r="R32" s="27">
        <f t="shared" ref="R32:R37" si="57">M32-H32</f>
        <v>0</v>
      </c>
    </row>
    <row r="33" spans="1:18" ht="19.5" customHeight="1" x14ac:dyDescent="0.25">
      <c r="A33" s="7"/>
      <c r="B33" s="19"/>
      <c r="C33" s="20" t="s">
        <v>15</v>
      </c>
      <c r="D33" s="27">
        <v>2</v>
      </c>
      <c r="E33" s="30">
        <v>1.2</v>
      </c>
      <c r="F33" s="27">
        <f t="shared" si="47"/>
        <v>1200</v>
      </c>
      <c r="G33" s="27">
        <f t="shared" si="48"/>
        <v>2400</v>
      </c>
      <c r="H33" s="27">
        <f t="shared" si="49"/>
        <v>28800</v>
      </c>
      <c r="I33" s="27">
        <v>4</v>
      </c>
      <c r="J33" s="30">
        <v>1.2</v>
      </c>
      <c r="K33" s="27">
        <f t="shared" si="50"/>
        <v>1200</v>
      </c>
      <c r="L33" s="27">
        <f t="shared" si="51"/>
        <v>4800</v>
      </c>
      <c r="M33" s="27">
        <f t="shared" si="52"/>
        <v>57600</v>
      </c>
      <c r="N33" s="37">
        <f t="shared" si="53"/>
        <v>2</v>
      </c>
      <c r="O33" s="30">
        <f t="shared" si="54"/>
        <v>0</v>
      </c>
      <c r="P33" s="27">
        <f t="shared" si="55"/>
        <v>0</v>
      </c>
      <c r="Q33" s="37">
        <f t="shared" si="56"/>
        <v>2400</v>
      </c>
      <c r="R33" s="37">
        <f t="shared" si="57"/>
        <v>28800</v>
      </c>
    </row>
    <row r="34" spans="1:18" ht="19.5" customHeight="1" x14ac:dyDescent="0.25">
      <c r="A34" s="7"/>
      <c r="B34" s="19"/>
      <c r="C34" s="20" t="s">
        <v>15</v>
      </c>
      <c r="D34" s="27">
        <v>2</v>
      </c>
      <c r="E34" s="30">
        <v>0.9</v>
      </c>
      <c r="F34" s="27">
        <f t="shared" si="47"/>
        <v>900</v>
      </c>
      <c r="G34" s="27">
        <f t="shared" si="48"/>
        <v>1800</v>
      </c>
      <c r="H34" s="27">
        <f t="shared" si="49"/>
        <v>21600</v>
      </c>
      <c r="I34" s="27">
        <v>0</v>
      </c>
      <c r="J34" s="30">
        <v>0.9</v>
      </c>
      <c r="K34" s="27">
        <f t="shared" si="50"/>
        <v>900</v>
      </c>
      <c r="L34" s="27">
        <f t="shared" si="51"/>
        <v>0</v>
      </c>
      <c r="M34" s="27">
        <f t="shared" si="52"/>
        <v>0</v>
      </c>
      <c r="N34" s="37">
        <f t="shared" si="53"/>
        <v>-2</v>
      </c>
      <c r="O34" s="30">
        <f t="shared" si="54"/>
        <v>0</v>
      </c>
      <c r="P34" s="27">
        <f t="shared" si="55"/>
        <v>0</v>
      </c>
      <c r="Q34" s="37">
        <f t="shared" si="56"/>
        <v>-1800</v>
      </c>
      <c r="R34" s="37">
        <f t="shared" si="57"/>
        <v>-21600</v>
      </c>
    </row>
    <row r="35" spans="1:18" ht="19.5" customHeight="1" x14ac:dyDescent="0.25">
      <c r="A35" s="7"/>
      <c r="B35" s="19"/>
      <c r="C35" s="20" t="s">
        <v>16</v>
      </c>
      <c r="D35" s="27">
        <v>1</v>
      </c>
      <c r="E35" s="30">
        <v>0.9</v>
      </c>
      <c r="F35" s="27">
        <f t="shared" si="47"/>
        <v>900</v>
      </c>
      <c r="G35" s="27">
        <f t="shared" si="48"/>
        <v>900</v>
      </c>
      <c r="H35" s="27">
        <f t="shared" si="49"/>
        <v>10800</v>
      </c>
      <c r="I35" s="27">
        <v>3</v>
      </c>
      <c r="J35" s="30">
        <v>0.9</v>
      </c>
      <c r="K35" s="27">
        <f t="shared" si="50"/>
        <v>900</v>
      </c>
      <c r="L35" s="27">
        <f t="shared" si="51"/>
        <v>2700</v>
      </c>
      <c r="M35" s="27">
        <f t="shared" si="52"/>
        <v>32400</v>
      </c>
      <c r="N35" s="37">
        <f t="shared" si="53"/>
        <v>2</v>
      </c>
      <c r="O35" s="30">
        <f t="shared" si="54"/>
        <v>0</v>
      </c>
      <c r="P35" s="27">
        <f t="shared" si="55"/>
        <v>0</v>
      </c>
      <c r="Q35" s="37">
        <f t="shared" si="56"/>
        <v>1800</v>
      </c>
      <c r="R35" s="37">
        <f t="shared" si="57"/>
        <v>21600</v>
      </c>
    </row>
    <row r="36" spans="1:18" ht="19.5" customHeight="1" x14ac:dyDescent="0.25">
      <c r="A36" s="7"/>
      <c r="B36" s="19"/>
      <c r="C36" s="20" t="s">
        <v>16</v>
      </c>
      <c r="D36" s="27">
        <v>2</v>
      </c>
      <c r="E36" s="34">
        <v>0.75</v>
      </c>
      <c r="F36" s="27">
        <f t="shared" si="47"/>
        <v>750</v>
      </c>
      <c r="G36" s="27">
        <f t="shared" si="48"/>
        <v>1500</v>
      </c>
      <c r="H36" s="27">
        <f t="shared" si="49"/>
        <v>18000</v>
      </c>
      <c r="I36" s="27">
        <v>0</v>
      </c>
      <c r="J36" s="34">
        <v>0.75</v>
      </c>
      <c r="K36" s="27">
        <f t="shared" si="50"/>
        <v>750</v>
      </c>
      <c r="L36" s="27">
        <f t="shared" si="51"/>
        <v>0</v>
      </c>
      <c r="M36" s="27">
        <f t="shared" si="52"/>
        <v>0</v>
      </c>
      <c r="N36" s="37">
        <f t="shared" si="53"/>
        <v>-2</v>
      </c>
      <c r="O36" s="34">
        <f t="shared" si="54"/>
        <v>0</v>
      </c>
      <c r="P36" s="27">
        <f t="shared" si="55"/>
        <v>0</v>
      </c>
      <c r="Q36" s="37">
        <f t="shared" si="56"/>
        <v>-1500</v>
      </c>
      <c r="R36" s="37">
        <f t="shared" si="57"/>
        <v>-18000</v>
      </c>
    </row>
    <row r="37" spans="1:18" ht="19.5" customHeight="1" x14ac:dyDescent="0.25">
      <c r="A37" s="7"/>
      <c r="B37" s="19"/>
      <c r="C37" s="20" t="s">
        <v>21</v>
      </c>
      <c r="D37" s="27">
        <v>1</v>
      </c>
      <c r="E37" s="34">
        <v>0.55000000000000004</v>
      </c>
      <c r="F37" s="27">
        <f t="shared" si="47"/>
        <v>550</v>
      </c>
      <c r="G37" s="27">
        <f t="shared" si="48"/>
        <v>550</v>
      </c>
      <c r="H37" s="27">
        <f t="shared" si="49"/>
        <v>6600</v>
      </c>
      <c r="I37" s="27">
        <v>1</v>
      </c>
      <c r="J37" s="30">
        <v>0.7</v>
      </c>
      <c r="K37" s="27">
        <f t="shared" si="50"/>
        <v>700</v>
      </c>
      <c r="L37" s="27">
        <f t="shared" si="51"/>
        <v>700</v>
      </c>
      <c r="M37" s="27">
        <f t="shared" si="52"/>
        <v>8400</v>
      </c>
      <c r="N37" s="27">
        <f t="shared" si="53"/>
        <v>0</v>
      </c>
      <c r="O37" s="39">
        <f t="shared" si="54"/>
        <v>0.14999999999999991</v>
      </c>
      <c r="P37" s="37">
        <f t="shared" si="55"/>
        <v>150</v>
      </c>
      <c r="Q37" s="37">
        <f t="shared" si="56"/>
        <v>150</v>
      </c>
      <c r="R37" s="37">
        <f t="shared" si="57"/>
        <v>1800</v>
      </c>
    </row>
    <row r="38" spans="1:18" s="10" customFormat="1" ht="24" customHeight="1" x14ac:dyDescent="0.25">
      <c r="A38" s="9"/>
      <c r="B38" s="17" t="s">
        <v>27</v>
      </c>
      <c r="C38" s="18" t="s">
        <v>23</v>
      </c>
      <c r="D38" s="26">
        <f>D39+D40+D51</f>
        <v>14</v>
      </c>
      <c r="E38" s="29"/>
      <c r="F38" s="26"/>
      <c r="G38" s="26">
        <f>G39+G40+G51</f>
        <v>21000</v>
      </c>
      <c r="H38" s="26">
        <f>H39+H40+H51</f>
        <v>252000</v>
      </c>
      <c r="I38" s="26">
        <f>I39+I40+I51</f>
        <v>14</v>
      </c>
      <c r="J38" s="29"/>
      <c r="K38" s="26"/>
      <c r="L38" s="26">
        <f>L39+L40+L51</f>
        <v>22500</v>
      </c>
      <c r="M38" s="26">
        <f>M39+M40+M51</f>
        <v>270000</v>
      </c>
      <c r="N38" s="26">
        <f>N39+N40+N51</f>
        <v>0</v>
      </c>
      <c r="O38" s="29"/>
      <c r="P38" s="26"/>
      <c r="Q38" s="26">
        <f>Q39+Q40+Q51</f>
        <v>1500</v>
      </c>
      <c r="R38" s="26">
        <f>R39+R40+R51</f>
        <v>18000</v>
      </c>
    </row>
    <row r="39" spans="1:18" ht="19.5" customHeight="1" x14ac:dyDescent="0.25">
      <c r="A39" s="7"/>
      <c r="B39" s="19"/>
      <c r="C39" s="23" t="s">
        <v>18</v>
      </c>
      <c r="D39" s="27">
        <v>1</v>
      </c>
      <c r="E39" s="30">
        <v>2.8</v>
      </c>
      <c r="F39" s="27">
        <f t="shared" ref="F39" si="58">E39*1000</f>
        <v>2800</v>
      </c>
      <c r="G39" s="27">
        <f>F39*D39</f>
        <v>2800</v>
      </c>
      <c r="H39" s="27">
        <f>G39*12</f>
        <v>33600</v>
      </c>
      <c r="I39" s="27">
        <v>1</v>
      </c>
      <c r="J39" s="30">
        <v>3.1</v>
      </c>
      <c r="K39" s="27">
        <f t="shared" ref="K39" si="59">J39*1000</f>
        <v>3100</v>
      </c>
      <c r="L39" s="27">
        <f>K39*I39</f>
        <v>3100</v>
      </c>
      <c r="M39" s="27">
        <f>L39*12</f>
        <v>37200</v>
      </c>
      <c r="N39" s="27">
        <f t="shared" ref="N39:R39" si="60">I39-D39</f>
        <v>0</v>
      </c>
      <c r="O39" s="36">
        <f t="shared" si="60"/>
        <v>0.30000000000000027</v>
      </c>
      <c r="P39" s="37">
        <f t="shared" si="60"/>
        <v>300</v>
      </c>
      <c r="Q39" s="37">
        <f t="shared" si="60"/>
        <v>300</v>
      </c>
      <c r="R39" s="37">
        <f t="shared" si="60"/>
        <v>3600</v>
      </c>
    </row>
    <row r="40" spans="1:18" s="13" customFormat="1" ht="24" customHeight="1" x14ac:dyDescent="0.25">
      <c r="A40" s="12"/>
      <c r="B40" s="21">
        <v>1</v>
      </c>
      <c r="C40" s="22" t="s">
        <v>24</v>
      </c>
      <c r="D40" s="28">
        <f>SUM(D41:D50)</f>
        <v>10</v>
      </c>
      <c r="E40" s="31"/>
      <c r="F40" s="28"/>
      <c r="G40" s="28">
        <f>SUM(G41:G50)</f>
        <v>13000</v>
      </c>
      <c r="H40" s="28">
        <f>SUM(H41:H50)</f>
        <v>156000</v>
      </c>
      <c r="I40" s="28">
        <f>SUM(I41:I50)</f>
        <v>10</v>
      </c>
      <c r="J40" s="31"/>
      <c r="K40" s="28"/>
      <c r="L40" s="28">
        <f>SUM(L41:L50)</f>
        <v>13900</v>
      </c>
      <c r="M40" s="28">
        <f>SUM(M41:M50)</f>
        <v>166800</v>
      </c>
      <c r="N40" s="28">
        <f>SUM(N41:N50)</f>
        <v>0</v>
      </c>
      <c r="O40" s="31"/>
      <c r="P40" s="28"/>
      <c r="Q40" s="28">
        <f>SUM(Q41:Q50)</f>
        <v>900</v>
      </c>
      <c r="R40" s="28">
        <f>SUM(R41:R50)</f>
        <v>10800</v>
      </c>
    </row>
    <row r="41" spans="1:18" ht="19.5" customHeight="1" x14ac:dyDescent="0.25">
      <c r="A41" s="7"/>
      <c r="B41" s="19"/>
      <c r="C41" s="20" t="s">
        <v>20</v>
      </c>
      <c r="D41" s="27">
        <v>1</v>
      </c>
      <c r="E41" s="33">
        <v>2</v>
      </c>
      <c r="F41" s="32">
        <f t="shared" ref="F41:F50" si="61">E41*1000</f>
        <v>2000</v>
      </c>
      <c r="G41" s="27">
        <f t="shared" ref="G41:G50" si="62">F41*D41</f>
        <v>2000</v>
      </c>
      <c r="H41" s="27">
        <f t="shared" ref="H41:H50" si="63">G41*12</f>
        <v>24000</v>
      </c>
      <c r="I41" s="27">
        <v>1</v>
      </c>
      <c r="J41" s="33">
        <v>2.5</v>
      </c>
      <c r="K41" s="32">
        <f t="shared" ref="K41:K50" si="64">J41*1000</f>
        <v>2500</v>
      </c>
      <c r="L41" s="27">
        <f t="shared" ref="L41:L50" si="65">K41*I41</f>
        <v>2500</v>
      </c>
      <c r="M41" s="27">
        <f t="shared" ref="M41:M50" si="66">L41*12</f>
        <v>30000</v>
      </c>
      <c r="N41" s="27">
        <f t="shared" ref="N41:N50" si="67">I41-D41</f>
        <v>0</v>
      </c>
      <c r="O41" s="36">
        <f t="shared" ref="O41:O50" si="68">J41-E41</f>
        <v>0.5</v>
      </c>
      <c r="P41" s="37">
        <f t="shared" ref="P41:P50" si="69">K41-F41</f>
        <v>500</v>
      </c>
      <c r="Q41" s="37">
        <f t="shared" ref="Q41:Q50" si="70">L41-G41</f>
        <v>500</v>
      </c>
      <c r="R41" s="37">
        <f t="shared" ref="R41:R50" si="71">M41-H41</f>
        <v>6000</v>
      </c>
    </row>
    <row r="42" spans="1:18" ht="20.25" customHeight="1" x14ac:dyDescent="0.25">
      <c r="A42" s="7"/>
      <c r="B42" s="19"/>
      <c r="C42" s="20" t="s">
        <v>15</v>
      </c>
      <c r="D42" s="27">
        <v>1</v>
      </c>
      <c r="E42" s="33">
        <v>1.5</v>
      </c>
      <c r="F42" s="32">
        <f t="shared" si="61"/>
        <v>1500</v>
      </c>
      <c r="G42" s="27">
        <f t="shared" si="62"/>
        <v>1500</v>
      </c>
      <c r="H42" s="27">
        <f t="shared" si="63"/>
        <v>18000</v>
      </c>
      <c r="I42" s="27">
        <v>2</v>
      </c>
      <c r="J42" s="33">
        <v>1.5</v>
      </c>
      <c r="K42" s="32">
        <f t="shared" si="64"/>
        <v>1500</v>
      </c>
      <c r="L42" s="27">
        <f t="shared" si="65"/>
        <v>3000</v>
      </c>
      <c r="M42" s="27">
        <f t="shared" si="66"/>
        <v>36000</v>
      </c>
      <c r="N42" s="37">
        <f t="shared" si="67"/>
        <v>1</v>
      </c>
      <c r="O42" s="33">
        <f t="shared" si="68"/>
        <v>0</v>
      </c>
      <c r="P42" s="32">
        <f t="shared" si="69"/>
        <v>0</v>
      </c>
      <c r="Q42" s="37">
        <f t="shared" si="70"/>
        <v>1500</v>
      </c>
      <c r="R42" s="37">
        <f t="shared" si="71"/>
        <v>18000</v>
      </c>
    </row>
    <row r="43" spans="1:18" ht="20.25" customHeight="1" x14ac:dyDescent="0.25">
      <c r="A43" s="7"/>
      <c r="B43" s="19"/>
      <c r="C43" s="20" t="s">
        <v>15</v>
      </c>
      <c r="D43" s="27">
        <v>1</v>
      </c>
      <c r="E43" s="33">
        <v>1.2</v>
      </c>
      <c r="F43" s="32">
        <f t="shared" si="61"/>
        <v>1200</v>
      </c>
      <c r="G43" s="27">
        <f t="shared" si="62"/>
        <v>1200</v>
      </c>
      <c r="H43" s="27">
        <f t="shared" si="63"/>
        <v>14400</v>
      </c>
      <c r="I43" s="27">
        <v>0</v>
      </c>
      <c r="J43" s="33">
        <v>1.2</v>
      </c>
      <c r="K43" s="32">
        <f t="shared" si="64"/>
        <v>1200</v>
      </c>
      <c r="L43" s="27">
        <f t="shared" si="65"/>
        <v>0</v>
      </c>
      <c r="M43" s="27">
        <f t="shared" si="66"/>
        <v>0</v>
      </c>
      <c r="N43" s="37">
        <f t="shared" si="67"/>
        <v>-1</v>
      </c>
      <c r="O43" s="33">
        <f t="shared" si="68"/>
        <v>0</v>
      </c>
      <c r="P43" s="32">
        <f t="shared" si="69"/>
        <v>0</v>
      </c>
      <c r="Q43" s="37">
        <f t="shared" si="70"/>
        <v>-1200</v>
      </c>
      <c r="R43" s="37">
        <f t="shared" si="71"/>
        <v>-14400</v>
      </c>
    </row>
    <row r="44" spans="1:18" ht="20.25" customHeight="1" x14ac:dyDescent="0.25">
      <c r="A44" s="7"/>
      <c r="B44" s="19"/>
      <c r="C44" s="20" t="s">
        <v>28</v>
      </c>
      <c r="D44" s="27">
        <v>1</v>
      </c>
      <c r="E44" s="33">
        <v>1.1000000000000001</v>
      </c>
      <c r="F44" s="32">
        <f t="shared" si="61"/>
        <v>1100</v>
      </c>
      <c r="G44" s="27">
        <f t="shared" si="62"/>
        <v>1100</v>
      </c>
      <c r="H44" s="27">
        <f t="shared" si="63"/>
        <v>13200</v>
      </c>
      <c r="I44" s="27">
        <v>1</v>
      </c>
      <c r="J44" s="33">
        <v>1.2</v>
      </c>
      <c r="K44" s="32">
        <f t="shared" si="64"/>
        <v>1200</v>
      </c>
      <c r="L44" s="27">
        <f t="shared" si="65"/>
        <v>1200</v>
      </c>
      <c r="M44" s="27">
        <f t="shared" si="66"/>
        <v>14400</v>
      </c>
      <c r="N44" s="27">
        <f t="shared" si="67"/>
        <v>0</v>
      </c>
      <c r="O44" s="36">
        <f t="shared" si="68"/>
        <v>9.9999999999999867E-2</v>
      </c>
      <c r="P44" s="37">
        <f t="shared" si="69"/>
        <v>100</v>
      </c>
      <c r="Q44" s="37">
        <f t="shared" si="70"/>
        <v>100</v>
      </c>
      <c r="R44" s="37">
        <f t="shared" si="71"/>
        <v>1200</v>
      </c>
    </row>
    <row r="45" spans="1:18" ht="20.25" customHeight="1" x14ac:dyDescent="0.25">
      <c r="A45" s="7"/>
      <c r="B45" s="19"/>
      <c r="C45" s="20" t="s">
        <v>29</v>
      </c>
      <c r="D45" s="27">
        <v>1</v>
      </c>
      <c r="E45" s="33">
        <v>1.2</v>
      </c>
      <c r="F45" s="32">
        <f t="shared" si="61"/>
        <v>1200</v>
      </c>
      <c r="G45" s="27">
        <f t="shared" si="62"/>
        <v>1200</v>
      </c>
      <c r="H45" s="27">
        <f t="shared" si="63"/>
        <v>14400</v>
      </c>
      <c r="I45" s="27">
        <v>1</v>
      </c>
      <c r="J45" s="33">
        <v>1.2</v>
      </c>
      <c r="K45" s="32">
        <f t="shared" si="64"/>
        <v>1200</v>
      </c>
      <c r="L45" s="27">
        <f t="shared" si="65"/>
        <v>1200</v>
      </c>
      <c r="M45" s="27">
        <f t="shared" si="66"/>
        <v>14400</v>
      </c>
      <c r="N45" s="27">
        <f t="shared" si="67"/>
        <v>0</v>
      </c>
      <c r="O45" s="33">
        <f t="shared" si="68"/>
        <v>0</v>
      </c>
      <c r="P45" s="32">
        <f t="shared" si="69"/>
        <v>0</v>
      </c>
      <c r="Q45" s="27">
        <f t="shared" si="70"/>
        <v>0</v>
      </c>
      <c r="R45" s="27">
        <f t="shared" si="71"/>
        <v>0</v>
      </c>
    </row>
    <row r="46" spans="1:18" ht="20.25" customHeight="1" x14ac:dyDescent="0.25">
      <c r="A46" s="7"/>
      <c r="B46" s="19"/>
      <c r="C46" s="20" t="s">
        <v>30</v>
      </c>
      <c r="D46" s="27">
        <v>1</v>
      </c>
      <c r="E46" s="33">
        <v>1.2</v>
      </c>
      <c r="F46" s="32">
        <f t="shared" si="61"/>
        <v>1200</v>
      </c>
      <c r="G46" s="27">
        <f t="shared" si="62"/>
        <v>1200</v>
      </c>
      <c r="H46" s="27">
        <f t="shared" si="63"/>
        <v>14400</v>
      </c>
      <c r="I46" s="27">
        <v>1</v>
      </c>
      <c r="J46" s="33">
        <v>1.2</v>
      </c>
      <c r="K46" s="32">
        <f t="shared" si="64"/>
        <v>1200</v>
      </c>
      <c r="L46" s="27">
        <f t="shared" si="65"/>
        <v>1200</v>
      </c>
      <c r="M46" s="27">
        <f t="shared" si="66"/>
        <v>14400</v>
      </c>
      <c r="N46" s="27">
        <f t="shared" si="67"/>
        <v>0</v>
      </c>
      <c r="O46" s="33">
        <f t="shared" si="68"/>
        <v>0</v>
      </c>
      <c r="P46" s="32">
        <f t="shared" si="69"/>
        <v>0</v>
      </c>
      <c r="Q46" s="27">
        <f t="shared" si="70"/>
        <v>0</v>
      </c>
      <c r="R46" s="27">
        <f t="shared" si="71"/>
        <v>0</v>
      </c>
    </row>
    <row r="47" spans="1:18" ht="20.25" customHeight="1" x14ac:dyDescent="0.25">
      <c r="A47" s="7"/>
      <c r="B47" s="19"/>
      <c r="C47" s="20" t="s">
        <v>31</v>
      </c>
      <c r="D47" s="27">
        <v>1</v>
      </c>
      <c r="E47" s="33">
        <v>1.2</v>
      </c>
      <c r="F47" s="32">
        <f t="shared" si="61"/>
        <v>1200</v>
      </c>
      <c r="G47" s="27">
        <f t="shared" si="62"/>
        <v>1200</v>
      </c>
      <c r="H47" s="27">
        <f t="shared" si="63"/>
        <v>14400</v>
      </c>
      <c r="I47" s="27">
        <v>1</v>
      </c>
      <c r="J47" s="33">
        <v>1.2</v>
      </c>
      <c r="K47" s="32">
        <f t="shared" si="64"/>
        <v>1200</v>
      </c>
      <c r="L47" s="27">
        <f t="shared" si="65"/>
        <v>1200</v>
      </c>
      <c r="M47" s="27">
        <f t="shared" si="66"/>
        <v>14400</v>
      </c>
      <c r="N47" s="27">
        <f t="shared" si="67"/>
        <v>0</v>
      </c>
      <c r="O47" s="33">
        <f t="shared" si="68"/>
        <v>0</v>
      </c>
      <c r="P47" s="32">
        <f t="shared" si="69"/>
        <v>0</v>
      </c>
      <c r="Q47" s="27">
        <f t="shared" si="70"/>
        <v>0</v>
      </c>
      <c r="R47" s="27">
        <f t="shared" si="71"/>
        <v>0</v>
      </c>
    </row>
    <row r="48" spans="1:18" ht="20.25" customHeight="1" x14ac:dyDescent="0.25">
      <c r="A48" s="7"/>
      <c r="B48" s="19"/>
      <c r="C48" s="20" t="s">
        <v>32</v>
      </c>
      <c r="D48" s="27">
        <v>1</v>
      </c>
      <c r="E48" s="33">
        <v>1.2</v>
      </c>
      <c r="F48" s="32">
        <f t="shared" si="61"/>
        <v>1200</v>
      </c>
      <c r="G48" s="27">
        <f t="shared" si="62"/>
        <v>1200</v>
      </c>
      <c r="H48" s="27">
        <f t="shared" si="63"/>
        <v>14400</v>
      </c>
      <c r="I48" s="27">
        <v>1</v>
      </c>
      <c r="J48" s="33">
        <v>1.2</v>
      </c>
      <c r="K48" s="32">
        <f t="shared" si="64"/>
        <v>1200</v>
      </c>
      <c r="L48" s="27">
        <f t="shared" si="65"/>
        <v>1200</v>
      </c>
      <c r="M48" s="27">
        <f t="shared" si="66"/>
        <v>14400</v>
      </c>
      <c r="N48" s="27">
        <f t="shared" si="67"/>
        <v>0</v>
      </c>
      <c r="O48" s="33">
        <f t="shared" si="68"/>
        <v>0</v>
      </c>
      <c r="P48" s="32">
        <f t="shared" si="69"/>
        <v>0</v>
      </c>
      <c r="Q48" s="27">
        <f t="shared" si="70"/>
        <v>0</v>
      </c>
      <c r="R48" s="27">
        <f t="shared" si="71"/>
        <v>0</v>
      </c>
    </row>
    <row r="49" spans="1:18" ht="20.25" customHeight="1" x14ac:dyDescent="0.25">
      <c r="A49" s="7"/>
      <c r="B49" s="19"/>
      <c r="C49" s="20" t="s">
        <v>33</v>
      </c>
      <c r="D49" s="27">
        <v>1</v>
      </c>
      <c r="E49" s="33">
        <v>1.2</v>
      </c>
      <c r="F49" s="32">
        <f t="shared" si="61"/>
        <v>1200</v>
      </c>
      <c r="G49" s="27">
        <f t="shared" si="62"/>
        <v>1200</v>
      </c>
      <c r="H49" s="27">
        <f t="shared" si="63"/>
        <v>14400</v>
      </c>
      <c r="I49" s="27">
        <v>1</v>
      </c>
      <c r="J49" s="33">
        <v>1.2</v>
      </c>
      <c r="K49" s="32">
        <f t="shared" si="64"/>
        <v>1200</v>
      </c>
      <c r="L49" s="27">
        <f t="shared" si="65"/>
        <v>1200</v>
      </c>
      <c r="M49" s="27">
        <f t="shared" si="66"/>
        <v>14400</v>
      </c>
      <c r="N49" s="27">
        <f t="shared" si="67"/>
        <v>0</v>
      </c>
      <c r="O49" s="33">
        <f t="shared" si="68"/>
        <v>0</v>
      </c>
      <c r="P49" s="32">
        <f t="shared" si="69"/>
        <v>0</v>
      </c>
      <c r="Q49" s="27">
        <f t="shared" si="70"/>
        <v>0</v>
      </c>
      <c r="R49" s="27">
        <f t="shared" si="71"/>
        <v>0</v>
      </c>
    </row>
    <row r="50" spans="1:18" ht="20.25" customHeight="1" x14ac:dyDescent="0.25">
      <c r="A50" s="7"/>
      <c r="B50" s="19"/>
      <c r="C50" s="20" t="s">
        <v>34</v>
      </c>
      <c r="D50" s="27">
        <v>1</v>
      </c>
      <c r="E50" s="33">
        <v>1.2</v>
      </c>
      <c r="F50" s="32">
        <f t="shared" si="61"/>
        <v>1200</v>
      </c>
      <c r="G50" s="27">
        <f t="shared" si="62"/>
        <v>1200</v>
      </c>
      <c r="H50" s="27">
        <f t="shared" si="63"/>
        <v>14400</v>
      </c>
      <c r="I50" s="27">
        <v>1</v>
      </c>
      <c r="J50" s="33">
        <v>1.2</v>
      </c>
      <c r="K50" s="32">
        <f t="shared" si="64"/>
        <v>1200</v>
      </c>
      <c r="L50" s="27">
        <f t="shared" si="65"/>
        <v>1200</v>
      </c>
      <c r="M50" s="27">
        <f t="shared" si="66"/>
        <v>14400</v>
      </c>
      <c r="N50" s="27">
        <f t="shared" si="67"/>
        <v>0</v>
      </c>
      <c r="O50" s="33">
        <f t="shared" si="68"/>
        <v>0</v>
      </c>
      <c r="P50" s="32">
        <f t="shared" si="69"/>
        <v>0</v>
      </c>
      <c r="Q50" s="27">
        <f t="shared" si="70"/>
        <v>0</v>
      </c>
      <c r="R50" s="27">
        <f t="shared" si="71"/>
        <v>0</v>
      </c>
    </row>
    <row r="51" spans="1:18" s="13" customFormat="1" ht="26.25" customHeight="1" x14ac:dyDescent="0.25">
      <c r="A51" s="12"/>
      <c r="B51" s="21">
        <v>2</v>
      </c>
      <c r="C51" s="22" t="s">
        <v>36</v>
      </c>
      <c r="D51" s="28">
        <f>SUM(D52:D54)</f>
        <v>3</v>
      </c>
      <c r="E51" s="31"/>
      <c r="F51" s="28"/>
      <c r="G51" s="28">
        <f>SUM(G52:G54)</f>
        <v>5200</v>
      </c>
      <c r="H51" s="28">
        <f>SUM(H52:H54)</f>
        <v>62400</v>
      </c>
      <c r="I51" s="28">
        <f>SUM(I52:I54)</f>
        <v>3</v>
      </c>
      <c r="J51" s="31"/>
      <c r="K51" s="28"/>
      <c r="L51" s="28">
        <f>SUM(L52:L54)</f>
        <v>5500</v>
      </c>
      <c r="M51" s="28">
        <f>SUM(M52:M54)</f>
        <v>66000</v>
      </c>
      <c r="N51" s="28">
        <f>SUM(N52:N54)</f>
        <v>0</v>
      </c>
      <c r="O51" s="31"/>
      <c r="P51" s="28"/>
      <c r="Q51" s="28">
        <f>SUM(Q52:Q54)</f>
        <v>300</v>
      </c>
      <c r="R51" s="28">
        <f>SUM(R52:R54)</f>
        <v>3600</v>
      </c>
    </row>
    <row r="52" spans="1:18" ht="19.5" customHeight="1" x14ac:dyDescent="0.25">
      <c r="A52" s="7"/>
      <c r="B52" s="19"/>
      <c r="C52" s="20" t="s">
        <v>20</v>
      </c>
      <c r="D52" s="27">
        <v>1</v>
      </c>
      <c r="E52" s="30">
        <v>2.5</v>
      </c>
      <c r="F52" s="27">
        <f t="shared" ref="F52:F54" si="72">E52*1000</f>
        <v>2500</v>
      </c>
      <c r="G52" s="27">
        <f t="shared" ref="G52:G54" si="73">F52*D52</f>
        <v>2500</v>
      </c>
      <c r="H52" s="27">
        <f t="shared" ref="H52:H54" si="74">G52*12</f>
        <v>30000</v>
      </c>
      <c r="I52" s="27">
        <v>1</v>
      </c>
      <c r="J52" s="30">
        <v>2.5</v>
      </c>
      <c r="K52" s="27">
        <f t="shared" ref="K52:K54" si="75">J52*1000</f>
        <v>2500</v>
      </c>
      <c r="L52" s="27">
        <f t="shared" ref="L52:L54" si="76">K52*I52</f>
        <v>2500</v>
      </c>
      <c r="M52" s="27">
        <f t="shared" ref="M52:M54" si="77">L52*12</f>
        <v>30000</v>
      </c>
      <c r="N52" s="27">
        <f t="shared" ref="N52:N54" si="78">I52-D52</f>
        <v>0</v>
      </c>
      <c r="O52" s="30">
        <f t="shared" ref="O52:O54" si="79">J52-E52</f>
        <v>0</v>
      </c>
      <c r="P52" s="27">
        <f t="shared" ref="P52:P54" si="80">K52-F52</f>
        <v>0</v>
      </c>
      <c r="Q52" s="27">
        <f t="shared" ref="Q52:Q54" si="81">L52-G52</f>
        <v>0</v>
      </c>
      <c r="R52" s="27">
        <f t="shared" ref="R52:R54" si="82">M52-H52</f>
        <v>0</v>
      </c>
    </row>
    <row r="53" spans="1:18" ht="19.5" customHeight="1" x14ac:dyDescent="0.25">
      <c r="A53" s="7"/>
      <c r="B53" s="19"/>
      <c r="C53" s="20" t="s">
        <v>15</v>
      </c>
      <c r="D53" s="27">
        <v>1</v>
      </c>
      <c r="E53" s="30">
        <v>1.5</v>
      </c>
      <c r="F53" s="27">
        <f t="shared" si="72"/>
        <v>1500</v>
      </c>
      <c r="G53" s="27">
        <f t="shared" si="73"/>
        <v>1500</v>
      </c>
      <c r="H53" s="27">
        <f t="shared" si="74"/>
        <v>18000</v>
      </c>
      <c r="I53" s="27">
        <v>2</v>
      </c>
      <c r="J53" s="30">
        <v>1.5</v>
      </c>
      <c r="K53" s="27">
        <f t="shared" si="75"/>
        <v>1500</v>
      </c>
      <c r="L53" s="27">
        <f t="shared" si="76"/>
        <v>3000</v>
      </c>
      <c r="M53" s="27">
        <f t="shared" si="77"/>
        <v>36000</v>
      </c>
      <c r="N53" s="37">
        <f t="shared" si="78"/>
        <v>1</v>
      </c>
      <c r="O53" s="30">
        <f t="shared" si="79"/>
        <v>0</v>
      </c>
      <c r="P53" s="27">
        <f t="shared" si="80"/>
        <v>0</v>
      </c>
      <c r="Q53" s="37">
        <f t="shared" si="81"/>
        <v>1500</v>
      </c>
      <c r="R53" s="37">
        <f t="shared" si="82"/>
        <v>18000</v>
      </c>
    </row>
    <row r="54" spans="1:18" ht="19.5" customHeight="1" x14ac:dyDescent="0.25">
      <c r="A54" s="7"/>
      <c r="B54" s="19"/>
      <c r="C54" s="20" t="s">
        <v>15</v>
      </c>
      <c r="D54" s="27">
        <v>1</v>
      </c>
      <c r="E54" s="30">
        <v>1.2</v>
      </c>
      <c r="F54" s="27">
        <f t="shared" si="72"/>
        <v>1200</v>
      </c>
      <c r="G54" s="27">
        <f t="shared" si="73"/>
        <v>1200</v>
      </c>
      <c r="H54" s="27">
        <f t="shared" si="74"/>
        <v>14400</v>
      </c>
      <c r="I54" s="27">
        <v>0</v>
      </c>
      <c r="J54" s="30">
        <v>1.2</v>
      </c>
      <c r="K54" s="27">
        <f t="shared" si="75"/>
        <v>1200</v>
      </c>
      <c r="L54" s="27">
        <f t="shared" si="76"/>
        <v>0</v>
      </c>
      <c r="M54" s="27">
        <f t="shared" si="77"/>
        <v>0</v>
      </c>
      <c r="N54" s="37">
        <f t="shared" si="78"/>
        <v>-1</v>
      </c>
      <c r="O54" s="33">
        <f t="shared" si="79"/>
        <v>0</v>
      </c>
      <c r="P54" s="32">
        <f t="shared" si="80"/>
        <v>0</v>
      </c>
      <c r="Q54" s="37">
        <f t="shared" si="81"/>
        <v>-1200</v>
      </c>
      <c r="R54" s="37">
        <f t="shared" si="82"/>
        <v>-14400</v>
      </c>
    </row>
    <row r="55" spans="1:18" x14ac:dyDescent="0.25">
      <c r="A55" s="7"/>
      <c r="B55" s="14"/>
      <c r="C55" s="7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</row>
    <row r="56" spans="1:18" x14ac:dyDescent="0.25">
      <c r="A56" s="7"/>
      <c r="B56" s="14"/>
      <c r="C56" s="7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</row>
    <row r="57" spans="1:18" x14ac:dyDescent="0.25">
      <c r="A57" s="7"/>
      <c r="B57" s="14"/>
      <c r="C57" s="7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</row>
    <row r="58" spans="1:18" x14ac:dyDescent="0.25">
      <c r="A58" s="7"/>
      <c r="B58" s="14"/>
      <c r="C58" s="7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</row>
    <row r="59" spans="1:18" x14ac:dyDescent="0.25">
      <c r="A59" s="7"/>
      <c r="B59" s="14"/>
      <c r="C59" s="7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</row>
  </sheetData>
  <mergeCells count="4">
    <mergeCell ref="B1:R1"/>
    <mergeCell ref="D2:H2"/>
    <mergeCell ref="I2:M2"/>
    <mergeCell ref="N2:R2"/>
  </mergeCells>
  <pageMargins left="0.23622047244094491" right="0.23622047244094491" top="0.74803149606299213" bottom="0.74803149606299213" header="0.31496062992125984" footer="0.31496062992125984"/>
  <pageSetup paperSize="9" scale="3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საშტატო</vt:lpstr>
      <vt:lpstr>საშტატო!Print_Area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2021-03-25T06:41:56Z</dcterms:modified>
</cp:coreProperties>
</file>