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მოსალოდნელი" sheetId="2" r:id="rId1"/>
  </sheets>
  <definedNames>
    <definedName name="_xlnm._FilterDatabase" localSheetId="0" hidden="1">მოსალოდნელი!$A$2:$S$27</definedName>
    <definedName name="DATA1">#REF!</definedName>
    <definedName name="_xlnm.Print_Area" localSheetId="0">მოსალოდნელი!$B$2:$N$27</definedName>
    <definedName name="_xlnm.Print_Titles" localSheetId="0">მოსალოდნელი!$2:$2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2" l="1"/>
  <c r="L10" i="2"/>
  <c r="J23" i="2" l="1"/>
  <c r="L22" i="2"/>
  <c r="L18" i="2"/>
  <c r="L4" i="2"/>
  <c r="L5" i="2"/>
  <c r="J18" i="2"/>
  <c r="K18" i="2" s="1"/>
  <c r="J6" i="2"/>
  <c r="K6" i="2"/>
  <c r="K5" i="2"/>
  <c r="J24" i="2" l="1"/>
  <c r="J22" i="2"/>
  <c r="J4" i="2"/>
  <c r="J12" i="2" l="1"/>
  <c r="J3" i="2" s="1"/>
  <c r="J11" i="2"/>
  <c r="J10" i="2"/>
  <c r="J5" i="2"/>
  <c r="F16" i="2" l="1"/>
  <c r="F15" i="2" s="1"/>
  <c r="I4" i="2" l="1"/>
  <c r="I3" i="2" s="1"/>
  <c r="I16" i="2"/>
  <c r="I15" i="2" s="1"/>
  <c r="A27" i="2"/>
  <c r="E16" i="2" l="1"/>
  <c r="E15" i="2" s="1"/>
  <c r="M27" i="2" l="1"/>
  <c r="D16" i="2" l="1"/>
  <c r="D4" i="2"/>
  <c r="H16" i="2"/>
  <c r="H15" i="2" s="1"/>
  <c r="H4" i="2"/>
  <c r="H3" i="2" s="1"/>
  <c r="G16" i="2"/>
  <c r="G15" i="2" s="1"/>
  <c r="G4" i="2"/>
  <c r="G3" i="2" s="1"/>
  <c r="D15" i="2" l="1"/>
  <c r="D3" i="2"/>
  <c r="J16" i="2" l="1"/>
  <c r="J15" i="2" s="1"/>
  <c r="K24" i="2"/>
  <c r="K23" i="2"/>
  <c r="K22" i="2"/>
  <c r="A22" i="2" s="1"/>
  <c r="A18" i="2"/>
  <c r="K12" i="2"/>
  <c r="A12" i="2" s="1"/>
  <c r="K11" i="2"/>
  <c r="A11" i="2" s="1"/>
  <c r="K10" i="2"/>
  <c r="A10" i="2" s="1"/>
  <c r="A6" i="2"/>
  <c r="A5" i="2"/>
  <c r="A24" i="2" l="1"/>
  <c r="L24" i="2"/>
  <c r="A23" i="2"/>
  <c r="L23" i="2"/>
  <c r="L16" i="2" s="1"/>
  <c r="M5" i="2"/>
  <c r="M12" i="2"/>
  <c r="M24" i="2"/>
  <c r="M6" i="2"/>
  <c r="M18" i="2"/>
  <c r="M10" i="2"/>
  <c r="M22" i="2"/>
  <c r="M11" i="2"/>
  <c r="M23" i="2"/>
  <c r="L11" i="2"/>
  <c r="L12" i="2"/>
  <c r="K9" i="2"/>
  <c r="A9" i="2" s="1"/>
  <c r="K13" i="2"/>
  <c r="A13" i="2" s="1"/>
  <c r="K19" i="2"/>
  <c r="A19" i="2" s="1"/>
  <c r="K20" i="2"/>
  <c r="A20" i="2" s="1"/>
  <c r="K8" i="2"/>
  <c r="A8" i="2" s="1"/>
  <c r="K26" i="2"/>
  <c r="A26" i="2" s="1"/>
  <c r="K14" i="2"/>
  <c r="A14" i="2" s="1"/>
  <c r="K7" i="2"/>
  <c r="A7" i="2" s="1"/>
  <c r="K17" i="2"/>
  <c r="A17" i="2" s="1"/>
  <c r="K21" i="2"/>
  <c r="A21" i="2" s="1"/>
  <c r="K25" i="2"/>
  <c r="A25" i="2" s="1"/>
  <c r="M25" i="2" l="1"/>
  <c r="M17" i="2"/>
  <c r="M14" i="2"/>
  <c r="M8" i="2"/>
  <c r="M19" i="2"/>
  <c r="M9" i="2"/>
  <c r="M26" i="2"/>
  <c r="M21" i="2"/>
  <c r="M7" i="2"/>
  <c r="M20" i="2"/>
  <c r="M13" i="2"/>
  <c r="K4" i="2"/>
  <c r="A4" i="2" s="1"/>
  <c r="K16" i="2"/>
  <c r="A16" i="2" s="1"/>
  <c r="L21" i="2"/>
  <c r="L7" i="2"/>
  <c r="L26" i="2"/>
  <c r="L20" i="2"/>
  <c r="L13" i="2"/>
  <c r="L19" i="2"/>
  <c r="L9" i="2"/>
  <c r="L25" i="2"/>
  <c r="L17" i="2"/>
  <c r="L14" i="2"/>
  <c r="L8" i="2"/>
  <c r="M4" i="2" l="1"/>
  <c r="M16" i="2"/>
  <c r="K15" i="2"/>
  <c r="A15" i="2" s="1"/>
  <c r="K3" i="2"/>
  <c r="A3" i="2" s="1"/>
  <c r="L15" i="2"/>
  <c r="L3" i="2"/>
  <c r="M3" i="2" l="1"/>
  <c r="M15" i="2"/>
</calcChain>
</file>

<file path=xl/comments1.xml><?xml version="1.0" encoding="utf-8"?>
<comments xmlns="http://schemas.openxmlformats.org/spreadsheetml/2006/main">
  <authors>
    <author>Author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</commentList>
</comments>
</file>

<file path=xl/sharedStrings.xml><?xml version="1.0" encoding="utf-8"?>
<sst xmlns="http://schemas.openxmlformats.org/spreadsheetml/2006/main" count="85" uniqueCount="30">
  <si>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</si>
  <si>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</si>
  <si>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</si>
  <si>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</si>
  <si>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</si>
  <si>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</si>
  <si>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</si>
  <si>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</si>
  <si>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</si>
  <si>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</si>
  <si>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</si>
  <si>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</si>
  <si>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</si>
  <si>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</si>
  <si>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</si>
  <si>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</si>
  <si>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დაზუსტებული წლიური</t>
  </si>
  <si>
    <t>დამტკიცებული წლიური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</si>
  <si>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</si>
  <si>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</si>
  <si>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</si>
  <si>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ტრეფიკინგი</t>
  </si>
  <si>
    <t>27 02 05</t>
  </si>
  <si>
    <t>ტენდერიდან ეკონომია II კვარტალი</t>
  </si>
  <si>
    <t>წლიური მოსალოდნელი ხარჯი</t>
  </si>
  <si>
    <t>ტენდერიდან ეკონომია III კვარტალი</t>
  </si>
  <si>
    <t>შენიშვნა</t>
  </si>
  <si>
    <t>განმახორციელებელი</t>
  </si>
  <si>
    <t>ნოემბერ - დეკემბრის მოსალოდნელი ხარჯი</t>
  </si>
  <si>
    <t>10 თვის საკასო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</si>
</sst>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sz val="12"/>
      <color rgb="FFFF0000"/>
      <name val="Calibri"/>
      <family val="2"/>
      <charset val="204"/>
    </font>
    <font>
      <sz val="12"/>
      <name val="Calibri"/>
      <family val="2"/>
      <charset val="204"/>
    </font>
    <font>
      <b/>
      <sz val="11"/>
      <name val="Sylfaen"/>
      <family val="1"/>
    </font>
    <font>
      <b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6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 applyProtection="1">
      <alignment vertical="center" wrapText="1"/>
    </xf>
    <xf numFmtId="164" fontId="18" fillId="0" borderId="2" xfId="2" applyNumberFormat="1" applyFont="1" applyFill="1" applyBorder="1" applyAlignment="1">
      <alignment vertical="center" wrapText="1"/>
    </xf>
    <xf numFmtId="0" fontId="21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Fill="1" applyBorder="1" applyAlignment="1" applyProtection="1">
      <alignment horizontal="center" vertical="center"/>
      <protection locked="0"/>
    </xf>
    <xf numFmtId="0" fontId="23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0" xfId="1" applyFont="1" applyFill="1" applyBorder="1" applyAlignment="1">
      <alignment vertical="center"/>
    </xf>
    <xf numFmtId="164" fontId="25" fillId="0" borderId="2" xfId="2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 applyProtection="1">
      <alignment vertical="center" wrapText="1"/>
    </xf>
    <xf numFmtId="164" fontId="27" fillId="0" borderId="2" xfId="2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>
      <alignment vertical="center" wrapText="1"/>
    </xf>
    <xf numFmtId="164" fontId="25" fillId="2" borderId="2" xfId="2" applyNumberFormat="1" applyFont="1" applyFill="1" applyBorder="1" applyAlignment="1">
      <alignment vertical="center" wrapText="1"/>
    </xf>
    <xf numFmtId="9" fontId="25" fillId="2" borderId="2" xfId="3" applyNumberFormat="1" applyFont="1" applyFill="1" applyBorder="1" applyAlignment="1">
      <alignment vertical="center" wrapText="1"/>
    </xf>
    <xf numFmtId="164" fontId="27" fillId="2" borderId="2" xfId="2" applyNumberFormat="1" applyFont="1" applyFill="1" applyBorder="1" applyAlignment="1">
      <alignment vertical="center" wrapText="1"/>
    </xf>
    <xf numFmtId="9" fontId="27" fillId="2" borderId="2" xfId="3" applyNumberFormat="1" applyFont="1" applyFill="1" applyBorder="1" applyAlignment="1">
      <alignment vertical="center" wrapText="1"/>
    </xf>
    <xf numFmtId="43" fontId="12" fillId="0" borderId="0" xfId="1" applyNumberFormat="1" applyFont="1" applyFill="1" applyBorder="1" applyAlignment="1">
      <alignment vertical="center"/>
    </xf>
    <xf numFmtId="43" fontId="28" fillId="0" borderId="0" xfId="4" applyFont="1" applyFill="1" applyBorder="1" applyAlignment="1">
      <alignment vertical="center"/>
    </xf>
    <xf numFmtId="164" fontId="15" fillId="2" borderId="2" xfId="2" applyNumberFormat="1" applyFont="1" applyFill="1" applyBorder="1" applyAlignment="1">
      <alignment vertical="center" wrapText="1"/>
    </xf>
    <xf numFmtId="164" fontId="16" fillId="2" borderId="2" xfId="2" applyNumberFormat="1" applyFont="1" applyFill="1" applyBorder="1" applyAlignment="1">
      <alignment vertical="center" wrapText="1"/>
    </xf>
    <xf numFmtId="9" fontId="16" fillId="2" borderId="2" xfId="3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0" fontId="12" fillId="2" borderId="0" xfId="1" applyFont="1" applyFill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30" fillId="2" borderId="3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0" xfId="3" applyNumberFormat="1" applyFont="1" applyFill="1" applyBorder="1" applyAlignment="1">
      <alignment vertical="center" wrapText="1"/>
    </xf>
    <xf numFmtId="0" fontId="31" fillId="0" borderId="0" xfId="1" applyFont="1" applyFill="1" applyBorder="1" applyAlignment="1">
      <alignment horizontal="center" vertical="center" wrapText="1"/>
    </xf>
    <xf numFmtId="164" fontId="12" fillId="0" borderId="0" xfId="1" applyNumberFormat="1" applyFont="1" applyFill="1" applyBorder="1" applyAlignment="1">
      <alignment vertical="center"/>
    </xf>
  </cellXfs>
  <cellStyles count="5">
    <cellStyle name="Comma" xfId="4" builtinId="3"/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O32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L10" sqref="L10"/>
    </sheetView>
  </sheetViews>
  <sheetFormatPr defaultColWidth="8.85546875" defaultRowHeight="15.75" x14ac:dyDescent="0.25"/>
  <cols>
    <col min="1" max="1" width="4.42578125" style="12" customWidth="1"/>
    <col min="2" max="2" width="11.140625" style="10" customWidth="1"/>
    <col min="3" max="3" width="56.7109375" style="10" customWidth="1"/>
    <col min="4" max="6" width="16" style="10" customWidth="1"/>
    <col min="7" max="7" width="18.85546875" style="13" customWidth="1"/>
    <col min="8" max="8" width="23.28515625" style="10" bestFit="1" customWidth="1"/>
    <col min="9" max="9" width="21.85546875" style="10" customWidth="1"/>
    <col min="10" max="11" width="23.140625" style="10" customWidth="1"/>
    <col min="12" max="12" width="21.5703125" style="10" customWidth="1"/>
    <col min="13" max="13" width="18.42578125" style="10" customWidth="1"/>
    <col min="14" max="14" width="29.85546875" style="41" customWidth="1"/>
    <col min="15" max="15" width="20.140625" style="10" customWidth="1"/>
    <col min="16" max="16" width="8.85546875" style="10"/>
    <col min="17" max="17" width="12.7109375" style="10" bestFit="1" customWidth="1"/>
    <col min="18" max="18" width="10.5703125" style="10" bestFit="1" customWidth="1"/>
    <col min="19" max="19" width="10" style="10" bestFit="1" customWidth="1"/>
    <col min="20" max="16384" width="8.85546875" style="10"/>
  </cols>
  <sheetData>
    <row r="1" spans="1:15" ht="18" customHeight="1" x14ac:dyDescent="0.25">
      <c r="A1" s="6"/>
      <c r="B1" s="7"/>
      <c r="C1" s="8"/>
      <c r="G1" s="9"/>
    </row>
    <row r="2" spans="1:15" s="25" customFormat="1" ht="102.75" customHeight="1" x14ac:dyDescent="0.25">
      <c r="A2" s="23"/>
      <c r="B2" s="24" t="s">
        <v>0</v>
      </c>
      <c r="C2" s="24" t="s">
        <v>1</v>
      </c>
      <c r="D2" s="22" t="s">
        <v>19</v>
      </c>
      <c r="E2" s="22" t="s">
        <v>23</v>
      </c>
      <c r="F2" s="22" t="s">
        <v>25</v>
      </c>
      <c r="G2" s="22" t="s">
        <v>17</v>
      </c>
      <c r="H2" s="22" t="s">
        <v>16</v>
      </c>
      <c r="I2" s="22" t="s">
        <v>29</v>
      </c>
      <c r="J2" s="22" t="s">
        <v>28</v>
      </c>
      <c r="K2" s="22" t="s">
        <v>24</v>
      </c>
      <c r="L2" s="22" t="s">
        <v>18</v>
      </c>
      <c r="M2" s="22" t="s">
        <v>20</v>
      </c>
      <c r="N2" s="42" t="s">
        <v>26</v>
      </c>
      <c r="O2" s="44" t="s">
        <v>27</v>
      </c>
    </row>
    <row r="3" spans="1:15" ht="72" customHeight="1" x14ac:dyDescent="0.25">
      <c r="A3" s="11" t="str">
        <f t="shared" ref="A3:A14" si="0">IF((D3+I3+G3+H3+J3+K3)&gt;0,"a","b")</f>
        <v>a</v>
      </c>
      <c r="B3" s="16"/>
      <c r="C3" s="17" t="s">
        <v>14</v>
      </c>
      <c r="D3" s="26">
        <f t="shared" ref="D3" si="1">D4+D12+D13+D14</f>
        <v>495</v>
      </c>
      <c r="E3" s="26"/>
      <c r="F3" s="26"/>
      <c r="G3" s="27">
        <f t="shared" ref="G3:H3" si="2">G4+G12+G13+G14</f>
        <v>1100000</v>
      </c>
      <c r="H3" s="27">
        <f t="shared" si="2"/>
        <v>1100000</v>
      </c>
      <c r="I3" s="26">
        <f t="shared" ref="I3" si="3">I4+I12+I13+I14</f>
        <v>730779.16999999993</v>
      </c>
      <c r="J3" s="26">
        <f>J4+J12+J13+J14</f>
        <v>368725.83</v>
      </c>
      <c r="K3" s="26">
        <f t="shared" ref="K3" si="4">K4+K12+K13+K14</f>
        <v>1099505</v>
      </c>
      <c r="L3" s="30">
        <f t="shared" ref="L3" si="5">L4+L12+L13+L14</f>
        <v>495</v>
      </c>
      <c r="M3" s="31">
        <f t="shared" ref="M3:M14" si="6">K3/H3</f>
        <v>0.99955000000000005</v>
      </c>
      <c r="N3" s="15"/>
      <c r="O3" s="10" t="s">
        <v>21</v>
      </c>
    </row>
    <row r="4" spans="1:15" ht="18.75" x14ac:dyDescent="0.25">
      <c r="A4" s="11" t="str">
        <f t="shared" si="0"/>
        <v>a</v>
      </c>
      <c r="B4" s="1" t="s">
        <v>2</v>
      </c>
      <c r="C4" s="2" t="s">
        <v>3</v>
      </c>
      <c r="D4" s="28">
        <f t="shared" ref="D4" si="7">D5+D6+D7+D8+D9+D10+D11</f>
        <v>495</v>
      </c>
      <c r="E4" s="28"/>
      <c r="F4" s="28"/>
      <c r="G4" s="28">
        <f t="shared" ref="G4:H4" si="8">G5+G6+G7+G8+G9+G10+G11</f>
        <v>1088000</v>
      </c>
      <c r="H4" s="28">
        <f t="shared" si="8"/>
        <v>1088000</v>
      </c>
      <c r="I4" s="26">
        <f t="shared" ref="I4" si="9">I5+I6+I7+I8+I9+I10+I11</f>
        <v>728986.16999999993</v>
      </c>
      <c r="J4" s="28">
        <f>J5+J6+J7+J8+J9+J10+J11</f>
        <v>358518.83</v>
      </c>
      <c r="K4" s="28">
        <f t="shared" ref="K4" si="10">K5+K6+K7+K8+K9+K10+K11</f>
        <v>1087505</v>
      </c>
      <c r="L4" s="32">
        <f>L5+L6+L7+L8+L9+L10+L11</f>
        <v>495</v>
      </c>
      <c r="M4" s="33">
        <f t="shared" si="6"/>
        <v>0.99954503676470585</v>
      </c>
      <c r="N4" s="15"/>
      <c r="O4" s="10" t="s">
        <v>21</v>
      </c>
    </row>
    <row r="5" spans="1:15" ht="18.75" x14ac:dyDescent="0.25">
      <c r="A5" s="11" t="str">
        <f t="shared" si="0"/>
        <v>a</v>
      </c>
      <c r="B5" s="3" t="s">
        <v>2</v>
      </c>
      <c r="C5" s="4" t="s">
        <v>4</v>
      </c>
      <c r="D5" s="26"/>
      <c r="E5" s="26"/>
      <c r="F5" s="26"/>
      <c r="G5" s="29">
        <v>806000</v>
      </c>
      <c r="H5" s="29">
        <v>802000</v>
      </c>
      <c r="I5" s="26">
        <v>575934.32999999996</v>
      </c>
      <c r="J5" s="26">
        <f>+H5-I5</f>
        <v>226065.67000000004</v>
      </c>
      <c r="K5" s="26">
        <f>I5+J5</f>
        <v>802000</v>
      </c>
      <c r="L5" s="30">
        <f>H5-K5</f>
        <v>0</v>
      </c>
      <c r="M5" s="31">
        <f t="shared" si="6"/>
        <v>1</v>
      </c>
      <c r="N5" s="15"/>
      <c r="O5" s="10" t="s">
        <v>21</v>
      </c>
    </row>
    <row r="6" spans="1:15" ht="18.75" x14ac:dyDescent="0.25">
      <c r="A6" s="11" t="str">
        <f t="shared" si="0"/>
        <v>a</v>
      </c>
      <c r="B6" s="3" t="s">
        <v>2</v>
      </c>
      <c r="C6" s="4" t="s">
        <v>5</v>
      </c>
      <c r="D6" s="26">
        <v>495</v>
      </c>
      <c r="E6" s="26"/>
      <c r="F6" s="26"/>
      <c r="G6" s="29">
        <v>261000</v>
      </c>
      <c r="H6" s="29">
        <v>261000</v>
      </c>
      <c r="I6" s="26">
        <v>134457</v>
      </c>
      <c r="J6" s="26">
        <f>+H6-I6-D6</f>
        <v>126048</v>
      </c>
      <c r="K6" s="26">
        <f>I6+J6</f>
        <v>260505</v>
      </c>
      <c r="L6" s="30">
        <f>H6-K6</f>
        <v>495</v>
      </c>
      <c r="M6" s="31">
        <f t="shared" si="6"/>
        <v>0.99810344827586206</v>
      </c>
      <c r="N6" s="15"/>
      <c r="O6" s="10" t="s">
        <v>21</v>
      </c>
    </row>
    <row r="7" spans="1:15" ht="18.75" hidden="1" x14ac:dyDescent="0.25">
      <c r="A7" s="11" t="str">
        <f t="shared" si="0"/>
        <v>b</v>
      </c>
      <c r="B7" s="3" t="s">
        <v>2</v>
      </c>
      <c r="C7" s="4" t="s">
        <v>6</v>
      </c>
      <c r="D7" s="19"/>
      <c r="E7" s="19"/>
      <c r="F7" s="19"/>
      <c r="G7" s="21">
        <v>0</v>
      </c>
      <c r="H7" s="21">
        <v>0</v>
      </c>
      <c r="I7" s="19"/>
      <c r="J7" s="19"/>
      <c r="K7" s="19">
        <f t="shared" ref="K7:K14" si="11">I7+J7</f>
        <v>0</v>
      </c>
      <c r="L7" s="36">
        <f t="shared" ref="L7:L14" si="12">H7-K7</f>
        <v>0</v>
      </c>
      <c r="M7" s="39" t="e">
        <f t="shared" si="6"/>
        <v>#DIV/0!</v>
      </c>
      <c r="N7" s="15"/>
      <c r="O7" s="10" t="s">
        <v>21</v>
      </c>
    </row>
    <row r="8" spans="1:15" ht="18.75" hidden="1" x14ac:dyDescent="0.25">
      <c r="A8" s="11" t="str">
        <f t="shared" si="0"/>
        <v>b</v>
      </c>
      <c r="B8" s="3" t="s">
        <v>2</v>
      </c>
      <c r="C8" s="5" t="s">
        <v>7</v>
      </c>
      <c r="D8" s="19"/>
      <c r="E8" s="19"/>
      <c r="F8" s="19"/>
      <c r="G8" s="21">
        <v>0</v>
      </c>
      <c r="H8" s="21">
        <v>0</v>
      </c>
      <c r="I8" s="19"/>
      <c r="J8" s="19"/>
      <c r="K8" s="19">
        <f t="shared" si="11"/>
        <v>0</v>
      </c>
      <c r="L8" s="36">
        <f t="shared" si="12"/>
        <v>0</v>
      </c>
      <c r="M8" s="39" t="e">
        <f t="shared" si="6"/>
        <v>#DIV/0!</v>
      </c>
      <c r="N8" s="15"/>
      <c r="O8" s="10" t="s">
        <v>21</v>
      </c>
    </row>
    <row r="9" spans="1:15" ht="18.75" hidden="1" x14ac:dyDescent="0.25">
      <c r="A9" s="11" t="str">
        <f t="shared" si="0"/>
        <v>b</v>
      </c>
      <c r="B9" s="3" t="s">
        <v>2</v>
      </c>
      <c r="C9" s="5" t="s">
        <v>8</v>
      </c>
      <c r="D9" s="19"/>
      <c r="E9" s="19"/>
      <c r="F9" s="19"/>
      <c r="G9" s="21">
        <v>0</v>
      </c>
      <c r="H9" s="21">
        <v>0</v>
      </c>
      <c r="I9" s="19"/>
      <c r="J9" s="19"/>
      <c r="K9" s="19">
        <f t="shared" si="11"/>
        <v>0</v>
      </c>
      <c r="L9" s="36">
        <f t="shared" si="12"/>
        <v>0</v>
      </c>
      <c r="M9" s="39" t="e">
        <f t="shared" si="6"/>
        <v>#DIV/0!</v>
      </c>
      <c r="N9" s="15"/>
      <c r="O9" s="10" t="s">
        <v>21</v>
      </c>
    </row>
    <row r="10" spans="1:15" ht="18.75" x14ac:dyDescent="0.25">
      <c r="A10" s="11" t="str">
        <f t="shared" si="0"/>
        <v>a</v>
      </c>
      <c r="B10" s="3" t="s">
        <v>2</v>
      </c>
      <c r="C10" s="5" t="s">
        <v>9</v>
      </c>
      <c r="D10" s="26"/>
      <c r="E10" s="26"/>
      <c r="F10" s="26"/>
      <c r="G10" s="29">
        <v>13000</v>
      </c>
      <c r="H10" s="29">
        <v>17000</v>
      </c>
      <c r="I10" s="26">
        <v>15222.95</v>
      </c>
      <c r="J10" s="26">
        <f t="shared" ref="J10:J12" si="13">+H10-I10</f>
        <v>1777.0499999999993</v>
      </c>
      <c r="K10" s="26">
        <f t="shared" si="11"/>
        <v>17000</v>
      </c>
      <c r="L10" s="30">
        <f>H10-K10</f>
        <v>0</v>
      </c>
      <c r="M10" s="31">
        <f t="shared" si="6"/>
        <v>1</v>
      </c>
      <c r="N10" s="15"/>
      <c r="O10" s="10" t="s">
        <v>21</v>
      </c>
    </row>
    <row r="11" spans="1:15" ht="18.75" x14ac:dyDescent="0.25">
      <c r="A11" s="11" t="str">
        <f t="shared" si="0"/>
        <v>a</v>
      </c>
      <c r="B11" s="3" t="s">
        <v>2</v>
      </c>
      <c r="C11" s="5" t="s">
        <v>10</v>
      </c>
      <c r="D11" s="26"/>
      <c r="E11" s="26"/>
      <c r="F11" s="26"/>
      <c r="G11" s="29">
        <v>8000</v>
      </c>
      <c r="H11" s="29">
        <v>8000</v>
      </c>
      <c r="I11" s="26">
        <v>3371.89</v>
      </c>
      <c r="J11" s="26">
        <f t="shared" si="13"/>
        <v>4628.1100000000006</v>
      </c>
      <c r="K11" s="26">
        <f t="shared" si="11"/>
        <v>8000</v>
      </c>
      <c r="L11" s="30">
        <f t="shared" si="12"/>
        <v>0</v>
      </c>
      <c r="M11" s="31">
        <f t="shared" si="6"/>
        <v>1</v>
      </c>
      <c r="N11" s="43"/>
      <c r="O11" s="10" t="s">
        <v>21</v>
      </c>
    </row>
    <row r="12" spans="1:15" ht="18.75" x14ac:dyDescent="0.25">
      <c r="A12" s="11" t="str">
        <f t="shared" si="0"/>
        <v>a</v>
      </c>
      <c r="B12" s="3" t="s">
        <v>2</v>
      </c>
      <c r="C12" s="2" t="s">
        <v>11</v>
      </c>
      <c r="D12" s="28"/>
      <c r="E12" s="28"/>
      <c r="F12" s="28"/>
      <c r="G12" s="28">
        <v>12000</v>
      </c>
      <c r="H12" s="28">
        <v>12000</v>
      </c>
      <c r="I12" s="28">
        <v>1793</v>
      </c>
      <c r="J12" s="28">
        <f t="shared" si="13"/>
        <v>10207</v>
      </c>
      <c r="K12" s="28">
        <f t="shared" si="11"/>
        <v>12000</v>
      </c>
      <c r="L12" s="32">
        <f t="shared" si="12"/>
        <v>0</v>
      </c>
      <c r="M12" s="33">
        <f t="shared" si="6"/>
        <v>1</v>
      </c>
      <c r="N12" s="15"/>
      <c r="O12" s="10" t="s">
        <v>21</v>
      </c>
    </row>
    <row r="13" spans="1:15" ht="18.75" hidden="1" x14ac:dyDescent="0.25">
      <c r="A13" s="11" t="str">
        <f t="shared" si="0"/>
        <v>b</v>
      </c>
      <c r="B13" s="3" t="s">
        <v>2</v>
      </c>
      <c r="C13" s="2" t="s">
        <v>12</v>
      </c>
      <c r="D13" s="18"/>
      <c r="E13" s="18"/>
      <c r="F13" s="18"/>
      <c r="G13" s="18">
        <v>0</v>
      </c>
      <c r="H13" s="18">
        <v>0</v>
      </c>
      <c r="I13" s="19"/>
      <c r="J13" s="18"/>
      <c r="K13" s="18">
        <f t="shared" si="11"/>
        <v>0</v>
      </c>
      <c r="L13" s="37">
        <f t="shared" si="12"/>
        <v>0</v>
      </c>
      <c r="M13" s="38" t="e">
        <f t="shared" si="6"/>
        <v>#DIV/0!</v>
      </c>
      <c r="N13" s="14"/>
      <c r="O13" s="10" t="s">
        <v>21</v>
      </c>
    </row>
    <row r="14" spans="1:15" ht="18.75" hidden="1" x14ac:dyDescent="0.25">
      <c r="A14" s="11" t="str">
        <f t="shared" si="0"/>
        <v>b</v>
      </c>
      <c r="B14" s="3" t="s">
        <v>2</v>
      </c>
      <c r="C14" s="2" t="s">
        <v>13</v>
      </c>
      <c r="D14" s="18"/>
      <c r="E14" s="18"/>
      <c r="F14" s="18"/>
      <c r="G14" s="18">
        <v>0</v>
      </c>
      <c r="H14" s="18">
        <v>0</v>
      </c>
      <c r="I14" s="19"/>
      <c r="J14" s="18"/>
      <c r="K14" s="18">
        <f t="shared" si="11"/>
        <v>0</v>
      </c>
      <c r="L14" s="37">
        <f t="shared" si="12"/>
        <v>0</v>
      </c>
      <c r="M14" s="38" t="e">
        <f t="shared" si="6"/>
        <v>#DIV/0!</v>
      </c>
      <c r="N14" s="14"/>
      <c r="O14" s="10" t="s">
        <v>21</v>
      </c>
    </row>
    <row r="15" spans="1:15" ht="77.25" customHeight="1" x14ac:dyDescent="0.25">
      <c r="A15" s="11" t="str">
        <f t="shared" ref="A15:A19" si="14">IF((D15+I15+G15+H15+J15+K15)&gt;0,"a","b")</f>
        <v>a</v>
      </c>
      <c r="B15" s="16" t="s">
        <v>22</v>
      </c>
      <c r="C15" s="17" t="s">
        <v>15</v>
      </c>
      <c r="D15" s="26">
        <f t="shared" ref="D15" si="15">D16+D24+D25+D26</f>
        <v>145980</v>
      </c>
      <c r="E15" s="26">
        <f t="shared" ref="E15:F15" si="16">E16+E24+E25+E26</f>
        <v>11132</v>
      </c>
      <c r="F15" s="26">
        <f t="shared" si="16"/>
        <v>34976</v>
      </c>
      <c r="G15" s="27">
        <f t="shared" ref="G15:H15" si="17">G16+G24+G25+G26</f>
        <v>6500000</v>
      </c>
      <c r="H15" s="27">
        <f t="shared" si="17"/>
        <v>6500000</v>
      </c>
      <c r="I15" s="26">
        <f t="shared" ref="I15" si="18">I16+I24+I25+I26</f>
        <v>4774248.540000001</v>
      </c>
      <c r="J15" s="26">
        <f>J16+J24+J25+J26</f>
        <v>1690775.4599999997</v>
      </c>
      <c r="K15" s="26">
        <f t="shared" ref="K15" si="19">K16+K24+K25+K26</f>
        <v>6465024</v>
      </c>
      <c r="L15" s="30">
        <f t="shared" ref="L15" si="20">L16+L24+L25+L26</f>
        <v>34976</v>
      </c>
      <c r="M15" s="31">
        <f t="shared" ref="M15:M18" si="21">K15/H15</f>
        <v>0.99461907692307694</v>
      </c>
      <c r="N15" s="15"/>
      <c r="O15" s="10" t="s">
        <v>21</v>
      </c>
    </row>
    <row r="16" spans="1:15" ht="18.75" x14ac:dyDescent="0.25">
      <c r="A16" s="11" t="str">
        <f t="shared" si="14"/>
        <v>a</v>
      </c>
      <c r="B16" s="1" t="s">
        <v>2</v>
      </c>
      <c r="C16" s="2" t="s">
        <v>3</v>
      </c>
      <c r="D16" s="28">
        <f t="shared" ref="D16" si="22">D17+D18+D19+D20+D21+D22+D23</f>
        <v>145980</v>
      </c>
      <c r="E16" s="28">
        <f t="shared" ref="E16:F16" si="23">E17+E18+E19+E20+E21+E22+E23</f>
        <v>11132</v>
      </c>
      <c r="F16" s="28">
        <f t="shared" si="23"/>
        <v>34976</v>
      </c>
      <c r="G16" s="28">
        <f t="shared" ref="G16:H16" si="24">G17+G18+G19+G20+G21+G22+G23</f>
        <v>6395000</v>
      </c>
      <c r="H16" s="28">
        <f t="shared" si="24"/>
        <v>6395000</v>
      </c>
      <c r="I16" s="26">
        <f t="shared" ref="I16" si="25">I17+I18+I19+I20+I21+I22+I23</f>
        <v>4725718.8400000008</v>
      </c>
      <c r="J16" s="28">
        <f t="shared" ref="J16:K16" si="26">J17+J18+J19+J20+J21+J22+J23</f>
        <v>1634305.1599999997</v>
      </c>
      <c r="K16" s="28">
        <f t="shared" si="26"/>
        <v>6360024</v>
      </c>
      <c r="L16" s="32">
        <f>L17+L18+L19+L20+L21+L22+L23</f>
        <v>34976</v>
      </c>
      <c r="M16" s="33">
        <f t="shared" si="21"/>
        <v>0.99453072713057078</v>
      </c>
      <c r="N16" s="15"/>
      <c r="O16" s="10" t="s">
        <v>21</v>
      </c>
    </row>
    <row r="17" spans="1:15" ht="18.75" hidden="1" x14ac:dyDescent="0.25">
      <c r="A17" s="11" t="str">
        <f t="shared" si="14"/>
        <v>b</v>
      </c>
      <c r="B17" s="3" t="s">
        <v>2</v>
      </c>
      <c r="C17" s="4" t="s">
        <v>4</v>
      </c>
      <c r="D17" s="19"/>
      <c r="E17" s="19"/>
      <c r="F17" s="19"/>
      <c r="G17" s="21">
        <v>0</v>
      </c>
      <c r="H17" s="21">
        <v>0</v>
      </c>
      <c r="I17" s="19"/>
      <c r="J17" s="19"/>
      <c r="K17" s="19">
        <f t="shared" ref="K17:K26" si="27">I17+J17</f>
        <v>0</v>
      </c>
      <c r="L17" s="36">
        <f t="shared" ref="L17:L26" si="28">H17-K17</f>
        <v>0</v>
      </c>
      <c r="M17" s="39" t="e">
        <f t="shared" si="21"/>
        <v>#DIV/0!</v>
      </c>
      <c r="N17" s="15"/>
      <c r="O17" s="10" t="s">
        <v>21</v>
      </c>
    </row>
    <row r="18" spans="1:15" ht="18.75" x14ac:dyDescent="0.25">
      <c r="A18" s="11" t="str">
        <f t="shared" si="14"/>
        <v>a</v>
      </c>
      <c r="B18" s="3" t="s">
        <v>2</v>
      </c>
      <c r="C18" s="4" t="s">
        <v>5</v>
      </c>
      <c r="D18" s="26">
        <v>145980</v>
      </c>
      <c r="E18" s="26">
        <v>11132</v>
      </c>
      <c r="F18" s="26">
        <v>32955</v>
      </c>
      <c r="G18" s="29">
        <v>6316000</v>
      </c>
      <c r="H18" s="29">
        <v>6299000</v>
      </c>
      <c r="I18" s="26">
        <v>4644429.4400000004</v>
      </c>
      <c r="J18" s="26">
        <f>+H18-I18-F18</f>
        <v>1621615.5599999996</v>
      </c>
      <c r="K18" s="26">
        <f>I18+J18</f>
        <v>6266045</v>
      </c>
      <c r="L18" s="30">
        <f>H18-K18</f>
        <v>32955</v>
      </c>
      <c r="M18" s="31">
        <f t="shared" si="21"/>
        <v>0.99476821717732977</v>
      </c>
      <c r="N18" s="15"/>
      <c r="O18" s="10" t="s">
        <v>21</v>
      </c>
    </row>
    <row r="19" spans="1:15" ht="18.75" hidden="1" x14ac:dyDescent="0.25">
      <c r="A19" s="11" t="str">
        <f t="shared" si="14"/>
        <v>b</v>
      </c>
      <c r="B19" s="3" t="s">
        <v>2</v>
      </c>
      <c r="C19" s="4" t="s">
        <v>6</v>
      </c>
      <c r="D19" s="19"/>
      <c r="E19" s="19"/>
      <c r="F19" s="19"/>
      <c r="G19" s="21">
        <v>0</v>
      </c>
      <c r="H19" s="21">
        <v>0</v>
      </c>
      <c r="I19" s="19"/>
      <c r="J19" s="19"/>
      <c r="K19" s="19">
        <f t="shared" si="27"/>
        <v>0</v>
      </c>
      <c r="L19" s="36">
        <f t="shared" si="28"/>
        <v>0</v>
      </c>
      <c r="M19" s="39" t="e">
        <f t="shared" ref="M19:M26" si="29">K19/H19</f>
        <v>#DIV/0!</v>
      </c>
      <c r="N19" s="15"/>
      <c r="O19" s="10" t="s">
        <v>21</v>
      </c>
    </row>
    <row r="20" spans="1:15" ht="18.75" hidden="1" x14ac:dyDescent="0.25">
      <c r="A20" s="11" t="str">
        <f t="shared" ref="A20:A26" si="30">IF((D20+I20+G20+H20+J20+K20)&gt;0,"a","b")</f>
        <v>b</v>
      </c>
      <c r="B20" s="3" t="s">
        <v>2</v>
      </c>
      <c r="C20" s="5" t="s">
        <v>7</v>
      </c>
      <c r="D20" s="19"/>
      <c r="E20" s="19"/>
      <c r="F20" s="19"/>
      <c r="G20" s="21">
        <v>0</v>
      </c>
      <c r="H20" s="21">
        <v>0</v>
      </c>
      <c r="I20" s="19"/>
      <c r="J20" s="19"/>
      <c r="K20" s="19">
        <f t="shared" si="27"/>
        <v>0</v>
      </c>
      <c r="L20" s="36">
        <f t="shared" si="28"/>
        <v>0</v>
      </c>
      <c r="M20" s="39" t="e">
        <f t="shared" si="29"/>
        <v>#DIV/0!</v>
      </c>
      <c r="N20" s="15"/>
      <c r="O20" s="10" t="s">
        <v>21</v>
      </c>
    </row>
    <row r="21" spans="1:15" ht="18.75" hidden="1" x14ac:dyDescent="0.25">
      <c r="A21" s="11" t="str">
        <f t="shared" si="30"/>
        <v>b</v>
      </c>
      <c r="B21" s="3" t="s">
        <v>2</v>
      </c>
      <c r="C21" s="5" t="s">
        <v>8</v>
      </c>
      <c r="D21" s="19"/>
      <c r="E21" s="19"/>
      <c r="F21" s="19"/>
      <c r="G21" s="21">
        <v>0</v>
      </c>
      <c r="H21" s="21">
        <v>0</v>
      </c>
      <c r="I21" s="19"/>
      <c r="J21" s="19"/>
      <c r="K21" s="19">
        <f t="shared" si="27"/>
        <v>0</v>
      </c>
      <c r="L21" s="36">
        <f t="shared" si="28"/>
        <v>0</v>
      </c>
      <c r="M21" s="39" t="e">
        <f t="shared" si="29"/>
        <v>#DIV/0!</v>
      </c>
      <c r="N21" s="15"/>
      <c r="O21" s="10" t="s">
        <v>21</v>
      </c>
    </row>
    <row r="22" spans="1:15" ht="18.75" x14ac:dyDescent="0.25">
      <c r="A22" s="11" t="str">
        <f t="shared" si="30"/>
        <v>a</v>
      </c>
      <c r="B22" s="3" t="s">
        <v>2</v>
      </c>
      <c r="C22" s="5" t="s">
        <v>9</v>
      </c>
      <c r="D22" s="26"/>
      <c r="E22" s="26"/>
      <c r="F22" s="26"/>
      <c r="G22" s="29">
        <v>30000</v>
      </c>
      <c r="H22" s="29">
        <v>47000</v>
      </c>
      <c r="I22" s="26">
        <v>43883.24</v>
      </c>
      <c r="J22" s="26">
        <f t="shared" ref="J22:J24" si="31">+H22-I22</f>
        <v>3116.760000000002</v>
      </c>
      <c r="K22" s="26">
        <f t="shared" si="27"/>
        <v>47000</v>
      </c>
      <c r="L22" s="30">
        <f t="shared" si="28"/>
        <v>0</v>
      </c>
      <c r="M22" s="31">
        <f t="shared" si="29"/>
        <v>1</v>
      </c>
      <c r="N22" s="15"/>
      <c r="O22" s="10" t="s">
        <v>21</v>
      </c>
    </row>
    <row r="23" spans="1:15" ht="18.75" x14ac:dyDescent="0.25">
      <c r="A23" s="11" t="str">
        <f t="shared" si="30"/>
        <v>a</v>
      </c>
      <c r="B23" s="3" t="s">
        <v>2</v>
      </c>
      <c r="C23" s="5" t="s">
        <v>10</v>
      </c>
      <c r="D23" s="26"/>
      <c r="E23" s="26"/>
      <c r="F23" s="26">
        <v>2021</v>
      </c>
      <c r="G23" s="29">
        <v>49000</v>
      </c>
      <c r="H23" s="29">
        <v>49000</v>
      </c>
      <c r="I23" s="26">
        <v>37406.160000000003</v>
      </c>
      <c r="J23" s="26">
        <f>+H23-I23-F23</f>
        <v>9572.8399999999965</v>
      </c>
      <c r="K23" s="26">
        <f t="shared" si="27"/>
        <v>46979</v>
      </c>
      <c r="L23" s="30">
        <f t="shared" si="28"/>
        <v>2021</v>
      </c>
      <c r="M23" s="31">
        <f t="shared" si="29"/>
        <v>0.95875510204081638</v>
      </c>
      <c r="N23" s="43"/>
      <c r="O23" s="10" t="s">
        <v>21</v>
      </c>
    </row>
    <row r="24" spans="1:15" ht="18.75" x14ac:dyDescent="0.25">
      <c r="A24" s="11" t="str">
        <f t="shared" si="30"/>
        <v>a</v>
      </c>
      <c r="B24" s="3" t="s">
        <v>2</v>
      </c>
      <c r="C24" s="2" t="s">
        <v>11</v>
      </c>
      <c r="D24" s="28"/>
      <c r="E24" s="28"/>
      <c r="F24" s="28"/>
      <c r="G24" s="28">
        <v>105000</v>
      </c>
      <c r="H24" s="28">
        <v>105000</v>
      </c>
      <c r="I24" s="26">
        <v>48529.7</v>
      </c>
      <c r="J24" s="26">
        <f t="shared" si="31"/>
        <v>56470.3</v>
      </c>
      <c r="K24" s="28">
        <f t="shared" si="27"/>
        <v>105000</v>
      </c>
      <c r="L24" s="30">
        <f t="shared" si="28"/>
        <v>0</v>
      </c>
      <c r="M24" s="33">
        <f t="shared" si="29"/>
        <v>1</v>
      </c>
      <c r="N24" s="15"/>
      <c r="O24" s="10" t="s">
        <v>21</v>
      </c>
    </row>
    <row r="25" spans="1:15" ht="18.75" hidden="1" x14ac:dyDescent="0.25">
      <c r="A25" s="11" t="str">
        <f t="shared" si="30"/>
        <v>b</v>
      </c>
      <c r="B25" s="3" t="s">
        <v>2</v>
      </c>
      <c r="C25" s="2" t="s">
        <v>12</v>
      </c>
      <c r="D25" s="18"/>
      <c r="E25" s="18"/>
      <c r="F25" s="18"/>
      <c r="G25" s="18">
        <v>0</v>
      </c>
      <c r="H25" s="18">
        <v>0</v>
      </c>
      <c r="I25" s="19"/>
      <c r="J25" s="18"/>
      <c r="K25" s="18">
        <f t="shared" si="27"/>
        <v>0</v>
      </c>
      <c r="L25" s="37">
        <f t="shared" si="28"/>
        <v>0</v>
      </c>
      <c r="M25" s="38" t="e">
        <f t="shared" si="29"/>
        <v>#DIV/0!</v>
      </c>
      <c r="N25" s="14"/>
      <c r="O25" s="10" t="s">
        <v>21</v>
      </c>
    </row>
    <row r="26" spans="1:15" ht="18.75" hidden="1" x14ac:dyDescent="0.25">
      <c r="A26" s="11" t="str">
        <f t="shared" si="30"/>
        <v>b</v>
      </c>
      <c r="B26" s="3" t="s">
        <v>2</v>
      </c>
      <c r="C26" s="2" t="s">
        <v>13</v>
      </c>
      <c r="D26" s="18"/>
      <c r="E26" s="18"/>
      <c r="F26" s="18"/>
      <c r="G26" s="18">
        <v>0</v>
      </c>
      <c r="H26" s="18">
        <v>0</v>
      </c>
      <c r="I26" s="19"/>
      <c r="J26" s="18"/>
      <c r="K26" s="18">
        <f t="shared" si="27"/>
        <v>0</v>
      </c>
      <c r="L26" s="37">
        <f t="shared" si="28"/>
        <v>0</v>
      </c>
      <c r="M26" s="38" t="e">
        <f t="shared" si="29"/>
        <v>#DIV/0!</v>
      </c>
      <c r="N26" s="14"/>
      <c r="O26" s="10" t="s">
        <v>21</v>
      </c>
    </row>
    <row r="27" spans="1:15" ht="0" hidden="1" customHeight="1" x14ac:dyDescent="0.25">
      <c r="A27" s="11" t="str">
        <f t="shared" ref="A27" si="32">IF((D27+I27+G27+H27+J27+K27)&gt;0,"a","b")</f>
        <v>b</v>
      </c>
      <c r="B27" s="16"/>
      <c r="C27" s="17"/>
      <c r="D27" s="19"/>
      <c r="E27" s="19"/>
      <c r="F27" s="19"/>
      <c r="G27" s="20"/>
      <c r="H27" s="20"/>
      <c r="I27" s="19"/>
      <c r="J27" s="19"/>
      <c r="K27" s="19"/>
      <c r="L27" s="36"/>
      <c r="M27" s="39" t="e">
        <f t="shared" ref="M27" si="33">K27/H27</f>
        <v>#DIV/0!</v>
      </c>
      <c r="N27" s="15"/>
    </row>
    <row r="28" spans="1:15" x14ac:dyDescent="0.25">
      <c r="L28" s="40"/>
      <c r="M28" s="40"/>
    </row>
    <row r="29" spans="1:15" x14ac:dyDescent="0.25">
      <c r="L29" s="35"/>
    </row>
    <row r="31" spans="1:15" x14ac:dyDescent="0.25">
      <c r="L31" s="34"/>
    </row>
    <row r="32" spans="1:15" x14ac:dyDescent="0.25">
      <c r="J32" s="45"/>
    </row>
  </sheetData>
  <autoFilter ref="A2:S27">
    <filterColumn colId="0">
      <filters>
        <filter val="a"/>
      </filters>
    </filterColumn>
  </autoFilter>
  <pageMargins left="0" right="0" top="0" bottom="0" header="0" footer="0"/>
  <pageSetup scale="34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მოსალოდნელი</vt:lpstr>
      <vt:lpstr>მოსალოდნელი!Print_Area</vt:lpstr>
      <vt:lpstr>მოსალოდნელი!Print_Titles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2019-11-05T08:49:01Z</dcterms:modified>
</cp:coreProperties>
</file>