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Durushadze\Desktop\"/>
    </mc:Choice>
  </mc:AlternateContent>
  <bookViews>
    <workbookView xWindow="0" yWindow="0" windowWidth="20490" windowHeight="7650"/>
  </bookViews>
  <sheets>
    <sheet name="Sheet1" sheetId="1" r:id="rId1"/>
  </sheets>
  <definedNames>
    <definedName name="_xlnm._FilterDatabase" localSheetId="0" hidden="1">Sheet1!$A$1:$N$148</definedName>
    <definedName name="_xlnm.Print_Area" localSheetId="0">Sheet1!$B$1:$L$148</definedName>
  </definedNames>
  <calcPr calcId="152511"/>
</workbook>
</file>

<file path=xl/calcChain.xml><?xml version="1.0" encoding="utf-8"?>
<calcChain xmlns="http://schemas.openxmlformats.org/spreadsheetml/2006/main">
  <c r="H94" i="1" l="1"/>
  <c r="H146" i="1" l="1"/>
  <c r="H147" i="1"/>
  <c r="H148" i="1"/>
  <c r="H145" i="1"/>
  <c r="H142" i="1"/>
  <c r="H139" i="1" l="1"/>
  <c r="H130" i="1"/>
  <c r="H121" i="1"/>
  <c r="H112" i="1"/>
  <c r="H103" i="1"/>
  <c r="H85" i="1"/>
  <c r="H76" i="1"/>
  <c r="H67" i="1"/>
  <c r="H58" i="1"/>
  <c r="H49" i="1"/>
  <c r="H40" i="1"/>
  <c r="H31" i="1"/>
  <c r="H22" i="1"/>
  <c r="H5" i="1"/>
  <c r="H6" i="1"/>
  <c r="H7" i="1"/>
  <c r="H8" i="1"/>
  <c r="H4" i="1"/>
  <c r="I4" i="1"/>
  <c r="H117" i="1" l="1"/>
  <c r="G117" i="1"/>
  <c r="G116" i="1" s="1"/>
  <c r="F117" i="1"/>
  <c r="E117" i="1"/>
  <c r="H116" i="1"/>
  <c r="F116" i="1"/>
  <c r="E116" i="1"/>
  <c r="F144" i="1" l="1"/>
  <c r="F143" i="1" s="1"/>
  <c r="E144" i="1"/>
  <c r="E143" i="1" s="1"/>
  <c r="F141" i="1"/>
  <c r="F140" i="1" s="1"/>
  <c r="E141" i="1"/>
  <c r="E140" i="1" s="1"/>
  <c r="F138" i="1"/>
  <c r="F137" i="1" s="1"/>
  <c r="E138" i="1"/>
  <c r="E137" i="1" s="1"/>
  <c r="F135" i="1"/>
  <c r="F134" i="1" s="1"/>
  <c r="E135" i="1"/>
  <c r="E134" i="1" s="1"/>
  <c r="F133" i="1"/>
  <c r="E133" i="1"/>
  <c r="F129" i="1"/>
  <c r="F128" i="1" s="1"/>
  <c r="E129" i="1"/>
  <c r="E128" i="1" s="1"/>
  <c r="F126" i="1"/>
  <c r="F125" i="1" s="1"/>
  <c r="E126" i="1"/>
  <c r="E125" i="1" s="1"/>
  <c r="F124" i="1"/>
  <c r="E124" i="1"/>
  <c r="F120" i="1"/>
  <c r="F119" i="1" s="1"/>
  <c r="F113" i="1" s="1"/>
  <c r="E120" i="1"/>
  <c r="E119" i="1" s="1"/>
  <c r="E113" i="1" s="1"/>
  <c r="F115" i="1"/>
  <c r="E115" i="1"/>
  <c r="E114" i="1"/>
  <c r="F111" i="1"/>
  <c r="E111" i="1"/>
  <c r="E110" i="1" s="1"/>
  <c r="F110" i="1"/>
  <c r="F108" i="1"/>
  <c r="E108" i="1"/>
  <c r="E107" i="1" s="1"/>
  <c r="F107" i="1"/>
  <c r="F106" i="1"/>
  <c r="E106" i="1"/>
  <c r="F105" i="1"/>
  <c r="F102" i="1"/>
  <c r="F101" i="1" s="1"/>
  <c r="E102" i="1"/>
  <c r="E101" i="1" s="1"/>
  <c r="F99" i="1"/>
  <c r="F98" i="1" s="1"/>
  <c r="E99" i="1"/>
  <c r="E98" i="1" s="1"/>
  <c r="F97" i="1"/>
  <c r="E97" i="1"/>
  <c r="F93" i="1"/>
  <c r="E93" i="1"/>
  <c r="E92" i="1" s="1"/>
  <c r="F92" i="1"/>
  <c r="F90" i="1"/>
  <c r="E90" i="1"/>
  <c r="E89" i="1" s="1"/>
  <c r="F89" i="1"/>
  <c r="F88" i="1"/>
  <c r="E88" i="1"/>
  <c r="F87" i="1"/>
  <c r="F84" i="1"/>
  <c r="F83" i="1" s="1"/>
  <c r="E84" i="1"/>
  <c r="E83" i="1" s="1"/>
  <c r="F81" i="1"/>
  <c r="E81" i="1"/>
  <c r="E80" i="1" s="1"/>
  <c r="F79" i="1"/>
  <c r="E79" i="1"/>
  <c r="F75" i="1"/>
  <c r="F74" i="1" s="1"/>
  <c r="E75" i="1"/>
  <c r="E74" i="1" s="1"/>
  <c r="F72" i="1"/>
  <c r="F71" i="1" s="1"/>
  <c r="E72" i="1"/>
  <c r="E71" i="1" s="1"/>
  <c r="F70" i="1"/>
  <c r="E70" i="1"/>
  <c r="F66" i="1"/>
  <c r="F65" i="1" s="1"/>
  <c r="E66" i="1"/>
  <c r="E65" i="1" s="1"/>
  <c r="F63" i="1"/>
  <c r="F62" i="1" s="1"/>
  <c r="E63" i="1"/>
  <c r="E62" i="1" s="1"/>
  <c r="F61" i="1"/>
  <c r="F13" i="1" s="1"/>
  <c r="E61" i="1"/>
  <c r="F57" i="1"/>
  <c r="F56" i="1" s="1"/>
  <c r="E57" i="1"/>
  <c r="E56" i="1" s="1"/>
  <c r="F54" i="1"/>
  <c r="F53" i="1" s="1"/>
  <c r="E54" i="1"/>
  <c r="E53" i="1" s="1"/>
  <c r="F52" i="1"/>
  <c r="E52" i="1"/>
  <c r="E51" i="1"/>
  <c r="F48" i="1"/>
  <c r="F47" i="1" s="1"/>
  <c r="E48" i="1"/>
  <c r="E47" i="1" s="1"/>
  <c r="F45" i="1"/>
  <c r="F42" i="1" s="1"/>
  <c r="E45" i="1"/>
  <c r="E44" i="1" s="1"/>
  <c r="E41" i="1" s="1"/>
  <c r="F43" i="1"/>
  <c r="E43" i="1"/>
  <c r="F39" i="1"/>
  <c r="F38" i="1" s="1"/>
  <c r="E39" i="1"/>
  <c r="E38" i="1" s="1"/>
  <c r="F36" i="1"/>
  <c r="F35" i="1" s="1"/>
  <c r="E36" i="1"/>
  <c r="E35" i="1" s="1"/>
  <c r="F34" i="1"/>
  <c r="E34" i="1"/>
  <c r="F30" i="1"/>
  <c r="F29" i="1" s="1"/>
  <c r="E30" i="1"/>
  <c r="E29" i="1" s="1"/>
  <c r="F27" i="1"/>
  <c r="F26" i="1" s="1"/>
  <c r="E27" i="1"/>
  <c r="E26" i="1" s="1"/>
  <c r="F25" i="1"/>
  <c r="E25" i="1"/>
  <c r="F21" i="1"/>
  <c r="F20" i="1" s="1"/>
  <c r="E21" i="1"/>
  <c r="E20" i="1" s="1"/>
  <c r="F18" i="1"/>
  <c r="E18" i="1"/>
  <c r="E17" i="1" s="1"/>
  <c r="F17" i="1"/>
  <c r="F16" i="1"/>
  <c r="E16" i="1"/>
  <c r="E13" i="1"/>
  <c r="F11" i="1"/>
  <c r="E11" i="1"/>
  <c r="F3" i="1"/>
  <c r="F2" i="1" s="1"/>
  <c r="E3" i="1"/>
  <c r="E2" i="1" s="1"/>
  <c r="D144" i="1"/>
  <c r="D143" i="1" s="1"/>
  <c r="D141" i="1"/>
  <c r="D140" i="1" s="1"/>
  <c r="D138" i="1"/>
  <c r="D137" i="1" s="1"/>
  <c r="D135" i="1"/>
  <c r="D134" i="1" s="1"/>
  <c r="D133" i="1"/>
  <c r="D129" i="1"/>
  <c r="D128" i="1" s="1"/>
  <c r="D126" i="1"/>
  <c r="D125" i="1" s="1"/>
  <c r="D124" i="1"/>
  <c r="D120" i="1"/>
  <c r="D119" i="1" s="1"/>
  <c r="D113" i="1" s="1"/>
  <c r="D115" i="1"/>
  <c r="D111" i="1"/>
  <c r="D110" i="1" s="1"/>
  <c r="D108" i="1"/>
  <c r="D107" i="1" s="1"/>
  <c r="D106" i="1"/>
  <c r="D11" i="1" s="1"/>
  <c r="D102" i="1"/>
  <c r="D101" i="1" s="1"/>
  <c r="D99" i="1"/>
  <c r="D98" i="1" s="1"/>
  <c r="D97" i="1"/>
  <c r="D93" i="1"/>
  <c r="D92" i="1" s="1"/>
  <c r="D90" i="1"/>
  <c r="D89" i="1" s="1"/>
  <c r="D88" i="1"/>
  <c r="D84" i="1"/>
  <c r="D83" i="1" s="1"/>
  <c r="D81" i="1"/>
  <c r="D80" i="1" s="1"/>
  <c r="D79" i="1"/>
  <c r="D75" i="1"/>
  <c r="D74" i="1" s="1"/>
  <c r="D72" i="1"/>
  <c r="D71" i="1" s="1"/>
  <c r="D70" i="1"/>
  <c r="D66" i="1"/>
  <c r="D65" i="1" s="1"/>
  <c r="D63" i="1"/>
  <c r="D62" i="1" s="1"/>
  <c r="D61" i="1"/>
  <c r="D13" i="1" s="1"/>
  <c r="D57" i="1"/>
  <c r="D56" i="1" s="1"/>
  <c r="D54" i="1"/>
  <c r="D53" i="1" s="1"/>
  <c r="D52" i="1"/>
  <c r="D48" i="1"/>
  <c r="D47" i="1" s="1"/>
  <c r="D45" i="1"/>
  <c r="D44" i="1" s="1"/>
  <c r="D43" i="1"/>
  <c r="D39" i="1"/>
  <c r="D38" i="1" s="1"/>
  <c r="D36" i="1"/>
  <c r="D35" i="1" s="1"/>
  <c r="D34" i="1"/>
  <c r="D30" i="1"/>
  <c r="D29" i="1" s="1"/>
  <c r="D27" i="1"/>
  <c r="D26" i="1" s="1"/>
  <c r="D25" i="1"/>
  <c r="D21" i="1"/>
  <c r="D20" i="1" s="1"/>
  <c r="D18" i="1"/>
  <c r="D16" i="1"/>
  <c r="D3" i="1"/>
  <c r="D2" i="1" s="1"/>
  <c r="H144" i="1"/>
  <c r="H143" i="1" s="1"/>
  <c r="G144" i="1"/>
  <c r="G143" i="1" s="1"/>
  <c r="H141" i="1"/>
  <c r="H140" i="1" s="1"/>
  <c r="G141" i="1"/>
  <c r="G140" i="1" s="1"/>
  <c r="H138" i="1"/>
  <c r="H137" i="1" s="1"/>
  <c r="G138" i="1"/>
  <c r="G137" i="1" s="1"/>
  <c r="H135" i="1"/>
  <c r="H134" i="1" s="1"/>
  <c r="G135" i="1"/>
  <c r="G134" i="1" s="1"/>
  <c r="H133" i="1"/>
  <c r="G133" i="1"/>
  <c r="H129" i="1"/>
  <c r="H128" i="1" s="1"/>
  <c r="G129" i="1"/>
  <c r="G128" i="1" s="1"/>
  <c r="H126" i="1"/>
  <c r="H125" i="1" s="1"/>
  <c r="G126" i="1"/>
  <c r="G125" i="1" s="1"/>
  <c r="H124" i="1"/>
  <c r="G124" i="1"/>
  <c r="I124" i="1" s="1"/>
  <c r="H120" i="1"/>
  <c r="H114" i="1" s="1"/>
  <c r="G120" i="1"/>
  <c r="H115" i="1"/>
  <c r="G115" i="1"/>
  <c r="H111" i="1"/>
  <c r="H110" i="1" s="1"/>
  <c r="G111" i="1"/>
  <c r="H108" i="1"/>
  <c r="H107" i="1" s="1"/>
  <c r="G108" i="1"/>
  <c r="G107" i="1" s="1"/>
  <c r="H106" i="1"/>
  <c r="G106" i="1"/>
  <c r="H102" i="1"/>
  <c r="G102" i="1"/>
  <c r="G101" i="1" s="1"/>
  <c r="H99" i="1"/>
  <c r="G99" i="1"/>
  <c r="G98" i="1" s="1"/>
  <c r="H97" i="1"/>
  <c r="G97" i="1"/>
  <c r="H93" i="1"/>
  <c r="H92" i="1" s="1"/>
  <c r="G93" i="1"/>
  <c r="G92" i="1" s="1"/>
  <c r="H90" i="1"/>
  <c r="H89" i="1" s="1"/>
  <c r="G90" i="1"/>
  <c r="H88" i="1"/>
  <c r="G88" i="1"/>
  <c r="H84" i="1"/>
  <c r="H83" i="1" s="1"/>
  <c r="G84" i="1"/>
  <c r="G83" i="1" s="1"/>
  <c r="H81" i="1"/>
  <c r="H80" i="1" s="1"/>
  <c r="G81" i="1"/>
  <c r="G80" i="1" s="1"/>
  <c r="H79" i="1"/>
  <c r="G79" i="1"/>
  <c r="H75" i="1"/>
  <c r="G75" i="1"/>
  <c r="G74" i="1" s="1"/>
  <c r="H72" i="1"/>
  <c r="G72" i="1"/>
  <c r="G71" i="1" s="1"/>
  <c r="H70" i="1"/>
  <c r="G70" i="1"/>
  <c r="H66" i="1"/>
  <c r="H65" i="1" s="1"/>
  <c r="G66" i="1"/>
  <c r="G65" i="1" s="1"/>
  <c r="H63" i="1"/>
  <c r="H62" i="1" s="1"/>
  <c r="G63" i="1"/>
  <c r="H61" i="1"/>
  <c r="H13" i="1" s="1"/>
  <c r="G61" i="1"/>
  <c r="G13" i="1" s="1"/>
  <c r="H57" i="1"/>
  <c r="H56" i="1" s="1"/>
  <c r="G57" i="1"/>
  <c r="G56" i="1" s="1"/>
  <c r="H54" i="1"/>
  <c r="H53" i="1" s="1"/>
  <c r="G54" i="1"/>
  <c r="G53" i="1" s="1"/>
  <c r="H52" i="1"/>
  <c r="G52" i="1"/>
  <c r="H48" i="1"/>
  <c r="H47" i="1" s="1"/>
  <c r="G48" i="1"/>
  <c r="G47" i="1" s="1"/>
  <c r="H45" i="1"/>
  <c r="G45" i="1"/>
  <c r="G44" i="1" s="1"/>
  <c r="H43" i="1"/>
  <c r="G43" i="1"/>
  <c r="H39" i="1"/>
  <c r="H38" i="1" s="1"/>
  <c r="G39" i="1"/>
  <c r="G38" i="1" s="1"/>
  <c r="H36" i="1"/>
  <c r="G36" i="1"/>
  <c r="G35" i="1" s="1"/>
  <c r="H34" i="1"/>
  <c r="G34" i="1"/>
  <c r="H30" i="1"/>
  <c r="H29" i="1" s="1"/>
  <c r="G30" i="1"/>
  <c r="G29" i="1" s="1"/>
  <c r="H27" i="1"/>
  <c r="H26" i="1" s="1"/>
  <c r="G27" i="1"/>
  <c r="G26" i="1" s="1"/>
  <c r="H25" i="1"/>
  <c r="G25" i="1"/>
  <c r="H21" i="1"/>
  <c r="H20" i="1" s="1"/>
  <c r="G21" i="1"/>
  <c r="G20" i="1" s="1"/>
  <c r="H18" i="1"/>
  <c r="H17" i="1" s="1"/>
  <c r="G18" i="1"/>
  <c r="G17" i="1" s="1"/>
  <c r="H16" i="1"/>
  <c r="G16" i="1"/>
  <c r="H11" i="1"/>
  <c r="G11" i="1"/>
  <c r="H3" i="1"/>
  <c r="H2" i="1" s="1"/>
  <c r="G3" i="1"/>
  <c r="G2" i="1" s="1"/>
  <c r="I148" i="1"/>
  <c r="I147" i="1"/>
  <c r="I146" i="1"/>
  <c r="I145" i="1"/>
  <c r="I142" i="1"/>
  <c r="I139" i="1"/>
  <c r="I136" i="1"/>
  <c r="I130" i="1"/>
  <c r="I127" i="1"/>
  <c r="I121" i="1"/>
  <c r="I118" i="1"/>
  <c r="I117" i="1"/>
  <c r="I116" i="1"/>
  <c r="I112" i="1"/>
  <c r="I109" i="1"/>
  <c r="I103" i="1"/>
  <c r="I100" i="1"/>
  <c r="I94" i="1"/>
  <c r="I91" i="1"/>
  <c r="I85" i="1"/>
  <c r="I82" i="1"/>
  <c r="I76" i="1"/>
  <c r="I73" i="1"/>
  <c r="I67" i="1"/>
  <c r="I64" i="1"/>
  <c r="I58" i="1"/>
  <c r="I55" i="1"/>
  <c r="I49" i="1"/>
  <c r="I46" i="1"/>
  <c r="I40" i="1"/>
  <c r="I37" i="1"/>
  <c r="I31" i="1"/>
  <c r="I28" i="1"/>
  <c r="I22" i="1"/>
  <c r="I19" i="1"/>
  <c r="I8" i="1"/>
  <c r="I7" i="1"/>
  <c r="I6" i="1"/>
  <c r="I5" i="1"/>
  <c r="I48" i="1" l="1"/>
  <c r="F86" i="1"/>
  <c r="F15" i="1"/>
  <c r="F78" i="1"/>
  <c r="I52" i="1"/>
  <c r="I88" i="1"/>
  <c r="F12" i="1"/>
  <c r="E86" i="1"/>
  <c r="E104" i="1"/>
  <c r="F14" i="1"/>
  <c r="I54" i="1"/>
  <c r="I133" i="1"/>
  <c r="F24" i="1"/>
  <c r="F33" i="1"/>
  <c r="F32" i="1"/>
  <c r="F104" i="1"/>
  <c r="I138" i="1"/>
  <c r="E32" i="1"/>
  <c r="I25" i="1"/>
  <c r="I43" i="1"/>
  <c r="E60" i="1"/>
  <c r="E87" i="1"/>
  <c r="E105" i="1"/>
  <c r="I79" i="1"/>
  <c r="I90" i="1"/>
  <c r="I97" i="1"/>
  <c r="D50" i="1"/>
  <c r="F80" i="1"/>
  <c r="F77" i="1" s="1"/>
  <c r="E123" i="1"/>
  <c r="E15" i="1"/>
  <c r="F44" i="1"/>
  <c r="F41" i="1" s="1"/>
  <c r="E77" i="1"/>
  <c r="F23" i="1"/>
  <c r="F59" i="1"/>
  <c r="F114" i="1"/>
  <c r="E12" i="1"/>
  <c r="F122" i="1"/>
  <c r="F131" i="1"/>
  <c r="D131" i="1"/>
  <c r="E33" i="1"/>
  <c r="E42" i="1"/>
  <c r="E69" i="1"/>
  <c r="E78" i="1"/>
  <c r="F95" i="1"/>
  <c r="E132" i="1"/>
  <c r="F68" i="1"/>
  <c r="I141" i="1"/>
  <c r="I56" i="1"/>
  <c r="I80" i="1"/>
  <c r="I106" i="1"/>
  <c r="E24" i="1"/>
  <c r="F50" i="1"/>
  <c r="F69" i="1"/>
  <c r="F132" i="1"/>
  <c r="E131" i="1"/>
  <c r="E122" i="1"/>
  <c r="F123" i="1"/>
  <c r="E95" i="1"/>
  <c r="E96" i="1"/>
  <c r="F96" i="1"/>
  <c r="E68" i="1"/>
  <c r="E59" i="1"/>
  <c r="F60" i="1"/>
  <c r="E50" i="1"/>
  <c r="F51" i="1"/>
  <c r="E23" i="1"/>
  <c r="E14" i="1"/>
  <c r="I63" i="1"/>
  <c r="I70" i="1"/>
  <c r="I115" i="1"/>
  <c r="I126" i="1"/>
  <c r="I135" i="1"/>
  <c r="H60" i="1"/>
  <c r="I134" i="1"/>
  <c r="G132" i="1"/>
  <c r="I111" i="1"/>
  <c r="I144" i="1"/>
  <c r="G78" i="1"/>
  <c r="I65" i="1"/>
  <c r="I140" i="1"/>
  <c r="I57" i="1"/>
  <c r="I66" i="1"/>
  <c r="I84" i="1"/>
  <c r="I93" i="1"/>
  <c r="I120" i="1"/>
  <c r="G51" i="1"/>
  <c r="H87" i="1"/>
  <c r="G123" i="1"/>
  <c r="D114" i="1"/>
  <c r="I45" i="1"/>
  <c r="I108" i="1"/>
  <c r="I129" i="1"/>
  <c r="I107" i="1"/>
  <c r="H119" i="1"/>
  <c r="H113" i="1" s="1"/>
  <c r="D41" i="1"/>
  <c r="D69" i="1"/>
  <c r="I39" i="1"/>
  <c r="I61" i="1"/>
  <c r="I81" i="1"/>
  <c r="I92" i="1"/>
  <c r="H105" i="1"/>
  <c r="H98" i="1"/>
  <c r="I98" i="1" s="1"/>
  <c r="H96" i="1"/>
  <c r="H71" i="1"/>
  <c r="I71" i="1" s="1"/>
  <c r="H69" i="1"/>
  <c r="H101" i="1"/>
  <c r="I101" i="1" s="1"/>
  <c r="I102" i="1"/>
  <c r="I143" i="1"/>
  <c r="G41" i="1"/>
  <c r="G89" i="1"/>
  <c r="I89" i="1" s="1"/>
  <c r="G87" i="1"/>
  <c r="H44" i="1"/>
  <c r="H41" i="1" s="1"/>
  <c r="H42" i="1"/>
  <c r="G62" i="1"/>
  <c r="G59" i="1" s="1"/>
  <c r="G60" i="1"/>
  <c r="G105" i="1"/>
  <c r="G110" i="1"/>
  <c r="I110" i="1" s="1"/>
  <c r="D12" i="1"/>
  <c r="I72" i="1"/>
  <c r="I99" i="1"/>
  <c r="H74" i="1"/>
  <c r="I74" i="1" s="1"/>
  <c r="I75" i="1"/>
  <c r="G119" i="1"/>
  <c r="G113" i="1" s="1"/>
  <c r="G114" i="1"/>
  <c r="I114" i="1" s="1"/>
  <c r="I128" i="1"/>
  <c r="G32" i="1"/>
  <c r="G42" i="1"/>
  <c r="I47" i="1"/>
  <c r="H51" i="1"/>
  <c r="H86" i="1"/>
  <c r="H132" i="1"/>
  <c r="H50" i="1"/>
  <c r="G69" i="1"/>
  <c r="G96" i="1"/>
  <c r="I137" i="1"/>
  <c r="D15" i="1"/>
  <c r="D23" i="1"/>
  <c r="D51" i="1"/>
  <c r="I38" i="1"/>
  <c r="D86" i="1"/>
  <c r="D104" i="1"/>
  <c r="D122" i="1"/>
  <c r="D68" i="1"/>
  <c r="D105" i="1"/>
  <c r="D32" i="1"/>
  <c r="D59" i="1"/>
  <c r="D17" i="1"/>
  <c r="D14" i="1" s="1"/>
  <c r="D33" i="1"/>
  <c r="D87" i="1"/>
  <c r="D95" i="1"/>
  <c r="D123" i="1"/>
  <c r="D77" i="1"/>
  <c r="D24" i="1"/>
  <c r="D60" i="1"/>
  <c r="D96" i="1"/>
  <c r="D42" i="1"/>
  <c r="D78" i="1"/>
  <c r="D132" i="1"/>
  <c r="H131" i="1"/>
  <c r="G131" i="1"/>
  <c r="G122" i="1"/>
  <c r="H122" i="1"/>
  <c r="I125" i="1"/>
  <c r="H123" i="1"/>
  <c r="H104" i="1"/>
  <c r="G95" i="1"/>
  <c r="H77" i="1"/>
  <c r="I83" i="1"/>
  <c r="H78" i="1"/>
  <c r="G77" i="1"/>
  <c r="G68" i="1"/>
  <c r="H59" i="1"/>
  <c r="I62" i="1"/>
  <c r="G50" i="1"/>
  <c r="I53" i="1"/>
  <c r="H12" i="1"/>
  <c r="I21" i="1"/>
  <c r="G24" i="1"/>
  <c r="G33" i="1"/>
  <c r="I36" i="1"/>
  <c r="I3" i="1"/>
  <c r="I16" i="1"/>
  <c r="I2" i="1"/>
  <c r="G12" i="1"/>
  <c r="I20" i="1"/>
  <c r="I34" i="1"/>
  <c r="I26" i="1"/>
  <c r="I13" i="1"/>
  <c r="I17" i="1"/>
  <c r="I30" i="1"/>
  <c r="I11" i="1"/>
  <c r="I18" i="1"/>
  <c r="G15" i="1"/>
  <c r="I29" i="1"/>
  <c r="H33" i="1"/>
  <c r="H35" i="1"/>
  <c r="I35" i="1" s="1"/>
  <c r="I27" i="1"/>
  <c r="H15" i="1"/>
  <c r="H14" i="1"/>
  <c r="H23" i="1"/>
  <c r="H24" i="1"/>
  <c r="G23" i="1"/>
  <c r="G14" i="1"/>
  <c r="I14" i="1"/>
  <c r="I132" i="1" l="1"/>
  <c r="I96" i="1"/>
  <c r="I78" i="1"/>
  <c r="G10" i="1"/>
  <c r="I123" i="1"/>
  <c r="I105" i="1"/>
  <c r="I131" i="1"/>
  <c r="F10" i="1"/>
  <c r="E10" i="1"/>
  <c r="F9" i="1"/>
  <c r="I50" i="1"/>
  <c r="H68" i="1"/>
  <c r="E9" i="1"/>
  <c r="I41" i="1"/>
  <c r="G86" i="1"/>
  <c r="I86" i="1" s="1"/>
  <c r="I44" i="1"/>
  <c r="G104" i="1"/>
  <c r="I104" i="1" s="1"/>
  <c r="I60" i="1"/>
  <c r="I59" i="1"/>
  <c r="I122" i="1"/>
  <c r="I87" i="1"/>
  <c r="I119" i="1"/>
  <c r="I51" i="1"/>
  <c r="I113" i="1"/>
  <c r="I77" i="1"/>
  <c r="I69" i="1"/>
  <c r="D9" i="1"/>
  <c r="I42" i="1"/>
  <c r="H95" i="1"/>
  <c r="I95" i="1" s="1"/>
  <c r="D10" i="1"/>
  <c r="I68" i="1"/>
  <c r="I12" i="1"/>
  <c r="I15" i="1"/>
  <c r="I33" i="1"/>
  <c r="I23" i="1"/>
  <c r="H10" i="1"/>
  <c r="H32" i="1"/>
  <c r="I24" i="1"/>
  <c r="G9" i="1" l="1"/>
  <c r="I10" i="1"/>
  <c r="I32" i="1"/>
  <c r="H9" i="1"/>
  <c r="I9" i="1" l="1"/>
  <c r="A4" i="1" l="1"/>
  <c r="A6" i="1"/>
  <c r="A58" i="1"/>
  <c r="A8" i="1"/>
  <c r="A22" i="1"/>
  <c r="A31" i="1"/>
  <c r="A40" i="1"/>
  <c r="A49" i="1"/>
  <c r="A73" i="1"/>
  <c r="A82" i="1"/>
  <c r="A91" i="1"/>
  <c r="A100" i="1"/>
  <c r="A109" i="1"/>
  <c r="A118" i="1"/>
  <c r="A127" i="1"/>
  <c r="A136" i="1"/>
  <c r="A142" i="1"/>
  <c r="A146" i="1"/>
  <c r="J91" i="1"/>
  <c r="K91" i="1"/>
  <c r="J127" i="1"/>
  <c r="K127" i="1"/>
  <c r="J142" i="1"/>
  <c r="K142" i="1"/>
  <c r="A19" i="1"/>
  <c r="A28" i="1"/>
  <c r="A37" i="1"/>
  <c r="A46" i="1"/>
  <c r="A55" i="1"/>
  <c r="J58" i="1"/>
  <c r="K58" i="1"/>
  <c r="A76" i="1"/>
  <c r="A85" i="1"/>
  <c r="A94" i="1"/>
  <c r="A103" i="1"/>
  <c r="A112" i="1"/>
  <c r="A121" i="1"/>
  <c r="A130" i="1"/>
  <c r="A139" i="1"/>
  <c r="A145" i="1"/>
  <c r="A148" i="1"/>
  <c r="J73" i="1"/>
  <c r="K73" i="1"/>
  <c r="J82" i="1"/>
  <c r="K82" i="1"/>
  <c r="J100" i="1"/>
  <c r="K100" i="1"/>
  <c r="J109" i="1"/>
  <c r="K109" i="1"/>
  <c r="J118" i="1"/>
  <c r="K118" i="1"/>
  <c r="J136" i="1"/>
  <c r="K136" i="1"/>
  <c r="J146" i="1"/>
  <c r="K146" i="1"/>
  <c r="A5" i="1"/>
  <c r="J55" i="1"/>
  <c r="K55" i="1"/>
  <c r="J76" i="1"/>
  <c r="K76" i="1"/>
  <c r="J85" i="1"/>
  <c r="K85" i="1"/>
  <c r="J94" i="1"/>
  <c r="K94" i="1"/>
  <c r="J103" i="1"/>
  <c r="K103" i="1"/>
  <c r="J112" i="1"/>
  <c r="K112" i="1"/>
  <c r="J121" i="1"/>
  <c r="K121" i="1"/>
  <c r="J130" i="1"/>
  <c r="K130" i="1"/>
  <c r="J139" i="1"/>
  <c r="K139" i="1"/>
  <c r="J145" i="1"/>
  <c r="K145" i="1"/>
  <c r="J148" i="1"/>
  <c r="K148" i="1"/>
  <c r="K31" i="1"/>
  <c r="J31" i="1"/>
  <c r="K49" i="1"/>
  <c r="J49" i="1"/>
  <c r="K6" i="1"/>
  <c r="J6" i="1"/>
  <c r="K19" i="1"/>
  <c r="J19" i="1"/>
  <c r="K28" i="1"/>
  <c r="J28" i="1"/>
  <c r="K37" i="1"/>
  <c r="J37" i="1"/>
  <c r="J46" i="1"/>
  <c r="K46" i="1"/>
  <c r="K8" i="1"/>
  <c r="J8" i="1"/>
  <c r="J22" i="1"/>
  <c r="K22" i="1"/>
  <c r="K40" i="1"/>
  <c r="J40" i="1"/>
  <c r="J4" i="1"/>
  <c r="K4" i="1"/>
  <c r="K5" i="1"/>
  <c r="J5" i="1"/>
  <c r="A27" i="1"/>
  <c r="A44" i="1" l="1"/>
  <c r="A70" i="1"/>
  <c r="A54" i="1"/>
  <c r="A97" i="1"/>
  <c r="A99" i="1"/>
  <c r="A88" i="1"/>
  <c r="A25" i="1"/>
  <c r="A117" i="1"/>
  <c r="A45" i="1"/>
  <c r="A115" i="1"/>
  <c r="A102" i="1"/>
  <c r="A18" i="1"/>
  <c r="A135" i="1"/>
  <c r="A110" i="1"/>
  <c r="A147" i="1"/>
  <c r="A43" i="1"/>
  <c r="A108" i="1"/>
  <c r="A52" i="1"/>
  <c r="A36" i="1"/>
  <c r="A133" i="1"/>
  <c r="A138" i="1"/>
  <c r="A75" i="1"/>
  <c r="J126" i="1"/>
  <c r="K126" i="1"/>
  <c r="J81" i="1"/>
  <c r="K81" i="1"/>
  <c r="A79" i="1"/>
  <c r="J102" i="1"/>
  <c r="K102" i="1"/>
  <c r="A16" i="1"/>
  <c r="A126" i="1"/>
  <c r="J64" i="1"/>
  <c r="K64" i="1"/>
  <c r="J54" i="1"/>
  <c r="K54" i="1"/>
  <c r="A39" i="1"/>
  <c r="J124" i="1"/>
  <c r="K124" i="1"/>
  <c r="J135" i="1"/>
  <c r="K135" i="1"/>
  <c r="A90" i="1"/>
  <c r="J93" i="1"/>
  <c r="K93" i="1"/>
  <c r="A93" i="1"/>
  <c r="J84" i="1"/>
  <c r="K84" i="1"/>
  <c r="J57" i="1"/>
  <c r="K57" i="1"/>
  <c r="A11" i="1"/>
  <c r="A141" i="1"/>
  <c r="J144" i="1"/>
  <c r="K144" i="1"/>
  <c r="A120" i="1"/>
  <c r="J108" i="1"/>
  <c r="K108" i="1"/>
  <c r="A124" i="1"/>
  <c r="A21" i="1"/>
  <c r="A129" i="1"/>
  <c r="J52" i="1"/>
  <c r="K52" i="1"/>
  <c r="A48" i="1"/>
  <c r="J125" i="1"/>
  <c r="K125" i="1"/>
  <c r="A34" i="1"/>
  <c r="J140" i="1"/>
  <c r="K140" i="1"/>
  <c r="J88" i="1"/>
  <c r="K88" i="1"/>
  <c r="J72" i="1"/>
  <c r="K72" i="1"/>
  <c r="J90" i="1"/>
  <c r="K90" i="1"/>
  <c r="J99" i="1"/>
  <c r="K99" i="1"/>
  <c r="J106" i="1"/>
  <c r="K106" i="1"/>
  <c r="A125" i="1"/>
  <c r="J111" i="1"/>
  <c r="K111" i="1"/>
  <c r="A72" i="1"/>
  <c r="J67" i="1"/>
  <c r="K67" i="1"/>
  <c r="J147" i="1"/>
  <c r="K147" i="1"/>
  <c r="J70" i="1"/>
  <c r="K70" i="1"/>
  <c r="J97" i="1"/>
  <c r="K97" i="1"/>
  <c r="J120" i="1"/>
  <c r="K120" i="1"/>
  <c r="J141" i="1"/>
  <c r="K141" i="1"/>
  <c r="J133" i="1"/>
  <c r="K133" i="1"/>
  <c r="A106" i="1"/>
  <c r="A89" i="1"/>
  <c r="A84" i="1"/>
  <c r="A111" i="1"/>
  <c r="A81" i="1"/>
  <c r="J110" i="1"/>
  <c r="K110" i="1"/>
  <c r="A64" i="1"/>
  <c r="A7" i="1"/>
  <c r="J75" i="1"/>
  <c r="K75" i="1"/>
  <c r="J138" i="1"/>
  <c r="K138" i="1"/>
  <c r="J115" i="1"/>
  <c r="K115" i="1"/>
  <c r="J83" i="1"/>
  <c r="K83" i="1"/>
  <c r="J129" i="1"/>
  <c r="K129" i="1"/>
  <c r="A30" i="1"/>
  <c r="J117" i="1"/>
  <c r="K117" i="1"/>
  <c r="A67" i="1"/>
  <c r="J79" i="1"/>
  <c r="K79" i="1"/>
  <c r="J89" i="1"/>
  <c r="K89" i="1"/>
  <c r="A57" i="1"/>
  <c r="K29" i="1"/>
  <c r="J29" i="1"/>
  <c r="K43" i="1"/>
  <c r="J43" i="1"/>
  <c r="K44" i="1"/>
  <c r="J44" i="1"/>
  <c r="K36" i="1"/>
  <c r="J36" i="1"/>
  <c r="K48" i="1"/>
  <c r="J48" i="1"/>
  <c r="K21" i="1"/>
  <c r="J21" i="1"/>
  <c r="K27" i="1"/>
  <c r="J27" i="1"/>
  <c r="J18" i="1"/>
  <c r="K18" i="1"/>
  <c r="K45" i="1"/>
  <c r="J45" i="1"/>
  <c r="J7" i="1"/>
  <c r="K7" i="1"/>
  <c r="J34" i="1"/>
  <c r="K34" i="1"/>
  <c r="K39" i="1"/>
  <c r="J39" i="1"/>
  <c r="J30" i="1"/>
  <c r="K30" i="1"/>
  <c r="K25" i="1"/>
  <c r="J25" i="1"/>
  <c r="K16" i="1"/>
  <c r="J16" i="1"/>
  <c r="K11" i="1"/>
  <c r="J11" i="1"/>
  <c r="A20" i="1"/>
  <c r="A35" i="1"/>
  <c r="A38" i="1"/>
  <c r="A53" i="1"/>
  <c r="A92" i="1"/>
  <c r="A56" i="1"/>
  <c r="A144" i="1"/>
  <c r="A29" i="1"/>
  <c r="A140" i="1"/>
  <c r="A83" i="1"/>
  <c r="A51" i="1"/>
  <c r="A26" i="1"/>
  <c r="A15" i="1"/>
  <c r="A74" i="1" l="1"/>
  <c r="A123" i="1"/>
  <c r="A47" i="1"/>
  <c r="A114" i="1"/>
  <c r="A137" i="1"/>
  <c r="A105" i="1"/>
  <c r="A80" i="1"/>
  <c r="A3" i="1"/>
  <c r="A63" i="1"/>
  <c r="A132" i="1"/>
  <c r="A98" i="1"/>
  <c r="A61" i="1"/>
  <c r="J101" i="1"/>
  <c r="K101" i="1"/>
  <c r="J86" i="1"/>
  <c r="K86" i="1"/>
  <c r="J61" i="1"/>
  <c r="K61" i="1"/>
  <c r="J116" i="1"/>
  <c r="K116" i="1"/>
  <c r="J69" i="1"/>
  <c r="K69" i="1"/>
  <c r="A143" i="1"/>
  <c r="J77" i="1"/>
  <c r="K77" i="1"/>
  <c r="J78" i="1"/>
  <c r="K78" i="1"/>
  <c r="J105" i="1"/>
  <c r="K105" i="1"/>
  <c r="A134" i="1"/>
  <c r="J66" i="1"/>
  <c r="K66" i="1"/>
  <c r="J107" i="1"/>
  <c r="K107" i="1"/>
  <c r="A71" i="1"/>
  <c r="J63" i="1"/>
  <c r="K63" i="1"/>
  <c r="A119" i="1"/>
  <c r="J80" i="1"/>
  <c r="K80" i="1"/>
  <c r="J132" i="1"/>
  <c r="K132" i="1"/>
  <c r="J98" i="1"/>
  <c r="K98" i="1"/>
  <c r="A107" i="1"/>
  <c r="J96" i="1"/>
  <c r="K96" i="1"/>
  <c r="J134" i="1"/>
  <c r="K134" i="1"/>
  <c r="J143" i="1"/>
  <c r="K143" i="1"/>
  <c r="J92" i="1"/>
  <c r="K92" i="1"/>
  <c r="J53" i="1"/>
  <c r="K53" i="1"/>
  <c r="J104" i="1"/>
  <c r="K104" i="1"/>
  <c r="J87" i="1"/>
  <c r="K87" i="1"/>
  <c r="A104" i="1"/>
  <c r="A86" i="1"/>
  <c r="J56" i="1"/>
  <c r="K56" i="1"/>
  <c r="A96" i="1"/>
  <c r="A101" i="1"/>
  <c r="J119" i="1"/>
  <c r="K119" i="1"/>
  <c r="J95" i="1"/>
  <c r="K95" i="1"/>
  <c r="J114" i="1"/>
  <c r="K114" i="1"/>
  <c r="J71" i="1"/>
  <c r="K71" i="1"/>
  <c r="J137" i="1"/>
  <c r="K137" i="1"/>
  <c r="A12" i="1"/>
  <c r="J128" i="1"/>
  <c r="K128" i="1"/>
  <c r="A17" i="1"/>
  <c r="A128" i="1"/>
  <c r="A78" i="1"/>
  <c r="A42" i="1"/>
  <c r="A87" i="1"/>
  <c r="A14" i="1"/>
  <c r="A33" i="1"/>
  <c r="A24" i="1"/>
  <c r="J123" i="1"/>
  <c r="K123" i="1"/>
  <c r="J74" i="1"/>
  <c r="K74" i="1"/>
  <c r="A66" i="1"/>
  <c r="A116" i="1"/>
  <c r="A69" i="1"/>
  <c r="J50" i="1"/>
  <c r="K50" i="1"/>
  <c r="J14" i="1"/>
  <c r="K14" i="1"/>
  <c r="K12" i="1"/>
  <c r="J12" i="1"/>
  <c r="K24" i="1"/>
  <c r="J24" i="1"/>
  <c r="K47" i="1"/>
  <c r="J47" i="1"/>
  <c r="K41" i="1"/>
  <c r="J41" i="1"/>
  <c r="K15" i="1"/>
  <c r="J15" i="1"/>
  <c r="J3" i="1"/>
  <c r="K3" i="1"/>
  <c r="K51" i="1"/>
  <c r="J51" i="1"/>
  <c r="J26" i="1"/>
  <c r="K26" i="1"/>
  <c r="K17" i="1"/>
  <c r="J17" i="1"/>
  <c r="K20" i="1"/>
  <c r="J20" i="1"/>
  <c r="J42" i="1"/>
  <c r="K42" i="1"/>
  <c r="K33" i="1"/>
  <c r="J33" i="1"/>
  <c r="J38" i="1"/>
  <c r="K38" i="1"/>
  <c r="K35" i="1"/>
  <c r="J35" i="1"/>
  <c r="A32" i="1"/>
  <c r="A95" i="1"/>
  <c r="A41" i="1"/>
  <c r="A50" i="1"/>
  <c r="A60" i="1"/>
  <c r="A77" i="1"/>
  <c r="A10" i="1" l="1"/>
  <c r="A23" i="1"/>
  <c r="J131" i="1"/>
  <c r="K131" i="1"/>
  <c r="J65" i="1"/>
  <c r="K65" i="1"/>
  <c r="A65" i="1"/>
  <c r="A131" i="1"/>
  <c r="A113" i="1"/>
  <c r="A122" i="1"/>
  <c r="J60" i="1"/>
  <c r="K60" i="1"/>
  <c r="A13" i="1"/>
  <c r="J113" i="1"/>
  <c r="K113" i="1"/>
  <c r="A2" i="1"/>
  <c r="J122" i="1"/>
  <c r="K122" i="1"/>
  <c r="J62" i="1"/>
  <c r="K62" i="1"/>
  <c r="A62" i="1"/>
  <c r="J68" i="1"/>
  <c r="K68" i="1"/>
  <c r="A68" i="1"/>
  <c r="J2" i="1"/>
  <c r="K2" i="1"/>
  <c r="K13" i="1"/>
  <c r="J13" i="1"/>
  <c r="J10" i="1"/>
  <c r="K10" i="1"/>
  <c r="K23" i="1"/>
  <c r="J23" i="1"/>
  <c r="K32" i="1"/>
  <c r="J32" i="1"/>
  <c r="J59" i="1" l="1"/>
  <c r="K59" i="1"/>
  <c r="A59" i="1"/>
  <c r="A9" i="1"/>
  <c r="K9" i="1" l="1"/>
  <c r="J9" i="1"/>
</calcChain>
</file>

<file path=xl/sharedStrings.xml><?xml version="1.0" encoding="utf-8"?>
<sst xmlns="http://schemas.openxmlformats.org/spreadsheetml/2006/main" count="453" uniqueCount="98">
  <si>
    <t/>
  </si>
  <si>
    <t>ორგანიზაციული კოდი</t>
  </si>
  <si>
    <t>დასახელება</t>
  </si>
  <si>
    <t>ხარჯები</t>
  </si>
  <si>
    <t>შრომის ანაზღაურება</t>
  </si>
  <si>
    <t>საქონელი და მომსახურება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</si>
  <si>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</si>
  <si>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</si>
  <si>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</si>
  <si>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27 01 05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</si>
  <si>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</si>
  <si>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27 02 03</t>
  </si>
  <si>
    <t>სოციალური რეაბილიტაცია და ბავშვზე ზრუნვა</t>
  </si>
  <si>
    <t>27 02 03 01</t>
  </si>
  <si>
    <t>კრიზისულ მდგომარეობაში მყოფი ბავშვიანი ოჯახების დახმარება</t>
  </si>
  <si>
    <t>27 02 03 01 01</t>
  </si>
  <si>
    <t>27 02 03 01 02</t>
  </si>
  <si>
    <t>კრიზისულ მდგომარეობაში მყოფი ბავშვიანი ოჯახების დახმარება (სსიპ - სახელმწიფო ზრუნვისა და ტრეფიკინგის მსხვერპლთა, დაზარალებულთა დახმარების სააგენტო)</t>
  </si>
  <si>
    <t>27 02 03 02</t>
  </si>
  <si>
    <t>ბავშვთა ადრეული განვითარების ხელშეწყობა</t>
  </si>
  <si>
    <t>27 02 03 02 01</t>
  </si>
  <si>
    <t>27 02 03 02 02</t>
  </si>
  <si>
    <t>ბავშვთა ადრეული განვითარების ხელშეწყობა (სსიპ - სახელმწიფო ზრუნვისა და ტრეფიკინგის მსხვერპლთა, დაზარალებულთა დახმარების სააგენტო)</t>
  </si>
  <si>
    <t>27 02 03 03</t>
  </si>
  <si>
    <t>ბავშვთა რეაბილიტაცია/აბილიტაცია</t>
  </si>
  <si>
    <t>27 02 03 03 01</t>
  </si>
  <si>
    <t>27 02 03 03 02</t>
  </si>
  <si>
    <t>ბავშვთა რეაბილიტაცია/აბილიტაცია (სსიპ - სახელმწიფო ზრუნვისა და ტრეფიკინგის მსხვერპლთა, დაზარალებულთა დახმარების სააგენტო)</t>
  </si>
  <si>
    <t>27 02 03 04</t>
  </si>
  <si>
    <t>ომის მონაწილეთა რეაბილიტაციის ხელშეწყობა</t>
  </si>
  <si>
    <t>27 02 03 04 01</t>
  </si>
  <si>
    <t>27 02 03 04 02</t>
  </si>
  <si>
    <t>ომის მონაწილეთა რეაბილიტაციის ხელშეწყობა (სსიპ - სახელმწიფო ზრუნვისა და ტრეფიკინგის მსხვერპლთა, დაზარალებულთა დახმარების სააგენტო)</t>
  </si>
  <si>
    <t>27 02 03 05</t>
  </si>
  <si>
    <t>დღის ცენტრებში მომსახურებით უზრუნველყოფა</t>
  </si>
  <si>
    <t>27 02 03 05 01</t>
  </si>
  <si>
    <t>27 02 03 05 02</t>
  </si>
  <si>
    <t>დღის ცენტრებში მომსახურებით უზრუნველყოფა (სსიპ - სახელმწიფო ზრუნვისა და ტრეფიკინგის მსხვერპლთა, დაზარალებულთა დახმარების სააგენტო)</t>
  </si>
  <si>
    <t>27 02 03 06</t>
  </si>
  <si>
    <t>დამხმარე საშუალებებით უზრუნველყოფა</t>
  </si>
  <si>
    <t>27 02 03 06 01</t>
  </si>
  <si>
    <t>27 02 03 06 02</t>
  </si>
  <si>
    <t>დამხმარე საშუალებებით უზრუნველყოფა (სსიპ - სახელმწიფო ზრუნვისა და ტრეფიკინგის მსხვერპლთა, დაზარალებულთა დახმარების სააგენტო)</t>
  </si>
  <si>
    <t>27 02 03 07</t>
  </si>
  <si>
    <t>ყრუთა კომუნიკაციის ხელშეწყობა</t>
  </si>
  <si>
    <t>27 02 03 07 01</t>
  </si>
  <si>
    <t>27 02 03 07 02</t>
  </si>
  <si>
    <t>ყრუთა კომუნიკაციის ხელშეწყობა (სსიპ - სახელმწიფო ზრუნვისა და ტრეფიკინგის მსხვერპლთა, დაზარალებულთა დახმარების სააგენტო)</t>
  </si>
  <si>
    <t>27 02 03 08</t>
  </si>
  <si>
    <t>დედათა და ბავშვთა თავშესაფრით უზრუნველყოფა</t>
  </si>
  <si>
    <t>27 02 03 08 01</t>
  </si>
  <si>
    <t>27 02 03 08 02</t>
  </si>
  <si>
    <t>დედათა და ბავშვთა თავშესაფრით უზრუნველყოფა (სსიპ - სახელმწიფო ზრუნვისა და ტრეფიკინგის მსხვერპლთა, დაზარალებულთა დახმარების სააგენტო)</t>
  </si>
  <si>
    <t>27 02 03 09</t>
  </si>
  <si>
    <t>მინდობით აღზრდა</t>
  </si>
  <si>
    <t>27 02 03 09 01</t>
  </si>
  <si>
    <t>27 02 03 09 02</t>
  </si>
  <si>
    <t>მინდობით აღზრდა (სსიპ - სახელმწიფო ზრუნვისა და ტრეფიკინგის მსხვერპლთა, დაზარალებულთა დახმარების სააგენტო)</t>
  </si>
  <si>
    <t>27 02 03 10</t>
  </si>
  <si>
    <t>მცირე საოჯახო ტიპის სახლებში მომსახურებით უზრუნველყოფა</t>
  </si>
  <si>
    <t>27 02 03 10 01</t>
  </si>
  <si>
    <t>27 02 03 10 02</t>
  </si>
  <si>
    <t>მცირე საოჯახო ტიპის სახლებში მომსახურებით უზრუნველყოფა (სსიპ - სახელმწიფო ზრუნვისა და ტრეფიკინგის მსხვერპლთა, დაზარალებულთა დახმარების სააგენტო)</t>
  </si>
  <si>
    <t>27 02 03 11</t>
  </si>
  <si>
    <t>მიუსაფარ ბავშვთა თავშესაფრით უზრუნველყოფა</t>
  </si>
  <si>
    <t>27 02 03 11 01</t>
  </si>
  <si>
    <t>27 02 03 11 02</t>
  </si>
  <si>
    <t>მიუსაფარ ბავშვთა თავშესაფრით უზრუნველყოფა (სსიპ - სახელმწიფო ზრუნვისა და ტრეფიკინგის მსხვერპლთა, დაზარალებულთა დახმარების სააგენტო)</t>
  </si>
  <si>
    <t>27 02 03 12</t>
  </si>
  <si>
    <t>სათემო ორგანიზაციებში მომსახურებით უზრუნველყოფა</t>
  </si>
  <si>
    <t>27 02 03 12 01</t>
  </si>
  <si>
    <t>27 02 03 12 02</t>
  </si>
  <si>
    <t>სათემო ორგანიზაციებში მომსახურებით უზრუნველყოფა (სსიპ - სახელმწიფო ზრუნვისა და ტრეფიკინგის მსხვერპლთა, დაზარალებულთა დახმარების სააგენტო)</t>
  </si>
  <si>
    <t>27 02 03 13</t>
  </si>
  <si>
    <t>განვითარების მძიმე და ღრმა შეფერხების მქონე ბავშვთა ბინაზე მოვლით უზრუნველყოფა</t>
  </si>
  <si>
    <t>27 02 03 13 01</t>
  </si>
  <si>
    <t>27 02 03 13 02</t>
  </si>
  <si>
    <t>განვითარების მძიმე და ღრმა შეფერხების მქონე ბავშვთა ბინაზე მოვლით უზრუნველყოფა (სსიპ - სახელმწიფო ზრუნვისა და ტრეფიკინგის მსხვერპლთა, დაზარალებულთა დახმარების სააგენტო)</t>
  </si>
  <si>
    <t>27 02 03 14</t>
  </si>
  <si>
    <t>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</t>
  </si>
  <si>
    <t>27 02 03 14 01</t>
  </si>
  <si>
    <t>27 02 03 14 02</t>
  </si>
  <si>
    <t>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 (სსიპ - სახელმწიფო ზრუნვისა და ტრეფიკინგის მსხვერპლთა, დაზარალებულთა დახმარების სააგენტო)</t>
  </si>
  <si>
    <t>27 02 03 15</t>
  </si>
  <si>
    <t>მზრუნველობამოკლებული ბავშვების რეინტეგრაცია</t>
  </si>
  <si>
    <t>27 02 05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</si>
  <si>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</si>
  <si>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დამტკიცებული</t>
  </si>
  <si>
    <t>დაზუსტებული</t>
  </si>
  <si>
    <t>სატენდერო ეკონომია I კვარტალი</t>
  </si>
  <si>
    <t>25 მაისიდან წლის ბოლომდე მოსალოდნელი ხარჯი</t>
  </si>
  <si>
    <t>წლიური მოსალოდნელი ხარჯი</t>
  </si>
  <si>
    <t xml:space="preserve">საკასო 25 მაისამდე </t>
  </si>
  <si>
    <t>წლიური დეფიციტი/პროფიციტი</t>
  </si>
  <si>
    <t>წლიური მოსალოდნელი საკასო/დაზუსტებულთან</t>
  </si>
  <si>
    <t>კომენტარი</t>
  </si>
  <si>
    <t>განმახორციელებელი</t>
  </si>
  <si>
    <t>ტრეფიკინგი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</si>
</sst>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\ &quot;₾&quot;_-;\-* #,##0\ &quot;₾&quot;_-;_-* &quot;-&quot;\ &quot;₾&quot;_-;_-@_-"/>
    <numFmt numFmtId="165" formatCode="_-* #,##0\ _₾_-;\-* #,##0\ _₾_-;_-* &quot;-&quot;\ _₾_-;_-@_-"/>
    <numFmt numFmtId="166" formatCode="_-* #,##0.00\ &quot;₾&quot;_-;\-* #,##0.00\ &quot;₾&quot;_-;_-* &quot;-&quot;??\ &quot;₾&quot;_-;_-@_-"/>
    <numFmt numFmtId="167" formatCode="_-* #,##0.00\ _₾_-;\-* #,##0.00\ _₾_-;_-* &quot;-&quot;??\ _₾_-;_-@_-"/>
  </numFmts>
  <fonts count="7" x14ac:knownFonts="1"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</font>
    <font>
      <b/>
      <sz val="11"/>
      <color rgb="FF000000"/>
      <name val="Sylfaen"/>
      <family val="2"/>
    </font>
    <font>
      <b/>
      <sz val="10"/>
      <color rgb="FF000000"/>
      <name val="Arial"/>
      <family val="2"/>
    </font>
    <font>
      <sz val="10"/>
      <color rgb="FF000000"/>
      <name val="Sylfaen"/>
      <family val="2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double">
        <color rgb="FFD3D3D3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6">
    <xf numFmtId="0" fontId="2" fillId="0" borderId="0" xfId="0" applyFont="1" applyFill="1" applyBorder="1"/>
    <xf numFmtId="0" fontId="4" fillId="0" borderId="2" xfId="0" applyNumberFormat="1" applyFont="1" applyFill="1" applyBorder="1" applyAlignment="1">
      <alignment horizontal="center" vertical="center" wrapText="1" readingOrder="1"/>
    </xf>
    <xf numFmtId="0" fontId="5" fillId="0" borderId="2" xfId="0" applyNumberFormat="1" applyFont="1" applyFill="1" applyBorder="1" applyAlignment="1">
      <alignment horizontal="left" vertical="center" wrapText="1" indent="3" readingOrder="1"/>
    </xf>
    <xf numFmtId="0" fontId="5" fillId="0" borderId="2" xfId="0" applyNumberFormat="1" applyFont="1" applyFill="1" applyBorder="1" applyAlignment="1">
      <alignment horizontal="left" vertical="center" wrapText="1" indent="4" readingOrder="1"/>
    </xf>
    <xf numFmtId="0" fontId="5" fillId="0" borderId="2" xfId="0" applyNumberFormat="1" applyFont="1" applyFill="1" applyBorder="1" applyAlignment="1">
      <alignment horizontal="left" vertical="center" wrapText="1" indent="6" readingOrder="1"/>
    </xf>
    <xf numFmtId="0" fontId="5" fillId="0" borderId="2" xfId="0" applyNumberFormat="1" applyFont="1" applyFill="1" applyBorder="1" applyAlignment="1">
      <alignment horizontal="left" vertical="center" wrapText="1" indent="7" readingOrder="1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center" readingOrder="1"/>
    </xf>
    <xf numFmtId="3" fontId="2" fillId="0" borderId="0" xfId="0" applyNumberFormat="1" applyFont="1" applyFill="1" applyBorder="1"/>
    <xf numFmtId="3" fontId="5" fillId="0" borderId="2" xfId="0" applyNumberFormat="1" applyFont="1" applyFill="1" applyBorder="1" applyAlignment="1">
      <alignment horizontal="right" vertical="center" wrapText="1" readingOrder="1"/>
    </xf>
    <xf numFmtId="3" fontId="2" fillId="0" borderId="0" xfId="4" applyNumberFormat="1" applyFont="1" applyFill="1" applyBorder="1"/>
    <xf numFmtId="3" fontId="3" fillId="0" borderId="1" xfId="4" applyNumberFormat="1" applyFont="1" applyFill="1" applyBorder="1" applyAlignment="1">
      <alignment horizontal="center" vertical="center" wrapText="1" readingOrder="1"/>
    </xf>
    <xf numFmtId="3" fontId="5" fillId="0" borderId="2" xfId="4" applyNumberFormat="1" applyFont="1" applyFill="1" applyBorder="1" applyAlignment="1">
      <alignment horizontal="right" vertical="center" wrapText="1" readingOrder="1"/>
    </xf>
    <xf numFmtId="9" fontId="5" fillId="0" borderId="2" xfId="4" applyNumberFormat="1" applyFont="1" applyFill="1" applyBorder="1" applyAlignment="1">
      <alignment horizontal="right" vertical="center" wrapText="1" readingOrder="1"/>
    </xf>
    <xf numFmtId="0" fontId="2" fillId="2" borderId="0" xfId="0" applyFont="1" applyFill="1" applyBorder="1"/>
    <xf numFmtId="0" fontId="4" fillId="2" borderId="2" xfId="0" applyNumberFormat="1" applyFont="1" applyFill="1" applyBorder="1" applyAlignment="1">
      <alignment horizontal="center" vertical="center" wrapText="1" readingOrder="1"/>
    </xf>
    <xf numFmtId="0" fontId="5" fillId="2" borderId="2" xfId="0" applyNumberFormat="1" applyFont="1" applyFill="1" applyBorder="1" applyAlignment="1">
      <alignment horizontal="left" vertical="center" wrapText="1" indent="2" readingOrder="1"/>
    </xf>
    <xf numFmtId="3" fontId="5" fillId="2" borderId="2" xfId="0" applyNumberFormat="1" applyFont="1" applyFill="1" applyBorder="1" applyAlignment="1">
      <alignment horizontal="right" vertical="center" wrapText="1" readingOrder="1"/>
    </xf>
    <xf numFmtId="3" fontId="5" fillId="2" borderId="2" xfId="4" applyNumberFormat="1" applyFont="1" applyFill="1" applyBorder="1" applyAlignment="1">
      <alignment horizontal="right" vertical="center" wrapText="1" readingOrder="1"/>
    </xf>
    <xf numFmtId="9" fontId="5" fillId="2" borderId="2" xfId="4" applyNumberFormat="1" applyFont="1" applyFill="1" applyBorder="1" applyAlignment="1">
      <alignment horizontal="right" vertical="center" wrapText="1" readingOrder="1"/>
    </xf>
    <xf numFmtId="0" fontId="5" fillId="2" borderId="2" xfId="0" applyNumberFormat="1" applyFont="1" applyFill="1" applyBorder="1" applyAlignment="1">
      <alignment horizontal="left" vertical="center" wrapText="1" indent="3" readingOrder="1"/>
    </xf>
    <xf numFmtId="0" fontId="5" fillId="2" borderId="2" xfId="0" applyNumberFormat="1" applyFont="1" applyFill="1" applyBorder="1" applyAlignment="1">
      <alignment horizontal="left" vertical="center" wrapText="1" indent="4" readingOrder="1"/>
    </xf>
    <xf numFmtId="0" fontId="6" fillId="0" borderId="0" xfId="0" applyFont="1" applyFill="1" applyBorder="1" applyAlignment="1">
      <alignment vertical="center" readingOrder="1"/>
    </xf>
    <xf numFmtId="0" fontId="2" fillId="3" borderId="0" xfId="0" applyFont="1" applyFill="1" applyBorder="1"/>
    <xf numFmtId="0" fontId="4" fillId="3" borderId="2" xfId="0" applyNumberFormat="1" applyFont="1" applyFill="1" applyBorder="1" applyAlignment="1">
      <alignment horizontal="center" vertical="center" wrapText="1" readingOrder="1"/>
    </xf>
    <xf numFmtId="3" fontId="5" fillId="3" borderId="2" xfId="4" applyNumberFormat="1" applyFont="1" applyFill="1" applyBorder="1" applyAlignment="1">
      <alignment horizontal="right" vertical="center" wrapText="1" readingOrder="1"/>
    </xf>
    <xf numFmtId="3" fontId="5" fillId="3" borderId="2" xfId="0" applyNumberFormat="1" applyFont="1" applyFill="1" applyBorder="1" applyAlignment="1">
      <alignment horizontal="right" vertical="center" wrapText="1" readingOrder="1"/>
    </xf>
    <xf numFmtId="9" fontId="5" fillId="3" borderId="2" xfId="4" applyNumberFormat="1" applyFont="1" applyFill="1" applyBorder="1" applyAlignment="1">
      <alignment horizontal="right" vertical="center" wrapText="1" readingOrder="1"/>
    </xf>
    <xf numFmtId="0" fontId="5" fillId="3" borderId="2" xfId="0" applyNumberFormat="1" applyFont="1" applyFill="1" applyBorder="1" applyAlignment="1">
      <alignment horizontal="left" vertical="center" wrapText="1" indent="4" readingOrder="1"/>
    </xf>
    <xf numFmtId="0" fontId="2" fillId="4" borderId="0" xfId="0" applyFont="1" applyFill="1" applyBorder="1"/>
    <xf numFmtId="0" fontId="4" fillId="4" borderId="2" xfId="0" applyNumberFormat="1" applyFont="1" applyFill="1" applyBorder="1" applyAlignment="1">
      <alignment horizontal="center" vertical="center" wrapText="1" readingOrder="1"/>
    </xf>
    <xf numFmtId="0" fontId="5" fillId="4" borderId="2" xfId="0" applyNumberFormat="1" applyFont="1" applyFill="1" applyBorder="1" applyAlignment="1">
      <alignment horizontal="left" vertical="center" wrapText="1" indent="4" readingOrder="1"/>
    </xf>
    <xf numFmtId="3" fontId="5" fillId="4" borderId="2" xfId="4" applyNumberFormat="1" applyFont="1" applyFill="1" applyBorder="1" applyAlignment="1">
      <alignment horizontal="right" vertical="center" wrapText="1" readingOrder="1"/>
    </xf>
    <xf numFmtId="3" fontId="5" fillId="4" borderId="2" xfId="0" applyNumberFormat="1" applyFont="1" applyFill="1" applyBorder="1" applyAlignment="1">
      <alignment horizontal="right" vertical="center" wrapText="1" readingOrder="1"/>
    </xf>
    <xf numFmtId="9" fontId="5" fillId="4" borderId="2" xfId="4" applyNumberFormat="1" applyFont="1" applyFill="1" applyBorder="1" applyAlignment="1">
      <alignment horizontal="right" vertical="center" wrapText="1" readingOrder="1"/>
    </xf>
    <xf numFmtId="0" fontId="5" fillId="4" borderId="2" xfId="0" applyNumberFormat="1" applyFont="1" applyFill="1" applyBorder="1" applyAlignment="1">
      <alignment horizontal="left" vertical="center" wrapText="1" indent="3" readingOrder="1"/>
    </xf>
  </cellXfs>
  <cellStyles count="6">
    <cellStyle name="Comma" xfId="4"/>
    <cellStyle name="Comma [0]" xfId="5"/>
    <cellStyle name="Currency" xfId="2"/>
    <cellStyle name="Currency [0]" xfId="3"/>
    <cellStyle name="Normal" xfId="0" builtinId="0"/>
    <cellStyle name="Percent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0"/>
  <sheetViews>
    <sheetView showGridLines="0" tabSelected="1" zoomScale="85" zoomScaleNormal="85" workbookViewId="0">
      <pane xSplit="3" ySplit="1" topLeftCell="D128" activePane="bottomRight" state="frozen"/>
      <selection pane="topRight" activeCell="C1" sqref="C1"/>
      <selection pane="bottomLeft" activeCell="A5" sqref="A5"/>
      <selection pane="bottomRight" activeCell="C142" sqref="C142"/>
    </sheetView>
  </sheetViews>
  <sheetFormatPr defaultColWidth="9.140625" defaultRowHeight="15" x14ac:dyDescent="0.25"/>
  <cols>
    <col min="1" max="1" width="4.42578125" style="6" customWidth="1"/>
    <col min="2" max="2" width="13.7109375" customWidth="1"/>
    <col min="3" max="3" width="61.7109375" customWidth="1"/>
    <col min="4" max="4" width="17.5703125" style="10" customWidth="1"/>
    <col min="5" max="5" width="23.7109375" style="8" customWidth="1"/>
    <col min="6" max="12" width="26" style="10" customWidth="1"/>
    <col min="14" max="14" width="26.28515625" bestFit="1" customWidth="1"/>
  </cols>
  <sheetData>
    <row r="1" spans="1:14" s="7" customFormat="1" ht="60" x14ac:dyDescent="0.25">
      <c r="B1" s="11" t="s">
        <v>1</v>
      </c>
      <c r="C1" s="11" t="s">
        <v>2</v>
      </c>
      <c r="D1" s="11" t="s">
        <v>89</v>
      </c>
      <c r="E1" s="11" t="s">
        <v>87</v>
      </c>
      <c r="F1" s="11" t="s">
        <v>88</v>
      </c>
      <c r="G1" s="11" t="s">
        <v>92</v>
      </c>
      <c r="H1" s="11" t="s">
        <v>90</v>
      </c>
      <c r="I1" s="11" t="s">
        <v>91</v>
      </c>
      <c r="J1" s="11" t="s">
        <v>93</v>
      </c>
      <c r="K1" s="11" t="s">
        <v>94</v>
      </c>
      <c r="L1" s="11" t="s">
        <v>95</v>
      </c>
      <c r="N1" s="22" t="s">
        <v>96</v>
      </c>
    </row>
    <row r="2" spans="1:14" s="14" customFormat="1" ht="30.75" thickBot="1" x14ac:dyDescent="0.3">
      <c r="A2" s="14" t="str">
        <f t="shared" ref="A2:A3" si="0">IF(D2+E2+F2+G2+H2+I2&lt;=0,"a","b")</f>
        <v>b</v>
      </c>
      <c r="B2" s="15" t="s">
        <v>9</v>
      </c>
      <c r="C2" s="16" t="s">
        <v>10</v>
      </c>
      <c r="D2" s="18">
        <f t="shared" ref="D2" si="1">SUM(D3,D8)</f>
        <v>0</v>
      </c>
      <c r="E2" s="17">
        <f t="shared" ref="E2" si="2">SUM(E3,E8)</f>
        <v>1100000</v>
      </c>
      <c r="F2" s="18">
        <f t="shared" ref="F2" si="3">SUM(F3,F8)</f>
        <v>5473300</v>
      </c>
      <c r="G2" s="18">
        <f t="shared" ref="G2:H2" si="4">SUM(G3,G8)</f>
        <v>1604434</v>
      </c>
      <c r="H2" s="18">
        <f t="shared" si="4"/>
        <v>3868866</v>
      </c>
      <c r="I2" s="18">
        <f t="shared" ref="I2:I3" si="5">G2+H2</f>
        <v>5473300</v>
      </c>
      <c r="J2" s="18">
        <f t="shared" ref="J2:J3" si="6">F2-I2</f>
        <v>0</v>
      </c>
      <c r="K2" s="19">
        <f t="shared" ref="K2:K3" si="7">I2/F2</f>
        <v>1</v>
      </c>
      <c r="L2" s="18"/>
      <c r="N2" s="14" t="s">
        <v>97</v>
      </c>
    </row>
    <row r="3" spans="1:14" ht="16.5" thickTop="1" thickBot="1" x14ac:dyDescent="0.3">
      <c r="A3" s="6" t="str">
        <f t="shared" si="0"/>
        <v>b</v>
      </c>
      <c r="B3" s="1" t="s">
        <v>0</v>
      </c>
      <c r="C3" s="2" t="s">
        <v>3</v>
      </c>
      <c r="D3" s="12">
        <f t="shared" ref="D3" si="8">SUM(D4:D7)</f>
        <v>0</v>
      </c>
      <c r="E3" s="9">
        <f t="shared" ref="E3" si="9">SUM(E4:E7)</f>
        <v>1095000</v>
      </c>
      <c r="F3" s="12">
        <f t="shared" ref="F3" si="10">SUM(F4:F7)</f>
        <v>5468300</v>
      </c>
      <c r="G3" s="12">
        <f t="shared" ref="G3:H3" si="11">SUM(G4:G7)</f>
        <v>1604434</v>
      </c>
      <c r="H3" s="12">
        <f t="shared" si="11"/>
        <v>3863866</v>
      </c>
      <c r="I3" s="12">
        <f t="shared" si="5"/>
        <v>5468300</v>
      </c>
      <c r="J3" s="12">
        <f t="shared" si="6"/>
        <v>0</v>
      </c>
      <c r="K3" s="13">
        <f t="shared" si="7"/>
        <v>1</v>
      </c>
      <c r="L3" s="12"/>
      <c r="N3" s="14" t="s">
        <v>97</v>
      </c>
    </row>
    <row r="4" spans="1:14" ht="16.5" thickTop="1" thickBot="1" x14ac:dyDescent="0.3">
      <c r="A4" s="6" t="str">
        <f t="shared" ref="A4:A30" si="12">IF(D4+E4+F4+G4+H4+I4&lt;=0,"a","b")</f>
        <v>b</v>
      </c>
      <c r="B4" s="1" t="s">
        <v>0</v>
      </c>
      <c r="C4" s="3" t="s">
        <v>4</v>
      </c>
      <c r="D4" s="12"/>
      <c r="E4" s="9">
        <v>810000</v>
      </c>
      <c r="F4" s="12">
        <v>4898300</v>
      </c>
      <c r="G4" s="12">
        <v>1406231</v>
      </c>
      <c r="H4" s="12">
        <f>+F4-G4-D4</f>
        <v>3492069</v>
      </c>
      <c r="I4" s="12">
        <f>G4+H4</f>
        <v>4898300</v>
      </c>
      <c r="J4" s="12">
        <f t="shared" ref="J4:J30" si="13">F4-I4</f>
        <v>0</v>
      </c>
      <c r="K4" s="13">
        <f t="shared" ref="K4:K30" si="14">I4/F4</f>
        <v>1</v>
      </c>
      <c r="L4" s="12"/>
      <c r="N4" s="14" t="s">
        <v>97</v>
      </c>
    </row>
    <row r="5" spans="1:14" ht="16.5" thickTop="1" thickBot="1" x14ac:dyDescent="0.3">
      <c r="A5" s="6" t="str">
        <f t="shared" si="12"/>
        <v>b</v>
      </c>
      <c r="B5" s="1" t="s">
        <v>0</v>
      </c>
      <c r="C5" s="3" t="s">
        <v>5</v>
      </c>
      <c r="D5" s="12"/>
      <c r="E5" s="9">
        <v>270000</v>
      </c>
      <c r="F5" s="12">
        <v>530000</v>
      </c>
      <c r="G5" s="12">
        <v>171473</v>
      </c>
      <c r="H5" s="12">
        <f t="shared" ref="H5:H8" si="15">+F5-G5-D5</f>
        <v>358527</v>
      </c>
      <c r="I5" s="12">
        <f t="shared" ref="I5:I31" si="16">G5+H5</f>
        <v>530000</v>
      </c>
      <c r="J5" s="12">
        <f t="shared" si="13"/>
        <v>0</v>
      </c>
      <c r="K5" s="13">
        <f t="shared" si="14"/>
        <v>1</v>
      </c>
      <c r="L5" s="12"/>
      <c r="N5" s="14" t="s">
        <v>97</v>
      </c>
    </row>
    <row r="6" spans="1:14" ht="16.5" thickTop="1" thickBot="1" x14ac:dyDescent="0.3">
      <c r="A6" s="6" t="str">
        <f t="shared" si="12"/>
        <v>b</v>
      </c>
      <c r="B6" s="1" t="s">
        <v>0</v>
      </c>
      <c r="C6" s="3" t="s">
        <v>6</v>
      </c>
      <c r="D6" s="12"/>
      <c r="E6" s="9">
        <v>10000</v>
      </c>
      <c r="F6" s="12">
        <v>35000</v>
      </c>
      <c r="G6" s="12">
        <v>26058</v>
      </c>
      <c r="H6" s="12">
        <f t="shared" si="15"/>
        <v>8942</v>
      </c>
      <c r="I6" s="12">
        <f t="shared" si="16"/>
        <v>35000</v>
      </c>
      <c r="J6" s="12">
        <f t="shared" si="13"/>
        <v>0</v>
      </c>
      <c r="K6" s="13">
        <f t="shared" si="14"/>
        <v>1</v>
      </c>
      <c r="L6" s="12"/>
      <c r="N6" s="14" t="s">
        <v>97</v>
      </c>
    </row>
    <row r="7" spans="1:14" ht="16.5" thickTop="1" thickBot="1" x14ac:dyDescent="0.3">
      <c r="A7" s="6" t="str">
        <f t="shared" si="12"/>
        <v>b</v>
      </c>
      <c r="B7" s="1" t="s">
        <v>0</v>
      </c>
      <c r="C7" s="3" t="s">
        <v>7</v>
      </c>
      <c r="D7" s="12"/>
      <c r="E7" s="9">
        <v>5000</v>
      </c>
      <c r="F7" s="12">
        <v>5000</v>
      </c>
      <c r="G7" s="12">
        <v>672</v>
      </c>
      <c r="H7" s="12">
        <f t="shared" si="15"/>
        <v>4328</v>
      </c>
      <c r="I7" s="12">
        <f t="shared" si="16"/>
        <v>5000</v>
      </c>
      <c r="J7" s="12">
        <f t="shared" si="13"/>
        <v>0</v>
      </c>
      <c r="K7" s="13">
        <f t="shared" si="14"/>
        <v>1</v>
      </c>
      <c r="L7" s="12"/>
      <c r="N7" s="14" t="s">
        <v>97</v>
      </c>
    </row>
    <row r="8" spans="1:14" ht="16.5" thickTop="1" thickBot="1" x14ac:dyDescent="0.3">
      <c r="A8" s="6" t="str">
        <f t="shared" si="12"/>
        <v>b</v>
      </c>
      <c r="B8" s="1" t="s">
        <v>0</v>
      </c>
      <c r="C8" s="2" t="s">
        <v>8</v>
      </c>
      <c r="D8" s="12"/>
      <c r="E8" s="9">
        <v>5000</v>
      </c>
      <c r="F8" s="12">
        <v>5000</v>
      </c>
      <c r="G8" s="12"/>
      <c r="H8" s="12">
        <f t="shared" si="15"/>
        <v>5000</v>
      </c>
      <c r="I8" s="12">
        <f t="shared" si="16"/>
        <v>5000</v>
      </c>
      <c r="J8" s="12">
        <f t="shared" si="13"/>
        <v>0</v>
      </c>
      <c r="K8" s="13">
        <f t="shared" si="14"/>
        <v>1</v>
      </c>
      <c r="L8" s="12"/>
      <c r="N8" s="14" t="s">
        <v>97</v>
      </c>
    </row>
    <row r="9" spans="1:14" s="14" customFormat="1" ht="16.5" thickTop="1" thickBot="1" x14ac:dyDescent="0.3">
      <c r="A9" s="14" t="str">
        <f t="shared" si="12"/>
        <v>b</v>
      </c>
      <c r="B9" s="15" t="s">
        <v>11</v>
      </c>
      <c r="C9" s="16" t="s">
        <v>12</v>
      </c>
      <c r="D9" s="18">
        <f t="shared" ref="D9:F9" si="17">SUM(D14,D23,D32,D41,D50,D59,D68,D77,D86,D95,D104,D113,D122,D131,D140)</f>
        <v>0</v>
      </c>
      <c r="E9" s="17">
        <f t="shared" si="17"/>
        <v>37400000</v>
      </c>
      <c r="F9" s="18">
        <f t="shared" si="17"/>
        <v>37896100</v>
      </c>
      <c r="G9" s="18">
        <f t="shared" ref="G9:H9" si="18">SUM(G14,G23,G32,G41,G50,G59,G68,G77,G86,G95,G104,G113,G122,G131,G140)</f>
        <v>12290853</v>
      </c>
      <c r="H9" s="18">
        <f t="shared" si="18"/>
        <v>26167912</v>
      </c>
      <c r="I9" s="18">
        <f t="shared" si="16"/>
        <v>38458765</v>
      </c>
      <c r="J9" s="18">
        <f t="shared" si="13"/>
        <v>-562665</v>
      </c>
      <c r="K9" s="19">
        <f t="shared" si="14"/>
        <v>1.0148475700665767</v>
      </c>
      <c r="L9" s="18"/>
      <c r="N9" s="14" t="s">
        <v>97</v>
      </c>
    </row>
    <row r="10" spans="1:14" ht="16.5" thickTop="1" thickBot="1" x14ac:dyDescent="0.3">
      <c r="A10" s="6" t="str">
        <f t="shared" si="12"/>
        <v>b</v>
      </c>
      <c r="B10" s="1" t="s">
        <v>0</v>
      </c>
      <c r="C10" s="2" t="s">
        <v>3</v>
      </c>
      <c r="D10" s="12">
        <f t="shared" ref="D10:F10" si="19">SUM(D15,D24,D33,D42,D51,D60,D69,D78,D87,D96,D105,D114,D123,D132,D141)</f>
        <v>0</v>
      </c>
      <c r="E10" s="9">
        <f t="shared" si="19"/>
        <v>37400000</v>
      </c>
      <c r="F10" s="12">
        <f t="shared" si="19"/>
        <v>37896100</v>
      </c>
      <c r="G10" s="12">
        <f>SUM(G15,G24,G33,G42,G51,G60,G69,G78,G87,G96,G105,G114,G123,G132,G141)</f>
        <v>12290853</v>
      </c>
      <c r="H10" s="12">
        <f t="shared" ref="H10" si="20">SUM(H15,H24,H33,H42,H51,H60,H69,H78,H87,H96,H105,H114,H123,H132,H141)</f>
        <v>26167912</v>
      </c>
      <c r="I10" s="12">
        <f t="shared" si="16"/>
        <v>38458765</v>
      </c>
      <c r="J10" s="12">
        <f t="shared" si="13"/>
        <v>-562665</v>
      </c>
      <c r="K10" s="13">
        <f t="shared" si="14"/>
        <v>1.0148475700665767</v>
      </c>
      <c r="L10" s="12"/>
      <c r="N10" s="14" t="s">
        <v>97</v>
      </c>
    </row>
    <row r="11" spans="1:14" ht="16.5" thickTop="1" thickBot="1" x14ac:dyDescent="0.3">
      <c r="A11" s="6" t="str">
        <f t="shared" si="12"/>
        <v>b</v>
      </c>
      <c r="B11" s="1" t="s">
        <v>0</v>
      </c>
      <c r="C11" s="3" t="s">
        <v>5</v>
      </c>
      <c r="D11" s="12">
        <f t="shared" ref="D11:F11" si="21">SUM(D106)</f>
        <v>0</v>
      </c>
      <c r="E11" s="9">
        <f t="shared" si="21"/>
        <v>1200000</v>
      </c>
      <c r="F11" s="12">
        <f t="shared" si="21"/>
        <v>1000000</v>
      </c>
      <c r="G11" s="12">
        <f t="shared" ref="G11:H11" si="22">SUM(G106)</f>
        <v>306080</v>
      </c>
      <c r="H11" s="12">
        <f t="shared" si="22"/>
        <v>693590</v>
      </c>
      <c r="I11" s="12">
        <f t="shared" si="16"/>
        <v>999670</v>
      </c>
      <c r="J11" s="12">
        <f t="shared" si="13"/>
        <v>330</v>
      </c>
      <c r="K11" s="13">
        <f t="shared" si="14"/>
        <v>0.99966999999999995</v>
      </c>
      <c r="L11" s="12"/>
      <c r="N11" s="14" t="s">
        <v>97</v>
      </c>
    </row>
    <row r="12" spans="1:14" ht="16.5" thickTop="1" thickBot="1" x14ac:dyDescent="0.3">
      <c r="A12" s="6" t="str">
        <f t="shared" si="12"/>
        <v>b</v>
      </c>
      <c r="B12" s="1" t="s">
        <v>0</v>
      </c>
      <c r="C12" s="3" t="s">
        <v>6</v>
      </c>
      <c r="D12" s="12">
        <f t="shared" ref="D12:F12" si="23">SUM(D16,D25,D34,D43,D52,D70,D79,D88,D97,D115,D124,D133,D142)</f>
        <v>0</v>
      </c>
      <c r="E12" s="9">
        <f t="shared" si="23"/>
        <v>30600000</v>
      </c>
      <c r="F12" s="12">
        <f t="shared" si="23"/>
        <v>31041600</v>
      </c>
      <c r="G12" s="12">
        <f t="shared" ref="G12:H12" si="24">SUM(G16,G25,G34,G43,G52,G70,G79,G88,G97,G115,G124,G133,G142)</f>
        <v>11036016</v>
      </c>
      <c r="H12" s="12">
        <f t="shared" si="24"/>
        <v>20568579</v>
      </c>
      <c r="I12" s="12">
        <f t="shared" si="16"/>
        <v>31604595</v>
      </c>
      <c r="J12" s="12">
        <f t="shared" si="13"/>
        <v>-562995</v>
      </c>
      <c r="K12" s="13">
        <f t="shared" si="14"/>
        <v>1.018136790629349</v>
      </c>
      <c r="L12" s="12"/>
      <c r="N12" s="14" t="s">
        <v>97</v>
      </c>
    </row>
    <row r="13" spans="1:14" ht="16.5" thickTop="1" thickBot="1" x14ac:dyDescent="0.3">
      <c r="A13" s="6" t="str">
        <f t="shared" si="12"/>
        <v>b</v>
      </c>
      <c r="B13" s="1" t="s">
        <v>0</v>
      </c>
      <c r="C13" s="3" t="s">
        <v>7</v>
      </c>
      <c r="D13" s="12">
        <f t="shared" ref="D13:F13" si="25">SUM(D61)</f>
        <v>0</v>
      </c>
      <c r="E13" s="9">
        <f t="shared" si="25"/>
        <v>5600000</v>
      </c>
      <c r="F13" s="12">
        <f t="shared" si="25"/>
        <v>5854500</v>
      </c>
      <c r="G13" s="12">
        <f t="shared" ref="G13:H13" si="26">SUM(G61)</f>
        <v>948757</v>
      </c>
      <c r="H13" s="12">
        <f t="shared" si="26"/>
        <v>4905743</v>
      </c>
      <c r="I13" s="12">
        <f t="shared" si="16"/>
        <v>5854500</v>
      </c>
      <c r="J13" s="12">
        <f t="shared" si="13"/>
        <v>0</v>
      </c>
      <c r="K13" s="13">
        <f t="shared" si="14"/>
        <v>1</v>
      </c>
      <c r="L13" s="12"/>
      <c r="N13" s="14" t="s">
        <v>97</v>
      </c>
    </row>
    <row r="14" spans="1:14" s="14" customFormat="1" ht="31.5" thickTop="1" thickBot="1" x14ac:dyDescent="0.3">
      <c r="A14" s="14" t="str">
        <f t="shared" si="12"/>
        <v>b</v>
      </c>
      <c r="B14" s="15" t="s">
        <v>13</v>
      </c>
      <c r="C14" s="20" t="s">
        <v>14</v>
      </c>
      <c r="D14" s="18">
        <f t="shared" ref="D14:F14" si="27">SUM(D17,D20)</f>
        <v>0</v>
      </c>
      <c r="E14" s="17">
        <f t="shared" si="27"/>
        <v>1800000</v>
      </c>
      <c r="F14" s="18">
        <f t="shared" si="27"/>
        <v>1300000</v>
      </c>
      <c r="G14" s="18">
        <f t="shared" ref="G14:H14" si="28">SUM(G17,G20)</f>
        <v>320493</v>
      </c>
      <c r="H14" s="18">
        <f t="shared" si="28"/>
        <v>979507</v>
      </c>
      <c r="I14" s="18">
        <f t="shared" si="16"/>
        <v>1300000</v>
      </c>
      <c r="J14" s="18">
        <f t="shared" si="13"/>
        <v>0</v>
      </c>
      <c r="K14" s="19">
        <f t="shared" si="14"/>
        <v>1</v>
      </c>
      <c r="L14" s="18"/>
      <c r="N14" s="14" t="s">
        <v>97</v>
      </c>
    </row>
    <row r="15" spans="1:14" ht="16.5" thickTop="1" thickBot="1" x14ac:dyDescent="0.3">
      <c r="A15" s="6" t="str">
        <f t="shared" si="12"/>
        <v>b</v>
      </c>
      <c r="B15" s="1" t="s">
        <v>0</v>
      </c>
      <c r="C15" s="3" t="s">
        <v>3</v>
      </c>
      <c r="D15" s="12">
        <f t="shared" ref="D15:F15" si="29">SUM(D18,D21)</f>
        <v>0</v>
      </c>
      <c r="E15" s="9">
        <f t="shared" si="29"/>
        <v>1800000</v>
      </c>
      <c r="F15" s="12">
        <f t="shared" si="29"/>
        <v>1300000</v>
      </c>
      <c r="G15" s="12">
        <f t="shared" ref="G15:H15" si="30">SUM(G18,G21)</f>
        <v>320493</v>
      </c>
      <c r="H15" s="12">
        <f t="shared" si="30"/>
        <v>979507</v>
      </c>
      <c r="I15" s="12">
        <f t="shared" si="16"/>
        <v>1300000</v>
      </c>
      <c r="J15" s="12">
        <f t="shared" si="13"/>
        <v>0</v>
      </c>
      <c r="K15" s="13">
        <f t="shared" si="14"/>
        <v>1</v>
      </c>
      <c r="L15" s="12"/>
      <c r="N15" s="14" t="s">
        <v>97</v>
      </c>
    </row>
    <row r="16" spans="1:14" ht="16.5" thickTop="1" thickBot="1" x14ac:dyDescent="0.3">
      <c r="A16" s="6" t="str">
        <f t="shared" si="12"/>
        <v>b</v>
      </c>
      <c r="B16" s="1" t="s">
        <v>0</v>
      </c>
      <c r="C16" s="4" t="s">
        <v>6</v>
      </c>
      <c r="D16" s="12">
        <f t="shared" ref="D16:F16" si="31">SUM(D19,D22)</f>
        <v>0</v>
      </c>
      <c r="E16" s="9">
        <f t="shared" si="31"/>
        <v>1800000</v>
      </c>
      <c r="F16" s="12">
        <f t="shared" si="31"/>
        <v>1300000</v>
      </c>
      <c r="G16" s="12">
        <f t="shared" ref="G16:H16" si="32">SUM(G19,G22)</f>
        <v>320493</v>
      </c>
      <c r="H16" s="12">
        <f t="shared" si="32"/>
        <v>979507</v>
      </c>
      <c r="I16" s="12">
        <f t="shared" si="16"/>
        <v>1300000</v>
      </c>
      <c r="J16" s="12">
        <f t="shared" si="13"/>
        <v>0</v>
      </c>
      <c r="K16" s="13">
        <f t="shared" si="14"/>
        <v>1</v>
      </c>
      <c r="L16" s="12"/>
      <c r="N16" s="14" t="s">
        <v>97</v>
      </c>
    </row>
    <row r="17" spans="1:14" s="14" customFormat="1" ht="31.5" thickTop="1" thickBot="1" x14ac:dyDescent="0.3">
      <c r="A17" s="14" t="str">
        <f t="shared" si="12"/>
        <v>b</v>
      </c>
      <c r="B17" s="15" t="s">
        <v>15</v>
      </c>
      <c r="C17" s="21" t="s">
        <v>14</v>
      </c>
      <c r="D17" s="18">
        <f t="shared" ref="D17:D18" si="33">SUM(D18)</f>
        <v>0</v>
      </c>
      <c r="E17" s="17">
        <f t="shared" ref="E17:H18" si="34">SUM(E18)</f>
        <v>1800000</v>
      </c>
      <c r="F17" s="18">
        <f t="shared" si="34"/>
        <v>91596</v>
      </c>
      <c r="G17" s="18">
        <f t="shared" si="34"/>
        <v>91596</v>
      </c>
      <c r="H17" s="18">
        <f t="shared" si="34"/>
        <v>0</v>
      </c>
      <c r="I17" s="18">
        <f t="shared" si="16"/>
        <v>91596</v>
      </c>
      <c r="J17" s="18">
        <f t="shared" si="13"/>
        <v>0</v>
      </c>
      <c r="K17" s="19">
        <f t="shared" si="14"/>
        <v>1</v>
      </c>
      <c r="L17" s="18"/>
      <c r="N17" s="14" t="s">
        <v>97</v>
      </c>
    </row>
    <row r="18" spans="1:14" ht="16.5" thickTop="1" thickBot="1" x14ac:dyDescent="0.3">
      <c r="A18" s="6" t="str">
        <f t="shared" si="12"/>
        <v>b</v>
      </c>
      <c r="B18" s="1" t="s">
        <v>0</v>
      </c>
      <c r="C18" s="4" t="s">
        <v>3</v>
      </c>
      <c r="D18" s="12">
        <f t="shared" si="33"/>
        <v>0</v>
      </c>
      <c r="E18" s="9">
        <f t="shared" si="34"/>
        <v>1800000</v>
      </c>
      <c r="F18" s="12">
        <f t="shared" si="34"/>
        <v>91596</v>
      </c>
      <c r="G18" s="12">
        <f t="shared" si="34"/>
        <v>91596</v>
      </c>
      <c r="H18" s="12">
        <f t="shared" si="34"/>
        <v>0</v>
      </c>
      <c r="I18" s="12">
        <f t="shared" si="16"/>
        <v>91596</v>
      </c>
      <c r="J18" s="12">
        <f t="shared" si="13"/>
        <v>0</v>
      </c>
      <c r="K18" s="13">
        <f t="shared" si="14"/>
        <v>1</v>
      </c>
      <c r="L18" s="12"/>
      <c r="N18" s="14" t="s">
        <v>97</v>
      </c>
    </row>
    <row r="19" spans="1:14" ht="16.5" thickTop="1" thickBot="1" x14ac:dyDescent="0.3">
      <c r="A19" s="6" t="str">
        <f t="shared" si="12"/>
        <v>b</v>
      </c>
      <c r="B19" s="1" t="s">
        <v>0</v>
      </c>
      <c r="C19" s="5" t="s">
        <v>6</v>
      </c>
      <c r="D19" s="12"/>
      <c r="E19" s="9">
        <v>1800000</v>
      </c>
      <c r="F19" s="12">
        <v>91596</v>
      </c>
      <c r="G19" s="12">
        <v>91596</v>
      </c>
      <c r="H19" s="12"/>
      <c r="I19" s="12">
        <f t="shared" si="16"/>
        <v>91596</v>
      </c>
      <c r="J19" s="12">
        <f t="shared" si="13"/>
        <v>0</v>
      </c>
      <c r="K19" s="13">
        <f t="shared" si="14"/>
        <v>1</v>
      </c>
      <c r="L19" s="12"/>
      <c r="N19" s="14" t="s">
        <v>97</v>
      </c>
    </row>
    <row r="20" spans="1:14" s="23" customFormat="1" ht="46.5" thickTop="1" thickBot="1" x14ac:dyDescent="0.3">
      <c r="A20" s="23" t="str">
        <f t="shared" si="12"/>
        <v>b</v>
      </c>
      <c r="B20" s="24" t="s">
        <v>16</v>
      </c>
      <c r="C20" s="28" t="s">
        <v>17</v>
      </c>
      <c r="D20" s="25">
        <f t="shared" ref="D20:D21" si="35">SUM(D21)</f>
        <v>0</v>
      </c>
      <c r="E20" s="26">
        <f t="shared" ref="E20:H21" si="36">SUM(E21)</f>
        <v>0</v>
      </c>
      <c r="F20" s="25">
        <f t="shared" si="36"/>
        <v>1208404</v>
      </c>
      <c r="G20" s="25">
        <f t="shared" si="36"/>
        <v>228897</v>
      </c>
      <c r="H20" s="25">
        <f t="shared" si="36"/>
        <v>979507</v>
      </c>
      <c r="I20" s="25">
        <f t="shared" si="16"/>
        <v>1208404</v>
      </c>
      <c r="J20" s="25">
        <f t="shared" si="13"/>
        <v>0</v>
      </c>
      <c r="K20" s="27">
        <f t="shared" si="14"/>
        <v>1</v>
      </c>
      <c r="L20" s="25"/>
      <c r="N20" s="23" t="s">
        <v>97</v>
      </c>
    </row>
    <row r="21" spans="1:14" ht="16.5" thickTop="1" thickBot="1" x14ac:dyDescent="0.3">
      <c r="A21" s="6" t="str">
        <f t="shared" si="12"/>
        <v>b</v>
      </c>
      <c r="B21" s="1" t="s">
        <v>0</v>
      </c>
      <c r="C21" s="4" t="s">
        <v>3</v>
      </c>
      <c r="D21" s="12">
        <f t="shared" si="35"/>
        <v>0</v>
      </c>
      <c r="E21" s="9">
        <f t="shared" si="36"/>
        <v>0</v>
      </c>
      <c r="F21" s="12">
        <f t="shared" si="36"/>
        <v>1208404</v>
      </c>
      <c r="G21" s="12">
        <f t="shared" si="36"/>
        <v>228897</v>
      </c>
      <c r="H21" s="12">
        <f t="shared" si="36"/>
        <v>979507</v>
      </c>
      <c r="I21" s="12">
        <f t="shared" si="16"/>
        <v>1208404</v>
      </c>
      <c r="J21" s="12">
        <f t="shared" si="13"/>
        <v>0</v>
      </c>
      <c r="K21" s="13">
        <f t="shared" si="14"/>
        <v>1</v>
      </c>
      <c r="L21" s="12"/>
      <c r="N21" s="14" t="s">
        <v>97</v>
      </c>
    </row>
    <row r="22" spans="1:14" ht="16.5" thickTop="1" thickBot="1" x14ac:dyDescent="0.3">
      <c r="A22" s="6" t="str">
        <f t="shared" si="12"/>
        <v>b</v>
      </c>
      <c r="B22" s="1" t="s">
        <v>0</v>
      </c>
      <c r="C22" s="5" t="s">
        <v>6</v>
      </c>
      <c r="D22" s="12"/>
      <c r="E22" s="9">
        <v>0</v>
      </c>
      <c r="F22" s="12">
        <v>1208404</v>
      </c>
      <c r="G22" s="12">
        <v>228897</v>
      </c>
      <c r="H22" s="12">
        <f>+F22-G22</f>
        <v>979507</v>
      </c>
      <c r="I22" s="12">
        <f t="shared" si="16"/>
        <v>1208404</v>
      </c>
      <c r="J22" s="12">
        <f t="shared" si="13"/>
        <v>0</v>
      </c>
      <c r="K22" s="13">
        <f t="shared" si="14"/>
        <v>1</v>
      </c>
      <c r="L22" s="12"/>
      <c r="N22" s="14" t="s">
        <v>97</v>
      </c>
    </row>
    <row r="23" spans="1:14" s="14" customFormat="1" ht="16.5" thickTop="1" thickBot="1" x14ac:dyDescent="0.3">
      <c r="A23" s="14" t="str">
        <f t="shared" si="12"/>
        <v>b</v>
      </c>
      <c r="B23" s="15" t="s">
        <v>18</v>
      </c>
      <c r="C23" s="20" t="s">
        <v>19</v>
      </c>
      <c r="D23" s="18">
        <f t="shared" ref="D23:F23" si="37">SUM(D26,D29)</f>
        <v>0</v>
      </c>
      <c r="E23" s="17">
        <f t="shared" si="37"/>
        <v>2800000</v>
      </c>
      <c r="F23" s="18">
        <f t="shared" si="37"/>
        <v>3200000</v>
      </c>
      <c r="G23" s="18">
        <f t="shared" ref="G23:H23" si="38">SUM(G26,G29)</f>
        <v>924392</v>
      </c>
      <c r="H23" s="18">
        <f t="shared" si="38"/>
        <v>2275608</v>
      </c>
      <c r="I23" s="18">
        <f t="shared" si="16"/>
        <v>3200000</v>
      </c>
      <c r="J23" s="18">
        <f t="shared" si="13"/>
        <v>0</v>
      </c>
      <c r="K23" s="19">
        <f t="shared" si="14"/>
        <v>1</v>
      </c>
      <c r="L23" s="18"/>
      <c r="N23" s="14" t="s">
        <v>97</v>
      </c>
    </row>
    <row r="24" spans="1:14" ht="16.5" thickTop="1" thickBot="1" x14ac:dyDescent="0.3">
      <c r="A24" s="6" t="str">
        <f t="shared" si="12"/>
        <v>b</v>
      </c>
      <c r="B24" s="1" t="s">
        <v>0</v>
      </c>
      <c r="C24" s="3" t="s">
        <v>3</v>
      </c>
      <c r="D24" s="12">
        <f t="shared" ref="D24:F24" si="39">SUM(D27,D30)</f>
        <v>0</v>
      </c>
      <c r="E24" s="9">
        <f t="shared" si="39"/>
        <v>2800000</v>
      </c>
      <c r="F24" s="12">
        <f t="shared" si="39"/>
        <v>3200000</v>
      </c>
      <c r="G24" s="12">
        <f t="shared" ref="G24:H24" si="40">SUM(G27,G30)</f>
        <v>924392</v>
      </c>
      <c r="H24" s="12">
        <f t="shared" si="40"/>
        <v>2275608</v>
      </c>
      <c r="I24" s="12">
        <f t="shared" si="16"/>
        <v>3200000</v>
      </c>
      <c r="J24" s="12">
        <f t="shared" si="13"/>
        <v>0</v>
      </c>
      <c r="K24" s="13">
        <f t="shared" si="14"/>
        <v>1</v>
      </c>
      <c r="L24" s="12"/>
      <c r="N24" s="14" t="s">
        <v>97</v>
      </c>
    </row>
    <row r="25" spans="1:14" ht="16.5" thickTop="1" thickBot="1" x14ac:dyDescent="0.3">
      <c r="A25" s="6" t="str">
        <f t="shared" si="12"/>
        <v>b</v>
      </c>
      <c r="B25" s="1" t="s">
        <v>0</v>
      </c>
      <c r="C25" s="4" t="s">
        <v>6</v>
      </c>
      <c r="D25" s="12">
        <f t="shared" ref="D25:F25" si="41">SUM(D28,D31)</f>
        <v>0</v>
      </c>
      <c r="E25" s="9">
        <f t="shared" si="41"/>
        <v>2800000</v>
      </c>
      <c r="F25" s="12">
        <f t="shared" si="41"/>
        <v>3200000</v>
      </c>
      <c r="G25" s="12">
        <f t="shared" ref="G25:H25" si="42">SUM(G28,G31)</f>
        <v>924392</v>
      </c>
      <c r="H25" s="12">
        <f t="shared" si="42"/>
        <v>2275608</v>
      </c>
      <c r="I25" s="12">
        <f t="shared" si="16"/>
        <v>3200000</v>
      </c>
      <c r="J25" s="12">
        <f t="shared" si="13"/>
        <v>0</v>
      </c>
      <c r="K25" s="13">
        <f t="shared" si="14"/>
        <v>1</v>
      </c>
      <c r="L25" s="12"/>
      <c r="N25" s="14" t="s">
        <v>97</v>
      </c>
    </row>
    <row r="26" spans="1:14" s="14" customFormat="1" ht="16.5" thickTop="1" thickBot="1" x14ac:dyDescent="0.3">
      <c r="A26" s="14" t="str">
        <f t="shared" si="12"/>
        <v>b</v>
      </c>
      <c r="B26" s="15" t="s">
        <v>20</v>
      </c>
      <c r="C26" s="21" t="s">
        <v>19</v>
      </c>
      <c r="D26" s="18">
        <f t="shared" ref="D26:D27" si="43">SUM(D27)</f>
        <v>0</v>
      </c>
      <c r="E26" s="17">
        <f t="shared" ref="E26:H27" si="44">SUM(E27)</f>
        <v>2800000</v>
      </c>
      <c r="F26" s="18">
        <f t="shared" si="44"/>
        <v>204858</v>
      </c>
      <c r="G26" s="18">
        <f t="shared" si="44"/>
        <v>204858</v>
      </c>
      <c r="H26" s="18">
        <f t="shared" si="44"/>
        <v>0</v>
      </c>
      <c r="I26" s="18">
        <f t="shared" si="16"/>
        <v>204858</v>
      </c>
      <c r="J26" s="18">
        <f t="shared" si="13"/>
        <v>0</v>
      </c>
      <c r="K26" s="19">
        <f t="shared" si="14"/>
        <v>1</v>
      </c>
      <c r="L26" s="18"/>
      <c r="N26" s="14" t="s">
        <v>97</v>
      </c>
    </row>
    <row r="27" spans="1:14" ht="16.5" thickTop="1" thickBot="1" x14ac:dyDescent="0.3">
      <c r="A27" s="6" t="str">
        <f t="shared" si="12"/>
        <v>b</v>
      </c>
      <c r="B27" s="1" t="s">
        <v>0</v>
      </c>
      <c r="C27" s="4" t="s">
        <v>3</v>
      </c>
      <c r="D27" s="12">
        <f t="shared" si="43"/>
        <v>0</v>
      </c>
      <c r="E27" s="9">
        <f t="shared" si="44"/>
        <v>2800000</v>
      </c>
      <c r="F27" s="12">
        <f t="shared" si="44"/>
        <v>204858</v>
      </c>
      <c r="G27" s="12">
        <f t="shared" si="44"/>
        <v>204858</v>
      </c>
      <c r="H27" s="12">
        <f t="shared" si="44"/>
        <v>0</v>
      </c>
      <c r="I27" s="12">
        <f t="shared" si="16"/>
        <v>204858</v>
      </c>
      <c r="J27" s="12">
        <f t="shared" si="13"/>
        <v>0</v>
      </c>
      <c r="K27" s="13">
        <f t="shared" si="14"/>
        <v>1</v>
      </c>
      <c r="L27" s="12"/>
      <c r="N27" s="14" t="s">
        <v>97</v>
      </c>
    </row>
    <row r="28" spans="1:14" ht="16.5" thickTop="1" thickBot="1" x14ac:dyDescent="0.3">
      <c r="A28" s="6" t="str">
        <f t="shared" si="12"/>
        <v>b</v>
      </c>
      <c r="B28" s="1" t="s">
        <v>0</v>
      </c>
      <c r="C28" s="5" t="s">
        <v>6</v>
      </c>
      <c r="D28" s="12"/>
      <c r="E28" s="9">
        <v>2800000</v>
      </c>
      <c r="F28" s="12">
        <v>204858</v>
      </c>
      <c r="G28" s="12">
        <v>204858</v>
      </c>
      <c r="H28" s="12"/>
      <c r="I28" s="12">
        <f t="shared" si="16"/>
        <v>204858</v>
      </c>
      <c r="J28" s="12">
        <f t="shared" si="13"/>
        <v>0</v>
      </c>
      <c r="K28" s="13">
        <f t="shared" si="14"/>
        <v>1</v>
      </c>
      <c r="L28" s="12"/>
      <c r="N28" s="14" t="s">
        <v>97</v>
      </c>
    </row>
    <row r="29" spans="1:14" s="23" customFormat="1" ht="46.5" thickTop="1" thickBot="1" x14ac:dyDescent="0.3">
      <c r="A29" s="23" t="str">
        <f t="shared" si="12"/>
        <v>b</v>
      </c>
      <c r="B29" s="24" t="s">
        <v>21</v>
      </c>
      <c r="C29" s="28" t="s">
        <v>22</v>
      </c>
      <c r="D29" s="25">
        <f t="shared" ref="D29:D30" si="45">SUM(D30)</f>
        <v>0</v>
      </c>
      <c r="E29" s="26">
        <f t="shared" ref="E29:H30" si="46">SUM(E30)</f>
        <v>0</v>
      </c>
      <c r="F29" s="25">
        <f t="shared" si="46"/>
        <v>2995142</v>
      </c>
      <c r="G29" s="25">
        <f t="shared" si="46"/>
        <v>719534</v>
      </c>
      <c r="H29" s="25">
        <f t="shared" si="46"/>
        <v>2275608</v>
      </c>
      <c r="I29" s="25">
        <f t="shared" si="16"/>
        <v>2995142</v>
      </c>
      <c r="J29" s="25">
        <f t="shared" si="13"/>
        <v>0</v>
      </c>
      <c r="K29" s="27">
        <f t="shared" si="14"/>
        <v>1</v>
      </c>
      <c r="L29" s="25"/>
      <c r="N29" s="23" t="s">
        <v>97</v>
      </c>
    </row>
    <row r="30" spans="1:14" ht="16.5" thickTop="1" thickBot="1" x14ac:dyDescent="0.3">
      <c r="A30" s="6" t="str">
        <f t="shared" si="12"/>
        <v>b</v>
      </c>
      <c r="B30" s="1" t="s">
        <v>0</v>
      </c>
      <c r="C30" s="4" t="s">
        <v>3</v>
      </c>
      <c r="D30" s="12">
        <f t="shared" si="45"/>
        <v>0</v>
      </c>
      <c r="E30" s="9">
        <f t="shared" si="46"/>
        <v>0</v>
      </c>
      <c r="F30" s="12">
        <f t="shared" si="46"/>
        <v>2995142</v>
      </c>
      <c r="G30" s="12">
        <f t="shared" si="46"/>
        <v>719534</v>
      </c>
      <c r="H30" s="12">
        <f t="shared" si="46"/>
        <v>2275608</v>
      </c>
      <c r="I30" s="12">
        <f t="shared" si="16"/>
        <v>2995142</v>
      </c>
      <c r="J30" s="12">
        <f t="shared" si="13"/>
        <v>0</v>
      </c>
      <c r="K30" s="13">
        <f t="shared" si="14"/>
        <v>1</v>
      </c>
      <c r="L30" s="12"/>
      <c r="N30" s="14" t="s">
        <v>97</v>
      </c>
    </row>
    <row r="31" spans="1:14" ht="16.5" thickTop="1" thickBot="1" x14ac:dyDescent="0.3">
      <c r="A31" s="6" t="str">
        <f t="shared" ref="A31:A94" si="47">IF(D31+E31+F31+G31+H31+I31&lt;=0,"a","b")</f>
        <v>b</v>
      </c>
      <c r="B31" s="1" t="s">
        <v>0</v>
      </c>
      <c r="C31" s="5" t="s">
        <v>6</v>
      </c>
      <c r="D31" s="12"/>
      <c r="E31" s="9">
        <v>0</v>
      </c>
      <c r="F31" s="12">
        <v>2995142</v>
      </c>
      <c r="G31" s="12">
        <v>719534</v>
      </c>
      <c r="H31" s="12">
        <f>+F31-G31</f>
        <v>2275608</v>
      </c>
      <c r="I31" s="12">
        <f t="shared" si="16"/>
        <v>2995142</v>
      </c>
      <c r="J31" s="12">
        <f t="shared" ref="J31:J94" si="48">F31-I31</f>
        <v>0</v>
      </c>
      <c r="K31" s="13">
        <f t="shared" ref="K31:K94" si="49">I31/F31</f>
        <v>1</v>
      </c>
      <c r="L31" s="12"/>
      <c r="N31" s="14" t="s">
        <v>97</v>
      </c>
    </row>
    <row r="32" spans="1:14" s="14" customFormat="1" ht="16.5" thickTop="1" thickBot="1" x14ac:dyDescent="0.3">
      <c r="A32" s="14" t="str">
        <f t="shared" si="47"/>
        <v>b</v>
      </c>
      <c r="B32" s="15" t="s">
        <v>23</v>
      </c>
      <c r="C32" s="20" t="s">
        <v>24</v>
      </c>
      <c r="D32" s="18">
        <f t="shared" ref="D32:F32" si="50">SUM(D35,D38)</f>
        <v>0</v>
      </c>
      <c r="E32" s="17">
        <f t="shared" si="50"/>
        <v>3600000</v>
      </c>
      <c r="F32" s="18">
        <f t="shared" si="50"/>
        <v>3440000</v>
      </c>
      <c r="G32" s="18">
        <f t="shared" ref="G32:H32" si="51">SUM(G35,G38)</f>
        <v>1053350</v>
      </c>
      <c r="H32" s="18">
        <f t="shared" si="51"/>
        <v>2386650</v>
      </c>
      <c r="I32" s="18">
        <f t="shared" ref="I32:I95" si="52">G32+H32</f>
        <v>3440000</v>
      </c>
      <c r="J32" s="18">
        <f t="shared" si="48"/>
        <v>0</v>
      </c>
      <c r="K32" s="19">
        <f t="shared" si="49"/>
        <v>1</v>
      </c>
      <c r="L32" s="18"/>
      <c r="N32" s="14" t="s">
        <v>97</v>
      </c>
    </row>
    <row r="33" spans="1:14" ht="16.5" thickTop="1" thickBot="1" x14ac:dyDescent="0.3">
      <c r="A33" s="6" t="str">
        <f t="shared" si="47"/>
        <v>b</v>
      </c>
      <c r="B33" s="1" t="s">
        <v>0</v>
      </c>
      <c r="C33" s="3" t="s">
        <v>3</v>
      </c>
      <c r="D33" s="12">
        <f t="shared" ref="D33:F33" si="53">SUM(D36,D39)</f>
        <v>0</v>
      </c>
      <c r="E33" s="9">
        <f t="shared" si="53"/>
        <v>3600000</v>
      </c>
      <c r="F33" s="12">
        <f t="shared" si="53"/>
        <v>3440000</v>
      </c>
      <c r="G33" s="12">
        <f t="shared" ref="G33:H33" si="54">SUM(G36,G39)</f>
        <v>1053350</v>
      </c>
      <c r="H33" s="12">
        <f t="shared" si="54"/>
        <v>2386650</v>
      </c>
      <c r="I33" s="12">
        <f t="shared" si="52"/>
        <v>3440000</v>
      </c>
      <c r="J33" s="12">
        <f t="shared" si="48"/>
        <v>0</v>
      </c>
      <c r="K33" s="13">
        <f t="shared" si="49"/>
        <v>1</v>
      </c>
      <c r="L33" s="12"/>
      <c r="N33" s="14" t="s">
        <v>97</v>
      </c>
    </row>
    <row r="34" spans="1:14" ht="16.5" thickTop="1" thickBot="1" x14ac:dyDescent="0.3">
      <c r="A34" s="6" t="str">
        <f t="shared" si="47"/>
        <v>b</v>
      </c>
      <c r="B34" s="1" t="s">
        <v>0</v>
      </c>
      <c r="C34" s="4" t="s">
        <v>6</v>
      </c>
      <c r="D34" s="12">
        <f t="shared" ref="D34:F34" si="55">SUM(D37,D40)</f>
        <v>0</v>
      </c>
      <c r="E34" s="9">
        <f t="shared" si="55"/>
        <v>3600000</v>
      </c>
      <c r="F34" s="12">
        <f t="shared" si="55"/>
        <v>3440000</v>
      </c>
      <c r="G34" s="12">
        <f t="shared" ref="G34:H34" si="56">SUM(G37,G40)</f>
        <v>1053350</v>
      </c>
      <c r="H34" s="12">
        <f t="shared" si="56"/>
        <v>2386650</v>
      </c>
      <c r="I34" s="12">
        <f t="shared" si="52"/>
        <v>3440000</v>
      </c>
      <c r="J34" s="12">
        <f t="shared" si="48"/>
        <v>0</v>
      </c>
      <c r="K34" s="13">
        <f t="shared" si="49"/>
        <v>1</v>
      </c>
      <c r="L34" s="12"/>
      <c r="N34" s="14" t="s">
        <v>97</v>
      </c>
    </row>
    <row r="35" spans="1:14" s="14" customFormat="1" ht="16.5" thickTop="1" thickBot="1" x14ac:dyDescent="0.3">
      <c r="A35" s="14" t="str">
        <f t="shared" si="47"/>
        <v>b</v>
      </c>
      <c r="B35" s="15" t="s">
        <v>25</v>
      </c>
      <c r="C35" s="21" t="s">
        <v>24</v>
      </c>
      <c r="D35" s="18">
        <f t="shared" ref="D35:D36" si="57">SUM(D36)</f>
        <v>0</v>
      </c>
      <c r="E35" s="17">
        <f t="shared" ref="E35:H36" si="58">SUM(E36)</f>
        <v>3600000</v>
      </c>
      <c r="F35" s="18">
        <f t="shared" si="58"/>
        <v>317860</v>
      </c>
      <c r="G35" s="18">
        <f t="shared" si="58"/>
        <v>317860</v>
      </c>
      <c r="H35" s="18">
        <f t="shared" si="58"/>
        <v>0</v>
      </c>
      <c r="I35" s="18">
        <f t="shared" si="52"/>
        <v>317860</v>
      </c>
      <c r="J35" s="18">
        <f t="shared" si="48"/>
        <v>0</v>
      </c>
      <c r="K35" s="19">
        <f t="shared" si="49"/>
        <v>1</v>
      </c>
      <c r="L35" s="18"/>
      <c r="N35" s="14" t="s">
        <v>97</v>
      </c>
    </row>
    <row r="36" spans="1:14" ht="16.5" thickTop="1" thickBot="1" x14ac:dyDescent="0.3">
      <c r="A36" s="6" t="str">
        <f t="shared" si="47"/>
        <v>b</v>
      </c>
      <c r="B36" s="1" t="s">
        <v>0</v>
      </c>
      <c r="C36" s="4" t="s">
        <v>3</v>
      </c>
      <c r="D36" s="12">
        <f t="shared" si="57"/>
        <v>0</v>
      </c>
      <c r="E36" s="9">
        <f t="shared" si="58"/>
        <v>3600000</v>
      </c>
      <c r="F36" s="12">
        <f t="shared" si="58"/>
        <v>317860</v>
      </c>
      <c r="G36" s="12">
        <f t="shared" si="58"/>
        <v>317860</v>
      </c>
      <c r="H36" s="12">
        <f t="shared" si="58"/>
        <v>0</v>
      </c>
      <c r="I36" s="12">
        <f t="shared" si="52"/>
        <v>317860</v>
      </c>
      <c r="J36" s="12">
        <f t="shared" si="48"/>
        <v>0</v>
      </c>
      <c r="K36" s="13">
        <f t="shared" si="49"/>
        <v>1</v>
      </c>
      <c r="L36" s="12"/>
      <c r="N36" s="14" t="s">
        <v>97</v>
      </c>
    </row>
    <row r="37" spans="1:14" ht="16.5" thickTop="1" thickBot="1" x14ac:dyDescent="0.3">
      <c r="A37" s="6" t="str">
        <f t="shared" si="47"/>
        <v>b</v>
      </c>
      <c r="B37" s="1" t="s">
        <v>0</v>
      </c>
      <c r="C37" s="5" t="s">
        <v>6</v>
      </c>
      <c r="D37" s="12"/>
      <c r="E37" s="9">
        <v>3600000</v>
      </c>
      <c r="F37" s="12">
        <v>317860</v>
      </c>
      <c r="G37" s="12">
        <v>317860</v>
      </c>
      <c r="H37" s="12"/>
      <c r="I37" s="12">
        <f t="shared" si="52"/>
        <v>317860</v>
      </c>
      <c r="J37" s="12">
        <f t="shared" si="48"/>
        <v>0</v>
      </c>
      <c r="K37" s="13">
        <f t="shared" si="49"/>
        <v>1</v>
      </c>
      <c r="L37" s="12"/>
      <c r="N37" s="14" t="s">
        <v>97</v>
      </c>
    </row>
    <row r="38" spans="1:14" s="23" customFormat="1" ht="46.5" thickTop="1" thickBot="1" x14ac:dyDescent="0.3">
      <c r="A38" s="23" t="str">
        <f t="shared" si="47"/>
        <v>b</v>
      </c>
      <c r="B38" s="24" t="s">
        <v>26</v>
      </c>
      <c r="C38" s="28" t="s">
        <v>27</v>
      </c>
      <c r="D38" s="25">
        <f t="shared" ref="D38:D39" si="59">SUM(D39)</f>
        <v>0</v>
      </c>
      <c r="E38" s="26">
        <f t="shared" ref="E38:H39" si="60">SUM(E39)</f>
        <v>0</v>
      </c>
      <c r="F38" s="25">
        <f t="shared" si="60"/>
        <v>3122140</v>
      </c>
      <c r="G38" s="25">
        <f t="shared" si="60"/>
        <v>735490</v>
      </c>
      <c r="H38" s="25">
        <f t="shared" si="60"/>
        <v>2386650</v>
      </c>
      <c r="I38" s="25">
        <f t="shared" si="52"/>
        <v>3122140</v>
      </c>
      <c r="J38" s="25">
        <f t="shared" si="48"/>
        <v>0</v>
      </c>
      <c r="K38" s="27">
        <f t="shared" si="49"/>
        <v>1</v>
      </c>
      <c r="L38" s="25"/>
      <c r="N38" s="23" t="s">
        <v>97</v>
      </c>
    </row>
    <row r="39" spans="1:14" ht="16.5" thickTop="1" thickBot="1" x14ac:dyDescent="0.3">
      <c r="A39" s="6" t="str">
        <f t="shared" si="47"/>
        <v>b</v>
      </c>
      <c r="B39" s="1" t="s">
        <v>0</v>
      </c>
      <c r="C39" s="4" t="s">
        <v>3</v>
      </c>
      <c r="D39" s="12">
        <f t="shared" si="59"/>
        <v>0</v>
      </c>
      <c r="E39" s="9">
        <f t="shared" si="60"/>
        <v>0</v>
      </c>
      <c r="F39" s="12">
        <f t="shared" si="60"/>
        <v>3122140</v>
      </c>
      <c r="G39" s="12">
        <f t="shared" si="60"/>
        <v>735490</v>
      </c>
      <c r="H39" s="12">
        <f t="shared" si="60"/>
        <v>2386650</v>
      </c>
      <c r="I39" s="12">
        <f t="shared" si="52"/>
        <v>3122140</v>
      </c>
      <c r="J39" s="12">
        <f t="shared" si="48"/>
        <v>0</v>
      </c>
      <c r="K39" s="13">
        <f t="shared" si="49"/>
        <v>1</v>
      </c>
      <c r="L39" s="12"/>
      <c r="N39" s="14" t="s">
        <v>97</v>
      </c>
    </row>
    <row r="40" spans="1:14" ht="16.5" thickTop="1" thickBot="1" x14ac:dyDescent="0.3">
      <c r="A40" s="6" t="str">
        <f t="shared" si="47"/>
        <v>b</v>
      </c>
      <c r="B40" s="1" t="s">
        <v>0</v>
      </c>
      <c r="C40" s="5" t="s">
        <v>6</v>
      </c>
      <c r="D40" s="12"/>
      <c r="E40" s="9">
        <v>0</v>
      </c>
      <c r="F40" s="12">
        <v>3122140</v>
      </c>
      <c r="G40" s="12">
        <v>735490</v>
      </c>
      <c r="H40" s="12">
        <f>+F40-G40</f>
        <v>2386650</v>
      </c>
      <c r="I40" s="12">
        <f t="shared" si="52"/>
        <v>3122140</v>
      </c>
      <c r="J40" s="12">
        <f t="shared" si="48"/>
        <v>0</v>
      </c>
      <c r="K40" s="13">
        <f t="shared" si="49"/>
        <v>1</v>
      </c>
      <c r="L40" s="12"/>
      <c r="N40" s="14" t="s">
        <v>97</v>
      </c>
    </row>
    <row r="41" spans="1:14" s="14" customFormat="1" ht="16.5" thickTop="1" thickBot="1" x14ac:dyDescent="0.3">
      <c r="A41" s="14" t="str">
        <f t="shared" si="47"/>
        <v>b</v>
      </c>
      <c r="B41" s="15" t="s">
        <v>28</v>
      </c>
      <c r="C41" s="20" t="s">
        <v>29</v>
      </c>
      <c r="D41" s="18">
        <f t="shared" ref="D41:F41" si="61">SUM(D44,D47)</f>
        <v>0</v>
      </c>
      <c r="E41" s="17">
        <f t="shared" si="61"/>
        <v>38000</v>
      </c>
      <c r="F41" s="18">
        <f t="shared" si="61"/>
        <v>20000</v>
      </c>
      <c r="G41" s="18">
        <f t="shared" ref="G41:H41" si="62">SUM(G44,G47)</f>
        <v>2516</v>
      </c>
      <c r="H41" s="18">
        <f t="shared" si="62"/>
        <v>17484</v>
      </c>
      <c r="I41" s="18">
        <f t="shared" si="52"/>
        <v>20000</v>
      </c>
      <c r="J41" s="18">
        <f t="shared" si="48"/>
        <v>0</v>
      </c>
      <c r="K41" s="19">
        <f t="shared" si="49"/>
        <v>1</v>
      </c>
      <c r="L41" s="18"/>
      <c r="N41" s="14" t="s">
        <v>97</v>
      </c>
    </row>
    <row r="42" spans="1:14" ht="16.5" thickTop="1" thickBot="1" x14ac:dyDescent="0.3">
      <c r="A42" s="6" t="str">
        <f t="shared" si="47"/>
        <v>b</v>
      </c>
      <c r="B42" s="1" t="s">
        <v>0</v>
      </c>
      <c r="C42" s="3" t="s">
        <v>3</v>
      </c>
      <c r="D42" s="12">
        <f t="shared" ref="D42:F42" si="63">SUM(D45,D48)</f>
        <v>0</v>
      </c>
      <c r="E42" s="9">
        <f t="shared" si="63"/>
        <v>38000</v>
      </c>
      <c r="F42" s="12">
        <f t="shared" si="63"/>
        <v>20000</v>
      </c>
      <c r="G42" s="12">
        <f t="shared" ref="G42:H42" si="64">SUM(G45,G48)</f>
        <v>2516</v>
      </c>
      <c r="H42" s="12">
        <f t="shared" si="64"/>
        <v>17484</v>
      </c>
      <c r="I42" s="12">
        <f t="shared" si="52"/>
        <v>20000</v>
      </c>
      <c r="J42" s="12">
        <f t="shared" si="48"/>
        <v>0</v>
      </c>
      <c r="K42" s="13">
        <f t="shared" si="49"/>
        <v>1</v>
      </c>
      <c r="L42" s="12"/>
      <c r="N42" s="14" t="s">
        <v>97</v>
      </c>
    </row>
    <row r="43" spans="1:14" ht="16.5" thickTop="1" thickBot="1" x14ac:dyDescent="0.3">
      <c r="A43" s="6" t="str">
        <f t="shared" si="47"/>
        <v>b</v>
      </c>
      <c r="B43" s="1" t="s">
        <v>0</v>
      </c>
      <c r="C43" s="4" t="s">
        <v>6</v>
      </c>
      <c r="D43" s="12">
        <f t="shared" ref="D43:F43" si="65">SUM(D46,D49)</f>
        <v>0</v>
      </c>
      <c r="E43" s="9">
        <f t="shared" si="65"/>
        <v>38000</v>
      </c>
      <c r="F43" s="12">
        <f t="shared" si="65"/>
        <v>20000</v>
      </c>
      <c r="G43" s="12">
        <f t="shared" ref="G43:H43" si="66">SUM(G46,G49)</f>
        <v>2516</v>
      </c>
      <c r="H43" s="12">
        <f t="shared" si="66"/>
        <v>17484</v>
      </c>
      <c r="I43" s="12">
        <f t="shared" si="52"/>
        <v>20000</v>
      </c>
      <c r="J43" s="12">
        <f t="shared" si="48"/>
        <v>0</v>
      </c>
      <c r="K43" s="13">
        <f t="shared" si="49"/>
        <v>1</v>
      </c>
      <c r="L43" s="12"/>
      <c r="N43" s="14" t="s">
        <v>97</v>
      </c>
    </row>
    <row r="44" spans="1:14" s="14" customFormat="1" ht="16.5" thickTop="1" thickBot="1" x14ac:dyDescent="0.3">
      <c r="A44" s="14" t="str">
        <f t="shared" si="47"/>
        <v>b</v>
      </c>
      <c r="B44" s="15" t="s">
        <v>30</v>
      </c>
      <c r="C44" s="21" t="s">
        <v>29</v>
      </c>
      <c r="D44" s="18">
        <f t="shared" ref="D44:D45" si="67">SUM(D45)</f>
        <v>0</v>
      </c>
      <c r="E44" s="17">
        <f t="shared" ref="E44:H45" si="68">SUM(E45)</f>
        <v>38000</v>
      </c>
      <c r="F44" s="18">
        <f t="shared" si="68"/>
        <v>1522</v>
      </c>
      <c r="G44" s="18">
        <f t="shared" si="68"/>
        <v>1522</v>
      </c>
      <c r="H44" s="18">
        <f t="shared" si="68"/>
        <v>0</v>
      </c>
      <c r="I44" s="18">
        <f t="shared" si="52"/>
        <v>1522</v>
      </c>
      <c r="J44" s="18">
        <f t="shared" si="48"/>
        <v>0</v>
      </c>
      <c r="K44" s="19">
        <f t="shared" si="49"/>
        <v>1</v>
      </c>
      <c r="L44" s="18"/>
      <c r="N44" s="14" t="s">
        <v>97</v>
      </c>
    </row>
    <row r="45" spans="1:14" ht="16.5" thickTop="1" thickBot="1" x14ac:dyDescent="0.3">
      <c r="A45" s="6" t="str">
        <f t="shared" si="47"/>
        <v>b</v>
      </c>
      <c r="B45" s="1" t="s">
        <v>0</v>
      </c>
      <c r="C45" s="4" t="s">
        <v>3</v>
      </c>
      <c r="D45" s="12">
        <f t="shared" si="67"/>
        <v>0</v>
      </c>
      <c r="E45" s="9">
        <f t="shared" si="68"/>
        <v>38000</v>
      </c>
      <c r="F45" s="12">
        <f t="shared" si="68"/>
        <v>1522</v>
      </c>
      <c r="G45" s="12">
        <f t="shared" si="68"/>
        <v>1522</v>
      </c>
      <c r="H45" s="12">
        <f t="shared" si="68"/>
        <v>0</v>
      </c>
      <c r="I45" s="12">
        <f t="shared" si="52"/>
        <v>1522</v>
      </c>
      <c r="J45" s="12">
        <f t="shared" si="48"/>
        <v>0</v>
      </c>
      <c r="K45" s="13">
        <f t="shared" si="49"/>
        <v>1</v>
      </c>
      <c r="L45" s="12"/>
      <c r="N45" s="14" t="s">
        <v>97</v>
      </c>
    </row>
    <row r="46" spans="1:14" ht="16.5" thickTop="1" thickBot="1" x14ac:dyDescent="0.3">
      <c r="A46" s="6" t="str">
        <f t="shared" si="47"/>
        <v>b</v>
      </c>
      <c r="B46" s="1" t="s">
        <v>0</v>
      </c>
      <c r="C46" s="5" t="s">
        <v>6</v>
      </c>
      <c r="D46" s="12"/>
      <c r="E46" s="9">
        <v>38000</v>
      </c>
      <c r="F46" s="12">
        <v>1522</v>
      </c>
      <c r="G46" s="12">
        <v>1522</v>
      </c>
      <c r="H46" s="12"/>
      <c r="I46" s="12">
        <f t="shared" si="52"/>
        <v>1522</v>
      </c>
      <c r="J46" s="12">
        <f t="shared" si="48"/>
        <v>0</v>
      </c>
      <c r="K46" s="13">
        <f t="shared" si="49"/>
        <v>1</v>
      </c>
      <c r="L46" s="12"/>
      <c r="N46" s="14" t="s">
        <v>97</v>
      </c>
    </row>
    <row r="47" spans="1:14" s="23" customFormat="1" ht="46.5" thickTop="1" thickBot="1" x14ac:dyDescent="0.3">
      <c r="A47" s="23" t="str">
        <f t="shared" si="47"/>
        <v>b</v>
      </c>
      <c r="B47" s="24" t="s">
        <v>31</v>
      </c>
      <c r="C47" s="28" t="s">
        <v>32</v>
      </c>
      <c r="D47" s="25">
        <f t="shared" ref="D47:D48" si="69">SUM(D48)</f>
        <v>0</v>
      </c>
      <c r="E47" s="26">
        <f t="shared" ref="E47:H48" si="70">SUM(E48)</f>
        <v>0</v>
      </c>
      <c r="F47" s="25">
        <f t="shared" si="70"/>
        <v>18478</v>
      </c>
      <c r="G47" s="25">
        <f t="shared" si="70"/>
        <v>994</v>
      </c>
      <c r="H47" s="25">
        <f t="shared" si="70"/>
        <v>17484</v>
      </c>
      <c r="I47" s="25">
        <f t="shared" si="52"/>
        <v>18478</v>
      </c>
      <c r="J47" s="25">
        <f t="shared" si="48"/>
        <v>0</v>
      </c>
      <c r="K47" s="27">
        <f t="shared" si="49"/>
        <v>1</v>
      </c>
      <c r="L47" s="25"/>
      <c r="N47" s="23" t="s">
        <v>97</v>
      </c>
    </row>
    <row r="48" spans="1:14" ht="16.5" thickTop="1" thickBot="1" x14ac:dyDescent="0.3">
      <c r="A48" s="6" t="str">
        <f t="shared" si="47"/>
        <v>b</v>
      </c>
      <c r="B48" s="1" t="s">
        <v>0</v>
      </c>
      <c r="C48" s="4" t="s">
        <v>3</v>
      </c>
      <c r="D48" s="12">
        <f t="shared" si="69"/>
        <v>0</v>
      </c>
      <c r="E48" s="9">
        <f t="shared" si="70"/>
        <v>0</v>
      </c>
      <c r="F48" s="12">
        <f t="shared" si="70"/>
        <v>18478</v>
      </c>
      <c r="G48" s="12">
        <f t="shared" si="70"/>
        <v>994</v>
      </c>
      <c r="H48" s="12">
        <f t="shared" si="70"/>
        <v>17484</v>
      </c>
      <c r="I48" s="12">
        <f t="shared" si="52"/>
        <v>18478</v>
      </c>
      <c r="J48" s="12">
        <f t="shared" si="48"/>
        <v>0</v>
      </c>
      <c r="K48" s="13">
        <f t="shared" si="49"/>
        <v>1</v>
      </c>
      <c r="L48" s="12"/>
      <c r="N48" s="14" t="s">
        <v>97</v>
      </c>
    </row>
    <row r="49" spans="1:14" ht="16.5" thickTop="1" thickBot="1" x14ac:dyDescent="0.3">
      <c r="A49" s="6" t="str">
        <f t="shared" si="47"/>
        <v>b</v>
      </c>
      <c r="B49" s="1" t="s">
        <v>0</v>
      </c>
      <c r="C49" s="5" t="s">
        <v>6</v>
      </c>
      <c r="D49" s="12"/>
      <c r="E49" s="9">
        <v>0</v>
      </c>
      <c r="F49" s="12">
        <v>18478</v>
      </c>
      <c r="G49" s="12">
        <v>994</v>
      </c>
      <c r="H49" s="12">
        <f>+F49-G49</f>
        <v>17484</v>
      </c>
      <c r="I49" s="12">
        <f t="shared" si="52"/>
        <v>18478</v>
      </c>
      <c r="J49" s="12">
        <f t="shared" si="48"/>
        <v>0</v>
      </c>
      <c r="K49" s="13">
        <f t="shared" si="49"/>
        <v>1</v>
      </c>
      <c r="L49" s="12"/>
      <c r="N49" s="14" t="s">
        <v>97</v>
      </c>
    </row>
    <row r="50" spans="1:14" s="14" customFormat="1" ht="16.5" thickTop="1" thickBot="1" x14ac:dyDescent="0.3">
      <c r="A50" s="14" t="str">
        <f t="shared" si="47"/>
        <v>b</v>
      </c>
      <c r="B50" s="15" t="s">
        <v>33</v>
      </c>
      <c r="C50" s="20" t="s">
        <v>34</v>
      </c>
      <c r="D50" s="18">
        <f t="shared" ref="D50:F50" si="71">SUM(D53,D56)</f>
        <v>0</v>
      </c>
      <c r="E50" s="17">
        <f t="shared" si="71"/>
        <v>6782000</v>
      </c>
      <c r="F50" s="18">
        <f t="shared" si="71"/>
        <v>6300000</v>
      </c>
      <c r="G50" s="18">
        <f t="shared" ref="G50:H50" si="72">SUM(G53,G56)</f>
        <v>1998495</v>
      </c>
      <c r="H50" s="18">
        <f t="shared" si="72"/>
        <v>4301505</v>
      </c>
      <c r="I50" s="18">
        <f t="shared" si="52"/>
        <v>6300000</v>
      </c>
      <c r="J50" s="18">
        <f t="shared" si="48"/>
        <v>0</v>
      </c>
      <c r="K50" s="19">
        <f t="shared" si="49"/>
        <v>1</v>
      </c>
      <c r="L50" s="18"/>
      <c r="N50" s="14" t="s">
        <v>97</v>
      </c>
    </row>
    <row r="51" spans="1:14" ht="16.5" thickTop="1" thickBot="1" x14ac:dyDescent="0.3">
      <c r="A51" s="6" t="str">
        <f t="shared" si="47"/>
        <v>b</v>
      </c>
      <c r="B51" s="1" t="s">
        <v>0</v>
      </c>
      <c r="C51" s="3" t="s">
        <v>3</v>
      </c>
      <c r="D51" s="12">
        <f t="shared" ref="D51:F51" si="73">SUM(D54,D57)</f>
        <v>0</v>
      </c>
      <c r="E51" s="9">
        <f t="shared" si="73"/>
        <v>6782000</v>
      </c>
      <c r="F51" s="12">
        <f t="shared" si="73"/>
        <v>6300000</v>
      </c>
      <c r="G51" s="12">
        <f t="shared" ref="G51:H51" si="74">SUM(G54,G57)</f>
        <v>1998495</v>
      </c>
      <c r="H51" s="12">
        <f t="shared" si="74"/>
        <v>4301505</v>
      </c>
      <c r="I51" s="12">
        <f t="shared" si="52"/>
        <v>6300000</v>
      </c>
      <c r="J51" s="12">
        <f t="shared" si="48"/>
        <v>0</v>
      </c>
      <c r="K51" s="13">
        <f t="shared" si="49"/>
        <v>1</v>
      </c>
      <c r="L51" s="12"/>
      <c r="N51" s="14" t="s">
        <v>97</v>
      </c>
    </row>
    <row r="52" spans="1:14" ht="16.5" thickTop="1" thickBot="1" x14ac:dyDescent="0.3">
      <c r="A52" s="6" t="str">
        <f t="shared" si="47"/>
        <v>b</v>
      </c>
      <c r="B52" s="1" t="s">
        <v>0</v>
      </c>
      <c r="C52" s="4" t="s">
        <v>6</v>
      </c>
      <c r="D52" s="12">
        <f t="shared" ref="D52:F52" si="75">SUM(D55,D58)</f>
        <v>0</v>
      </c>
      <c r="E52" s="9">
        <f t="shared" si="75"/>
        <v>6782000</v>
      </c>
      <c r="F52" s="12">
        <f t="shared" si="75"/>
        <v>6300000</v>
      </c>
      <c r="G52" s="12">
        <f t="shared" ref="G52:H52" si="76">SUM(G55,G58)</f>
        <v>1998495</v>
      </c>
      <c r="H52" s="12">
        <f t="shared" si="76"/>
        <v>4301505</v>
      </c>
      <c r="I52" s="12">
        <f t="shared" si="52"/>
        <v>6300000</v>
      </c>
      <c r="J52" s="12">
        <f t="shared" si="48"/>
        <v>0</v>
      </c>
      <c r="K52" s="13">
        <f t="shared" si="49"/>
        <v>1</v>
      </c>
      <c r="L52" s="12"/>
      <c r="N52" s="14" t="s">
        <v>97</v>
      </c>
    </row>
    <row r="53" spans="1:14" s="14" customFormat="1" ht="16.5" thickTop="1" thickBot="1" x14ac:dyDescent="0.3">
      <c r="A53" s="14" t="str">
        <f t="shared" si="47"/>
        <v>b</v>
      </c>
      <c r="B53" s="15" t="s">
        <v>35</v>
      </c>
      <c r="C53" s="21" t="s">
        <v>34</v>
      </c>
      <c r="D53" s="18">
        <f t="shared" ref="D53:D54" si="77">SUM(D54)</f>
        <v>0</v>
      </c>
      <c r="E53" s="17">
        <f t="shared" ref="E53:H54" si="78">SUM(E54)</f>
        <v>6782000</v>
      </c>
      <c r="F53" s="18">
        <f t="shared" si="78"/>
        <v>417302</v>
      </c>
      <c r="G53" s="18">
        <f t="shared" si="78"/>
        <v>417302</v>
      </c>
      <c r="H53" s="18">
        <f t="shared" si="78"/>
        <v>0</v>
      </c>
      <c r="I53" s="18">
        <f t="shared" si="52"/>
        <v>417302</v>
      </c>
      <c r="J53" s="18">
        <f t="shared" si="48"/>
        <v>0</v>
      </c>
      <c r="K53" s="19">
        <f t="shared" si="49"/>
        <v>1</v>
      </c>
      <c r="L53" s="18"/>
      <c r="N53" s="14" t="s">
        <v>97</v>
      </c>
    </row>
    <row r="54" spans="1:14" ht="16.5" thickTop="1" thickBot="1" x14ac:dyDescent="0.3">
      <c r="A54" s="6" t="str">
        <f t="shared" si="47"/>
        <v>b</v>
      </c>
      <c r="B54" s="1" t="s">
        <v>0</v>
      </c>
      <c r="C54" s="4" t="s">
        <v>3</v>
      </c>
      <c r="D54" s="12">
        <f t="shared" si="77"/>
        <v>0</v>
      </c>
      <c r="E54" s="9">
        <f t="shared" si="78"/>
        <v>6782000</v>
      </c>
      <c r="F54" s="12">
        <f t="shared" si="78"/>
        <v>417302</v>
      </c>
      <c r="G54" s="12">
        <f t="shared" si="78"/>
        <v>417302</v>
      </c>
      <c r="H54" s="12">
        <f t="shared" si="78"/>
        <v>0</v>
      </c>
      <c r="I54" s="12">
        <f t="shared" si="52"/>
        <v>417302</v>
      </c>
      <c r="J54" s="12">
        <f t="shared" si="48"/>
        <v>0</v>
      </c>
      <c r="K54" s="13">
        <f t="shared" si="49"/>
        <v>1</v>
      </c>
      <c r="L54" s="12"/>
      <c r="N54" s="14" t="s">
        <v>97</v>
      </c>
    </row>
    <row r="55" spans="1:14" ht="16.5" thickTop="1" thickBot="1" x14ac:dyDescent="0.3">
      <c r="A55" s="6" t="str">
        <f t="shared" si="47"/>
        <v>b</v>
      </c>
      <c r="B55" s="1" t="s">
        <v>0</v>
      </c>
      <c r="C55" s="5" t="s">
        <v>6</v>
      </c>
      <c r="D55" s="12"/>
      <c r="E55" s="9">
        <v>6782000</v>
      </c>
      <c r="F55" s="12">
        <v>417302</v>
      </c>
      <c r="G55" s="12">
        <v>417302</v>
      </c>
      <c r="H55" s="12"/>
      <c r="I55" s="12">
        <f t="shared" si="52"/>
        <v>417302</v>
      </c>
      <c r="J55" s="12">
        <f t="shared" si="48"/>
        <v>0</v>
      </c>
      <c r="K55" s="13">
        <f t="shared" si="49"/>
        <v>1</v>
      </c>
      <c r="L55" s="12"/>
      <c r="N55" s="14" t="s">
        <v>97</v>
      </c>
    </row>
    <row r="56" spans="1:14" s="23" customFormat="1" ht="46.5" thickTop="1" thickBot="1" x14ac:dyDescent="0.3">
      <c r="A56" s="23" t="str">
        <f t="shared" si="47"/>
        <v>b</v>
      </c>
      <c r="B56" s="24" t="s">
        <v>36</v>
      </c>
      <c r="C56" s="28" t="s">
        <v>37</v>
      </c>
      <c r="D56" s="25">
        <f t="shared" ref="D56:D57" si="79">SUM(D57)</f>
        <v>0</v>
      </c>
      <c r="E56" s="26">
        <f t="shared" ref="E56:H57" si="80">SUM(E57)</f>
        <v>0</v>
      </c>
      <c r="F56" s="25">
        <f t="shared" si="80"/>
        <v>5882698</v>
      </c>
      <c r="G56" s="25">
        <f t="shared" si="80"/>
        <v>1581193</v>
      </c>
      <c r="H56" s="25">
        <f t="shared" si="80"/>
        <v>4301505</v>
      </c>
      <c r="I56" s="25">
        <f t="shared" si="52"/>
        <v>5882698</v>
      </c>
      <c r="J56" s="25">
        <f t="shared" si="48"/>
        <v>0</v>
      </c>
      <c r="K56" s="27">
        <f t="shared" si="49"/>
        <v>1</v>
      </c>
      <c r="L56" s="25"/>
      <c r="N56" s="23" t="s">
        <v>97</v>
      </c>
    </row>
    <row r="57" spans="1:14" ht="16.5" thickTop="1" thickBot="1" x14ac:dyDescent="0.3">
      <c r="A57" s="6" t="str">
        <f t="shared" si="47"/>
        <v>b</v>
      </c>
      <c r="B57" s="1" t="s">
        <v>0</v>
      </c>
      <c r="C57" s="4" t="s">
        <v>3</v>
      </c>
      <c r="D57" s="12">
        <f t="shared" si="79"/>
        <v>0</v>
      </c>
      <c r="E57" s="9">
        <f t="shared" si="80"/>
        <v>0</v>
      </c>
      <c r="F57" s="12">
        <f t="shared" si="80"/>
        <v>5882698</v>
      </c>
      <c r="G57" s="12">
        <f t="shared" si="80"/>
        <v>1581193</v>
      </c>
      <c r="H57" s="12">
        <f t="shared" si="80"/>
        <v>4301505</v>
      </c>
      <c r="I57" s="12">
        <f t="shared" si="52"/>
        <v>5882698</v>
      </c>
      <c r="J57" s="12">
        <f t="shared" si="48"/>
        <v>0</v>
      </c>
      <c r="K57" s="13">
        <f t="shared" si="49"/>
        <v>1</v>
      </c>
      <c r="L57" s="12"/>
      <c r="N57" s="14" t="s">
        <v>97</v>
      </c>
    </row>
    <row r="58" spans="1:14" ht="16.5" thickTop="1" thickBot="1" x14ac:dyDescent="0.3">
      <c r="A58" s="6" t="str">
        <f t="shared" si="47"/>
        <v>b</v>
      </c>
      <c r="B58" s="1" t="s">
        <v>0</v>
      </c>
      <c r="C58" s="5" t="s">
        <v>6</v>
      </c>
      <c r="D58" s="12"/>
      <c r="E58" s="9">
        <v>0</v>
      </c>
      <c r="F58" s="12">
        <v>5882698</v>
      </c>
      <c r="G58" s="12">
        <v>1581193</v>
      </c>
      <c r="H58" s="12">
        <f>+F58-G58</f>
        <v>4301505</v>
      </c>
      <c r="I58" s="12">
        <f t="shared" si="52"/>
        <v>5882698</v>
      </c>
      <c r="J58" s="12">
        <f t="shared" si="48"/>
        <v>0</v>
      </c>
      <c r="K58" s="13">
        <f t="shared" si="49"/>
        <v>1</v>
      </c>
      <c r="L58" s="12"/>
      <c r="N58" s="14" t="s">
        <v>97</v>
      </c>
    </row>
    <row r="59" spans="1:14" s="14" customFormat="1" ht="16.5" thickTop="1" thickBot="1" x14ac:dyDescent="0.3">
      <c r="A59" s="14" t="str">
        <f t="shared" si="47"/>
        <v>b</v>
      </c>
      <c r="B59" s="15" t="s">
        <v>38</v>
      </c>
      <c r="C59" s="20" t="s">
        <v>39</v>
      </c>
      <c r="D59" s="18">
        <f t="shared" ref="D59:F59" si="81">SUM(D62,D65)</f>
        <v>0</v>
      </c>
      <c r="E59" s="17">
        <f t="shared" si="81"/>
        <v>5600000</v>
      </c>
      <c r="F59" s="18">
        <f t="shared" si="81"/>
        <v>5854500</v>
      </c>
      <c r="G59" s="18">
        <f t="shared" ref="G59:H59" si="82">SUM(G62,G65)</f>
        <v>948757</v>
      </c>
      <c r="H59" s="18">
        <f t="shared" si="82"/>
        <v>4905743</v>
      </c>
      <c r="I59" s="18">
        <f t="shared" si="52"/>
        <v>5854500</v>
      </c>
      <c r="J59" s="18">
        <f t="shared" si="48"/>
        <v>0</v>
      </c>
      <c r="K59" s="19">
        <f t="shared" si="49"/>
        <v>1</v>
      </c>
      <c r="L59" s="18"/>
      <c r="N59" s="14" t="s">
        <v>97</v>
      </c>
    </row>
    <row r="60" spans="1:14" ht="16.5" thickTop="1" thickBot="1" x14ac:dyDescent="0.3">
      <c r="A60" s="6" t="str">
        <f t="shared" si="47"/>
        <v>b</v>
      </c>
      <c r="B60" s="1" t="s">
        <v>0</v>
      </c>
      <c r="C60" s="3" t="s">
        <v>3</v>
      </c>
      <c r="D60" s="12">
        <f t="shared" ref="D60:F60" si="83">SUM(D63,D66)</f>
        <v>0</v>
      </c>
      <c r="E60" s="9">
        <f t="shared" si="83"/>
        <v>5600000</v>
      </c>
      <c r="F60" s="12">
        <f t="shared" si="83"/>
        <v>5854500</v>
      </c>
      <c r="G60" s="12">
        <f t="shared" ref="G60:H60" si="84">SUM(G63,G66)</f>
        <v>948757</v>
      </c>
      <c r="H60" s="12">
        <f t="shared" si="84"/>
        <v>4905743</v>
      </c>
      <c r="I60" s="12">
        <f t="shared" si="52"/>
        <v>5854500</v>
      </c>
      <c r="J60" s="12">
        <f t="shared" si="48"/>
        <v>0</v>
      </c>
      <c r="K60" s="13">
        <f t="shared" si="49"/>
        <v>1</v>
      </c>
      <c r="L60" s="12"/>
      <c r="N60" s="14" t="s">
        <v>97</v>
      </c>
    </row>
    <row r="61" spans="1:14" ht="16.5" thickTop="1" thickBot="1" x14ac:dyDescent="0.3">
      <c r="A61" s="6" t="str">
        <f t="shared" si="47"/>
        <v>b</v>
      </c>
      <c r="B61" s="1" t="s">
        <v>0</v>
      </c>
      <c r="C61" s="4" t="s">
        <v>7</v>
      </c>
      <c r="D61" s="12">
        <f t="shared" ref="D61:F61" si="85">SUM(D64,D67)</f>
        <v>0</v>
      </c>
      <c r="E61" s="9">
        <f t="shared" si="85"/>
        <v>5600000</v>
      </c>
      <c r="F61" s="12">
        <f t="shared" si="85"/>
        <v>5854500</v>
      </c>
      <c r="G61" s="12">
        <f t="shared" ref="G61:H61" si="86">SUM(G64,G67)</f>
        <v>948757</v>
      </c>
      <c r="H61" s="12">
        <f t="shared" si="86"/>
        <v>4905743</v>
      </c>
      <c r="I61" s="12">
        <f t="shared" si="52"/>
        <v>5854500</v>
      </c>
      <c r="J61" s="12">
        <f t="shared" si="48"/>
        <v>0</v>
      </c>
      <c r="K61" s="13">
        <f t="shared" si="49"/>
        <v>1</v>
      </c>
      <c r="L61" s="12"/>
      <c r="N61" s="14" t="s">
        <v>97</v>
      </c>
    </row>
    <row r="62" spans="1:14" s="14" customFormat="1" ht="16.5" thickTop="1" thickBot="1" x14ac:dyDescent="0.3">
      <c r="A62" s="14" t="str">
        <f t="shared" si="47"/>
        <v>b</v>
      </c>
      <c r="B62" s="15" t="s">
        <v>40</v>
      </c>
      <c r="C62" s="21" t="s">
        <v>39</v>
      </c>
      <c r="D62" s="18">
        <f t="shared" ref="D62:D63" si="87">SUM(D63)</f>
        <v>0</v>
      </c>
      <c r="E62" s="17">
        <f t="shared" ref="E62:H63" si="88">SUM(E63)</f>
        <v>5600000</v>
      </c>
      <c r="F62" s="18">
        <f t="shared" si="88"/>
        <v>115180</v>
      </c>
      <c r="G62" s="18">
        <f t="shared" si="88"/>
        <v>115180</v>
      </c>
      <c r="H62" s="18">
        <f t="shared" si="88"/>
        <v>0</v>
      </c>
      <c r="I62" s="18">
        <f t="shared" si="52"/>
        <v>115180</v>
      </c>
      <c r="J62" s="18">
        <f t="shared" si="48"/>
        <v>0</v>
      </c>
      <c r="K62" s="19">
        <f t="shared" si="49"/>
        <v>1</v>
      </c>
      <c r="L62" s="18"/>
      <c r="N62" s="14" t="s">
        <v>97</v>
      </c>
    </row>
    <row r="63" spans="1:14" ht="16.5" thickTop="1" thickBot="1" x14ac:dyDescent="0.3">
      <c r="A63" s="6" t="str">
        <f t="shared" si="47"/>
        <v>b</v>
      </c>
      <c r="B63" s="1" t="s">
        <v>0</v>
      </c>
      <c r="C63" s="4" t="s">
        <v>3</v>
      </c>
      <c r="D63" s="12">
        <f t="shared" si="87"/>
        <v>0</v>
      </c>
      <c r="E63" s="9">
        <f t="shared" si="88"/>
        <v>5600000</v>
      </c>
      <c r="F63" s="12">
        <f t="shared" si="88"/>
        <v>115180</v>
      </c>
      <c r="G63" s="12">
        <f t="shared" si="88"/>
        <v>115180</v>
      </c>
      <c r="H63" s="12">
        <f t="shared" si="88"/>
        <v>0</v>
      </c>
      <c r="I63" s="12">
        <f t="shared" si="52"/>
        <v>115180</v>
      </c>
      <c r="J63" s="12">
        <f t="shared" si="48"/>
        <v>0</v>
      </c>
      <c r="K63" s="13">
        <f t="shared" si="49"/>
        <v>1</v>
      </c>
      <c r="L63" s="12"/>
      <c r="N63" s="14" t="s">
        <v>97</v>
      </c>
    </row>
    <row r="64" spans="1:14" ht="16.5" thickTop="1" thickBot="1" x14ac:dyDescent="0.3">
      <c r="A64" s="6" t="str">
        <f t="shared" si="47"/>
        <v>b</v>
      </c>
      <c r="B64" s="1" t="s">
        <v>0</v>
      </c>
      <c r="C64" s="5" t="s">
        <v>7</v>
      </c>
      <c r="D64" s="12"/>
      <c r="E64" s="9">
        <v>5600000</v>
      </c>
      <c r="F64" s="12">
        <v>115180</v>
      </c>
      <c r="G64" s="12">
        <v>115180</v>
      </c>
      <c r="H64" s="12"/>
      <c r="I64" s="12">
        <f t="shared" si="52"/>
        <v>115180</v>
      </c>
      <c r="J64" s="12">
        <f t="shared" si="48"/>
        <v>0</v>
      </c>
      <c r="K64" s="13">
        <f t="shared" si="49"/>
        <v>1</v>
      </c>
      <c r="L64" s="12"/>
      <c r="N64" s="14" t="s">
        <v>97</v>
      </c>
    </row>
    <row r="65" spans="1:14" s="23" customFormat="1" ht="46.5" thickTop="1" thickBot="1" x14ac:dyDescent="0.3">
      <c r="A65" s="23" t="str">
        <f t="shared" si="47"/>
        <v>b</v>
      </c>
      <c r="B65" s="24" t="s">
        <v>41</v>
      </c>
      <c r="C65" s="28" t="s">
        <v>42</v>
      </c>
      <c r="D65" s="25">
        <f t="shared" ref="D65:D66" si="89">SUM(D66)</f>
        <v>0</v>
      </c>
      <c r="E65" s="26">
        <f t="shared" ref="E65:H66" si="90">SUM(E66)</f>
        <v>0</v>
      </c>
      <c r="F65" s="25">
        <f t="shared" si="90"/>
        <v>5739320</v>
      </c>
      <c r="G65" s="25">
        <f t="shared" si="90"/>
        <v>833577</v>
      </c>
      <c r="H65" s="25">
        <f t="shared" si="90"/>
        <v>4905743</v>
      </c>
      <c r="I65" s="25">
        <f t="shared" si="52"/>
        <v>5739320</v>
      </c>
      <c r="J65" s="25">
        <f t="shared" si="48"/>
        <v>0</v>
      </c>
      <c r="K65" s="27">
        <f t="shared" si="49"/>
        <v>1</v>
      </c>
      <c r="L65" s="25"/>
      <c r="N65" s="23" t="s">
        <v>97</v>
      </c>
    </row>
    <row r="66" spans="1:14" ht="16.5" thickTop="1" thickBot="1" x14ac:dyDescent="0.3">
      <c r="A66" s="6" t="str">
        <f t="shared" si="47"/>
        <v>b</v>
      </c>
      <c r="B66" s="1" t="s">
        <v>0</v>
      </c>
      <c r="C66" s="4" t="s">
        <v>3</v>
      </c>
      <c r="D66" s="12">
        <f t="shared" si="89"/>
        <v>0</v>
      </c>
      <c r="E66" s="9">
        <f t="shared" si="90"/>
        <v>0</v>
      </c>
      <c r="F66" s="12">
        <f t="shared" si="90"/>
        <v>5739320</v>
      </c>
      <c r="G66" s="12">
        <f t="shared" si="90"/>
        <v>833577</v>
      </c>
      <c r="H66" s="12">
        <f t="shared" si="90"/>
        <v>4905743</v>
      </c>
      <c r="I66" s="12">
        <f t="shared" si="52"/>
        <v>5739320</v>
      </c>
      <c r="J66" s="12">
        <f t="shared" si="48"/>
        <v>0</v>
      </c>
      <c r="K66" s="13">
        <f t="shared" si="49"/>
        <v>1</v>
      </c>
      <c r="L66" s="12"/>
      <c r="N66" s="14" t="s">
        <v>97</v>
      </c>
    </row>
    <row r="67" spans="1:14" ht="16.5" thickTop="1" thickBot="1" x14ac:dyDescent="0.3">
      <c r="A67" s="6" t="str">
        <f t="shared" si="47"/>
        <v>b</v>
      </c>
      <c r="B67" s="1" t="s">
        <v>0</v>
      </c>
      <c r="C67" s="5" t="s">
        <v>7</v>
      </c>
      <c r="D67" s="12"/>
      <c r="E67" s="9">
        <v>0</v>
      </c>
      <c r="F67" s="12">
        <v>5739320</v>
      </c>
      <c r="G67" s="12">
        <v>833577</v>
      </c>
      <c r="H67" s="12">
        <f>+F67-G67</f>
        <v>4905743</v>
      </c>
      <c r="I67" s="12">
        <f t="shared" si="52"/>
        <v>5739320</v>
      </c>
      <c r="J67" s="12">
        <f t="shared" si="48"/>
        <v>0</v>
      </c>
      <c r="K67" s="13">
        <f t="shared" si="49"/>
        <v>1</v>
      </c>
      <c r="L67" s="12"/>
      <c r="N67" s="14" t="s">
        <v>97</v>
      </c>
    </row>
    <row r="68" spans="1:14" s="14" customFormat="1" ht="16.5" thickTop="1" thickBot="1" x14ac:dyDescent="0.3">
      <c r="A68" s="14" t="str">
        <f t="shared" si="47"/>
        <v>b</v>
      </c>
      <c r="B68" s="15" t="s">
        <v>43</v>
      </c>
      <c r="C68" s="20" t="s">
        <v>44</v>
      </c>
      <c r="D68" s="18">
        <f t="shared" ref="D68:F68" si="91">SUM(D71,D74)</f>
        <v>0</v>
      </c>
      <c r="E68" s="17">
        <f t="shared" si="91"/>
        <v>50000</v>
      </c>
      <c r="F68" s="18">
        <f t="shared" si="91"/>
        <v>48000</v>
      </c>
      <c r="G68" s="18">
        <f t="shared" ref="G68:H68" si="92">SUM(G71,G74)</f>
        <v>20000</v>
      </c>
      <c r="H68" s="18">
        <f t="shared" si="92"/>
        <v>28000</v>
      </c>
      <c r="I68" s="18">
        <f t="shared" si="52"/>
        <v>48000</v>
      </c>
      <c r="J68" s="18">
        <f t="shared" si="48"/>
        <v>0</v>
      </c>
      <c r="K68" s="19">
        <f t="shared" si="49"/>
        <v>1</v>
      </c>
      <c r="L68" s="18"/>
      <c r="N68" s="14" t="s">
        <v>97</v>
      </c>
    </row>
    <row r="69" spans="1:14" ht="16.5" thickTop="1" thickBot="1" x14ac:dyDescent="0.3">
      <c r="A69" s="6" t="str">
        <f t="shared" si="47"/>
        <v>b</v>
      </c>
      <c r="B69" s="1" t="s">
        <v>0</v>
      </c>
      <c r="C69" s="3" t="s">
        <v>3</v>
      </c>
      <c r="D69" s="12">
        <f t="shared" ref="D69:F69" si="93">SUM(D72,D75)</f>
        <v>0</v>
      </c>
      <c r="E69" s="9">
        <f t="shared" si="93"/>
        <v>50000</v>
      </c>
      <c r="F69" s="12">
        <f t="shared" si="93"/>
        <v>48000</v>
      </c>
      <c r="G69" s="12">
        <f t="shared" ref="G69:H69" si="94">SUM(G72,G75)</f>
        <v>20000</v>
      </c>
      <c r="H69" s="12">
        <f t="shared" si="94"/>
        <v>28000</v>
      </c>
      <c r="I69" s="12">
        <f t="shared" si="52"/>
        <v>48000</v>
      </c>
      <c r="J69" s="12">
        <f t="shared" si="48"/>
        <v>0</v>
      </c>
      <c r="K69" s="13">
        <f t="shared" si="49"/>
        <v>1</v>
      </c>
      <c r="L69" s="12"/>
      <c r="N69" s="14" t="s">
        <v>97</v>
      </c>
    </row>
    <row r="70" spans="1:14" ht="16.5" thickTop="1" thickBot="1" x14ac:dyDescent="0.3">
      <c r="A70" s="6" t="str">
        <f t="shared" si="47"/>
        <v>b</v>
      </c>
      <c r="B70" s="1" t="s">
        <v>0</v>
      </c>
      <c r="C70" s="4" t="s">
        <v>6</v>
      </c>
      <c r="D70" s="12">
        <f t="shared" ref="D70:F70" si="95">SUM(D73,D76)</f>
        <v>0</v>
      </c>
      <c r="E70" s="9">
        <f t="shared" si="95"/>
        <v>50000</v>
      </c>
      <c r="F70" s="12">
        <f t="shared" si="95"/>
        <v>48000</v>
      </c>
      <c r="G70" s="12">
        <f t="shared" ref="G70:H70" si="96">SUM(G73,G76)</f>
        <v>20000</v>
      </c>
      <c r="H70" s="12">
        <f t="shared" si="96"/>
        <v>28000</v>
      </c>
      <c r="I70" s="12">
        <f t="shared" si="52"/>
        <v>48000</v>
      </c>
      <c r="J70" s="12">
        <f t="shared" si="48"/>
        <v>0</v>
      </c>
      <c r="K70" s="13">
        <f t="shared" si="49"/>
        <v>1</v>
      </c>
      <c r="L70" s="12"/>
      <c r="N70" s="14" t="s">
        <v>97</v>
      </c>
    </row>
    <row r="71" spans="1:14" s="14" customFormat="1" ht="16.5" thickTop="1" thickBot="1" x14ac:dyDescent="0.3">
      <c r="A71" s="14" t="str">
        <f t="shared" si="47"/>
        <v>b</v>
      </c>
      <c r="B71" s="15" t="s">
        <v>45</v>
      </c>
      <c r="C71" s="21" t="s">
        <v>44</v>
      </c>
      <c r="D71" s="18">
        <f t="shared" ref="D71:D72" si="97">SUM(D72)</f>
        <v>0</v>
      </c>
      <c r="E71" s="17">
        <f t="shared" ref="E71:H72" si="98">SUM(E72)</f>
        <v>50000</v>
      </c>
      <c r="F71" s="18">
        <f t="shared" si="98"/>
        <v>8000</v>
      </c>
      <c r="G71" s="18">
        <f t="shared" si="98"/>
        <v>8000</v>
      </c>
      <c r="H71" s="18">
        <f t="shared" si="98"/>
        <v>0</v>
      </c>
      <c r="I71" s="18">
        <f t="shared" si="52"/>
        <v>8000</v>
      </c>
      <c r="J71" s="18">
        <f t="shared" si="48"/>
        <v>0</v>
      </c>
      <c r="K71" s="19">
        <f t="shared" si="49"/>
        <v>1</v>
      </c>
      <c r="L71" s="18"/>
      <c r="N71" s="14" t="s">
        <v>97</v>
      </c>
    </row>
    <row r="72" spans="1:14" ht="16.5" thickTop="1" thickBot="1" x14ac:dyDescent="0.3">
      <c r="A72" s="6" t="str">
        <f t="shared" si="47"/>
        <v>b</v>
      </c>
      <c r="B72" s="1" t="s">
        <v>0</v>
      </c>
      <c r="C72" s="4" t="s">
        <v>3</v>
      </c>
      <c r="D72" s="12">
        <f t="shared" si="97"/>
        <v>0</v>
      </c>
      <c r="E72" s="9">
        <f t="shared" si="98"/>
        <v>50000</v>
      </c>
      <c r="F72" s="12">
        <f t="shared" si="98"/>
        <v>8000</v>
      </c>
      <c r="G72" s="12">
        <f t="shared" si="98"/>
        <v>8000</v>
      </c>
      <c r="H72" s="12">
        <f t="shared" si="98"/>
        <v>0</v>
      </c>
      <c r="I72" s="12">
        <f t="shared" si="52"/>
        <v>8000</v>
      </c>
      <c r="J72" s="12">
        <f t="shared" si="48"/>
        <v>0</v>
      </c>
      <c r="K72" s="13">
        <f t="shared" si="49"/>
        <v>1</v>
      </c>
      <c r="L72" s="12"/>
      <c r="N72" s="14" t="s">
        <v>97</v>
      </c>
    </row>
    <row r="73" spans="1:14" ht="16.5" thickTop="1" thickBot="1" x14ac:dyDescent="0.3">
      <c r="A73" s="6" t="str">
        <f t="shared" si="47"/>
        <v>b</v>
      </c>
      <c r="B73" s="1" t="s">
        <v>0</v>
      </c>
      <c r="C73" s="5" t="s">
        <v>6</v>
      </c>
      <c r="D73" s="12"/>
      <c r="E73" s="9">
        <v>50000</v>
      </c>
      <c r="F73" s="12">
        <v>8000</v>
      </c>
      <c r="G73" s="12">
        <v>8000</v>
      </c>
      <c r="H73" s="12"/>
      <c r="I73" s="12">
        <f t="shared" si="52"/>
        <v>8000</v>
      </c>
      <c r="J73" s="12">
        <f t="shared" si="48"/>
        <v>0</v>
      </c>
      <c r="K73" s="13">
        <f t="shared" si="49"/>
        <v>1</v>
      </c>
      <c r="L73" s="12"/>
      <c r="N73" s="14" t="s">
        <v>97</v>
      </c>
    </row>
    <row r="74" spans="1:14" s="23" customFormat="1" ht="46.5" thickTop="1" thickBot="1" x14ac:dyDescent="0.3">
      <c r="A74" s="23" t="str">
        <f t="shared" si="47"/>
        <v>b</v>
      </c>
      <c r="B74" s="24" t="s">
        <v>46</v>
      </c>
      <c r="C74" s="28" t="s">
        <v>47</v>
      </c>
      <c r="D74" s="25">
        <f t="shared" ref="D74:D75" si="99">SUM(D75)</f>
        <v>0</v>
      </c>
      <c r="E74" s="26">
        <f t="shared" ref="E74:H75" si="100">SUM(E75)</f>
        <v>0</v>
      </c>
      <c r="F74" s="25">
        <f t="shared" si="100"/>
        <v>40000</v>
      </c>
      <c r="G74" s="25">
        <f t="shared" si="100"/>
        <v>12000</v>
      </c>
      <c r="H74" s="25">
        <f t="shared" si="100"/>
        <v>28000</v>
      </c>
      <c r="I74" s="25">
        <f t="shared" si="52"/>
        <v>40000</v>
      </c>
      <c r="J74" s="25">
        <f t="shared" si="48"/>
        <v>0</v>
      </c>
      <c r="K74" s="27">
        <f t="shared" si="49"/>
        <v>1</v>
      </c>
      <c r="L74" s="25"/>
      <c r="N74" s="23" t="s">
        <v>97</v>
      </c>
    </row>
    <row r="75" spans="1:14" ht="16.5" thickTop="1" thickBot="1" x14ac:dyDescent="0.3">
      <c r="A75" s="6" t="str">
        <f t="shared" si="47"/>
        <v>b</v>
      </c>
      <c r="B75" s="1" t="s">
        <v>0</v>
      </c>
      <c r="C75" s="4" t="s">
        <v>3</v>
      </c>
      <c r="D75" s="12">
        <f t="shared" si="99"/>
        <v>0</v>
      </c>
      <c r="E75" s="9">
        <f t="shared" si="100"/>
        <v>0</v>
      </c>
      <c r="F75" s="12">
        <f t="shared" si="100"/>
        <v>40000</v>
      </c>
      <c r="G75" s="12">
        <f t="shared" si="100"/>
        <v>12000</v>
      </c>
      <c r="H75" s="12">
        <f t="shared" si="100"/>
        <v>28000</v>
      </c>
      <c r="I75" s="12">
        <f t="shared" si="52"/>
        <v>40000</v>
      </c>
      <c r="J75" s="12">
        <f t="shared" si="48"/>
        <v>0</v>
      </c>
      <c r="K75" s="13">
        <f t="shared" si="49"/>
        <v>1</v>
      </c>
      <c r="L75" s="12"/>
      <c r="N75" s="14" t="s">
        <v>97</v>
      </c>
    </row>
    <row r="76" spans="1:14" ht="16.5" thickTop="1" thickBot="1" x14ac:dyDescent="0.3">
      <c r="A76" s="6" t="str">
        <f t="shared" si="47"/>
        <v>b</v>
      </c>
      <c r="B76" s="1" t="s">
        <v>0</v>
      </c>
      <c r="C76" s="5" t="s">
        <v>6</v>
      </c>
      <c r="D76" s="12"/>
      <c r="E76" s="9">
        <v>0</v>
      </c>
      <c r="F76" s="12">
        <v>40000</v>
      </c>
      <c r="G76" s="12">
        <v>12000</v>
      </c>
      <c r="H76" s="12">
        <f>+F76-G76</f>
        <v>28000</v>
      </c>
      <c r="I76" s="12">
        <f t="shared" si="52"/>
        <v>40000</v>
      </c>
      <c r="J76" s="12">
        <f t="shared" si="48"/>
        <v>0</v>
      </c>
      <c r="K76" s="13">
        <f t="shared" si="49"/>
        <v>1</v>
      </c>
      <c r="L76" s="12"/>
      <c r="N76" s="14" t="s">
        <v>97</v>
      </c>
    </row>
    <row r="77" spans="1:14" s="14" customFormat="1" ht="16.5" thickTop="1" thickBot="1" x14ac:dyDescent="0.3">
      <c r="A77" s="14" t="str">
        <f t="shared" si="47"/>
        <v>b</v>
      </c>
      <c r="B77" s="15" t="s">
        <v>48</v>
      </c>
      <c r="C77" s="20" t="s">
        <v>49</v>
      </c>
      <c r="D77" s="18">
        <f t="shared" ref="D77:F77" si="101">SUM(D80,D83)</f>
        <v>0</v>
      </c>
      <c r="E77" s="17">
        <f t="shared" si="101"/>
        <v>450000</v>
      </c>
      <c r="F77" s="18">
        <f t="shared" si="101"/>
        <v>600000</v>
      </c>
      <c r="G77" s="18">
        <f t="shared" ref="G77:H77" si="102">SUM(G80,G83)</f>
        <v>189133</v>
      </c>
      <c r="H77" s="18">
        <f t="shared" si="102"/>
        <v>410867</v>
      </c>
      <c r="I77" s="18">
        <f t="shared" si="52"/>
        <v>600000</v>
      </c>
      <c r="J77" s="18">
        <f t="shared" si="48"/>
        <v>0</v>
      </c>
      <c r="K77" s="19">
        <f t="shared" si="49"/>
        <v>1</v>
      </c>
      <c r="L77" s="18"/>
      <c r="N77" s="14" t="s">
        <v>97</v>
      </c>
    </row>
    <row r="78" spans="1:14" ht="16.5" thickTop="1" thickBot="1" x14ac:dyDescent="0.3">
      <c r="A78" s="6" t="str">
        <f t="shared" si="47"/>
        <v>b</v>
      </c>
      <c r="B78" s="1" t="s">
        <v>0</v>
      </c>
      <c r="C78" s="3" t="s">
        <v>3</v>
      </c>
      <c r="D78" s="12">
        <f t="shared" ref="D78:F78" si="103">SUM(D81,D84)</f>
        <v>0</v>
      </c>
      <c r="E78" s="9">
        <f t="shared" si="103"/>
        <v>450000</v>
      </c>
      <c r="F78" s="12">
        <f t="shared" si="103"/>
        <v>600000</v>
      </c>
      <c r="G78" s="12">
        <f t="shared" ref="G78:H78" si="104">SUM(G81,G84)</f>
        <v>189133</v>
      </c>
      <c r="H78" s="12">
        <f t="shared" si="104"/>
        <v>410867</v>
      </c>
      <c r="I78" s="12">
        <f t="shared" si="52"/>
        <v>600000</v>
      </c>
      <c r="J78" s="12">
        <f t="shared" si="48"/>
        <v>0</v>
      </c>
      <c r="K78" s="13">
        <f t="shared" si="49"/>
        <v>1</v>
      </c>
      <c r="L78" s="12"/>
      <c r="N78" s="14" t="s">
        <v>97</v>
      </c>
    </row>
    <row r="79" spans="1:14" ht="16.5" thickTop="1" thickBot="1" x14ac:dyDescent="0.3">
      <c r="A79" s="6" t="str">
        <f t="shared" si="47"/>
        <v>b</v>
      </c>
      <c r="B79" s="1" t="s">
        <v>0</v>
      </c>
      <c r="C79" s="4" t="s">
        <v>6</v>
      </c>
      <c r="D79" s="12">
        <f t="shared" ref="D79:F79" si="105">SUM(D82,D85)</f>
        <v>0</v>
      </c>
      <c r="E79" s="9">
        <f t="shared" si="105"/>
        <v>450000</v>
      </c>
      <c r="F79" s="12">
        <f t="shared" si="105"/>
        <v>600000</v>
      </c>
      <c r="G79" s="12">
        <f t="shared" ref="G79:H79" si="106">SUM(G82,G85)</f>
        <v>189133</v>
      </c>
      <c r="H79" s="12">
        <f t="shared" si="106"/>
        <v>410867</v>
      </c>
      <c r="I79" s="12">
        <f t="shared" si="52"/>
        <v>600000</v>
      </c>
      <c r="J79" s="12">
        <f t="shared" si="48"/>
        <v>0</v>
      </c>
      <c r="K79" s="13">
        <f t="shared" si="49"/>
        <v>1</v>
      </c>
      <c r="L79" s="12"/>
      <c r="N79" s="14" t="s">
        <v>97</v>
      </c>
    </row>
    <row r="80" spans="1:14" s="14" customFormat="1" ht="16.5" thickTop="1" thickBot="1" x14ac:dyDescent="0.3">
      <c r="A80" s="14" t="str">
        <f t="shared" si="47"/>
        <v>b</v>
      </c>
      <c r="B80" s="15" t="s">
        <v>50</v>
      </c>
      <c r="C80" s="21" t="s">
        <v>49</v>
      </c>
      <c r="D80" s="18">
        <f t="shared" ref="D80:D81" si="107">SUM(D81)</f>
        <v>0</v>
      </c>
      <c r="E80" s="17">
        <f t="shared" ref="E80:H81" si="108">SUM(E81)</f>
        <v>450000</v>
      </c>
      <c r="F80" s="18">
        <f t="shared" si="108"/>
        <v>35510</v>
      </c>
      <c r="G80" s="18">
        <f t="shared" si="108"/>
        <v>35510</v>
      </c>
      <c r="H80" s="18">
        <f t="shared" si="108"/>
        <v>0</v>
      </c>
      <c r="I80" s="18">
        <f t="shared" si="52"/>
        <v>35510</v>
      </c>
      <c r="J80" s="18">
        <f t="shared" si="48"/>
        <v>0</v>
      </c>
      <c r="K80" s="19">
        <f t="shared" si="49"/>
        <v>1</v>
      </c>
      <c r="L80" s="18"/>
      <c r="N80" s="14" t="s">
        <v>97</v>
      </c>
    </row>
    <row r="81" spans="1:14" ht="16.5" thickTop="1" thickBot="1" x14ac:dyDescent="0.3">
      <c r="A81" s="6" t="str">
        <f t="shared" si="47"/>
        <v>b</v>
      </c>
      <c r="B81" s="1" t="s">
        <v>0</v>
      </c>
      <c r="C81" s="4" t="s">
        <v>3</v>
      </c>
      <c r="D81" s="12">
        <f t="shared" si="107"/>
        <v>0</v>
      </c>
      <c r="E81" s="9">
        <f t="shared" si="108"/>
        <v>450000</v>
      </c>
      <c r="F81" s="12">
        <f t="shared" si="108"/>
        <v>35510</v>
      </c>
      <c r="G81" s="12">
        <f t="shared" si="108"/>
        <v>35510</v>
      </c>
      <c r="H81" s="12">
        <f t="shared" si="108"/>
        <v>0</v>
      </c>
      <c r="I81" s="12">
        <f t="shared" si="52"/>
        <v>35510</v>
      </c>
      <c r="J81" s="12">
        <f t="shared" si="48"/>
        <v>0</v>
      </c>
      <c r="K81" s="13">
        <f t="shared" si="49"/>
        <v>1</v>
      </c>
      <c r="L81" s="12"/>
      <c r="N81" s="14" t="s">
        <v>97</v>
      </c>
    </row>
    <row r="82" spans="1:14" ht="16.5" thickTop="1" thickBot="1" x14ac:dyDescent="0.3">
      <c r="A82" s="6" t="str">
        <f t="shared" si="47"/>
        <v>b</v>
      </c>
      <c r="B82" s="1" t="s">
        <v>0</v>
      </c>
      <c r="C82" s="5" t="s">
        <v>6</v>
      </c>
      <c r="D82" s="12"/>
      <c r="E82" s="9">
        <v>450000</v>
      </c>
      <c r="F82" s="12">
        <v>35510</v>
      </c>
      <c r="G82" s="12">
        <v>35510</v>
      </c>
      <c r="H82" s="12"/>
      <c r="I82" s="12">
        <f t="shared" si="52"/>
        <v>35510</v>
      </c>
      <c r="J82" s="12">
        <f t="shared" si="48"/>
        <v>0</v>
      </c>
      <c r="K82" s="13">
        <f t="shared" si="49"/>
        <v>1</v>
      </c>
      <c r="L82" s="12"/>
      <c r="N82" s="14" t="s">
        <v>97</v>
      </c>
    </row>
    <row r="83" spans="1:14" s="23" customFormat="1" ht="46.5" thickTop="1" thickBot="1" x14ac:dyDescent="0.3">
      <c r="A83" s="23" t="str">
        <f t="shared" si="47"/>
        <v>b</v>
      </c>
      <c r="B83" s="24" t="s">
        <v>51</v>
      </c>
      <c r="C83" s="28" t="s">
        <v>52</v>
      </c>
      <c r="D83" s="25">
        <f t="shared" ref="D83:D84" si="109">SUM(D84)</f>
        <v>0</v>
      </c>
      <c r="E83" s="26">
        <f t="shared" ref="E83:H84" si="110">SUM(E84)</f>
        <v>0</v>
      </c>
      <c r="F83" s="25">
        <f t="shared" si="110"/>
        <v>564490</v>
      </c>
      <c r="G83" s="25">
        <f t="shared" si="110"/>
        <v>153623</v>
      </c>
      <c r="H83" s="25">
        <f t="shared" si="110"/>
        <v>410867</v>
      </c>
      <c r="I83" s="25">
        <f t="shared" si="52"/>
        <v>564490</v>
      </c>
      <c r="J83" s="25">
        <f t="shared" si="48"/>
        <v>0</v>
      </c>
      <c r="K83" s="27">
        <f t="shared" si="49"/>
        <v>1</v>
      </c>
      <c r="L83" s="25"/>
      <c r="N83" s="23" t="s">
        <v>97</v>
      </c>
    </row>
    <row r="84" spans="1:14" ht="16.5" thickTop="1" thickBot="1" x14ac:dyDescent="0.3">
      <c r="A84" s="6" t="str">
        <f t="shared" si="47"/>
        <v>b</v>
      </c>
      <c r="B84" s="1" t="s">
        <v>0</v>
      </c>
      <c r="C84" s="4" t="s">
        <v>3</v>
      </c>
      <c r="D84" s="12">
        <f t="shared" si="109"/>
        <v>0</v>
      </c>
      <c r="E84" s="9">
        <f t="shared" si="110"/>
        <v>0</v>
      </c>
      <c r="F84" s="12">
        <f t="shared" si="110"/>
        <v>564490</v>
      </c>
      <c r="G84" s="12">
        <f t="shared" si="110"/>
        <v>153623</v>
      </c>
      <c r="H84" s="12">
        <f t="shared" si="110"/>
        <v>410867</v>
      </c>
      <c r="I84" s="12">
        <f t="shared" si="52"/>
        <v>564490</v>
      </c>
      <c r="J84" s="12">
        <f t="shared" si="48"/>
        <v>0</v>
      </c>
      <c r="K84" s="13">
        <f t="shared" si="49"/>
        <v>1</v>
      </c>
      <c r="L84" s="12"/>
      <c r="N84" s="14" t="s">
        <v>97</v>
      </c>
    </row>
    <row r="85" spans="1:14" ht="16.5" thickTop="1" thickBot="1" x14ac:dyDescent="0.3">
      <c r="A85" s="6" t="str">
        <f t="shared" si="47"/>
        <v>b</v>
      </c>
      <c r="B85" s="1" t="s">
        <v>0</v>
      </c>
      <c r="C85" s="5" t="s">
        <v>6</v>
      </c>
      <c r="D85" s="12"/>
      <c r="E85" s="9">
        <v>0</v>
      </c>
      <c r="F85" s="12">
        <v>564490</v>
      </c>
      <c r="G85" s="12">
        <v>153623</v>
      </c>
      <c r="H85" s="12">
        <f>+F85-G85</f>
        <v>410867</v>
      </c>
      <c r="I85" s="12">
        <f t="shared" si="52"/>
        <v>564490</v>
      </c>
      <c r="J85" s="12">
        <f t="shared" si="48"/>
        <v>0</v>
      </c>
      <c r="K85" s="13">
        <f t="shared" si="49"/>
        <v>1</v>
      </c>
      <c r="L85" s="12"/>
      <c r="N85" s="14" t="s">
        <v>97</v>
      </c>
    </row>
    <row r="86" spans="1:14" s="14" customFormat="1" ht="16.5" thickTop="1" thickBot="1" x14ac:dyDescent="0.3">
      <c r="A86" s="14" t="str">
        <f t="shared" si="47"/>
        <v>b</v>
      </c>
      <c r="B86" s="15" t="s">
        <v>53</v>
      </c>
      <c r="C86" s="20" t="s">
        <v>54</v>
      </c>
      <c r="D86" s="18">
        <f t="shared" ref="D86:F86" si="111">SUM(D89,D92)</f>
        <v>0</v>
      </c>
      <c r="E86" s="17">
        <f t="shared" si="111"/>
        <v>9585000</v>
      </c>
      <c r="F86" s="18">
        <f t="shared" si="111"/>
        <v>9700000</v>
      </c>
      <c r="G86" s="18">
        <f t="shared" ref="G86:H86" si="112">SUM(G89,G92)</f>
        <v>4162707</v>
      </c>
      <c r="H86" s="18">
        <f t="shared" si="112"/>
        <v>5996613</v>
      </c>
      <c r="I86" s="18">
        <f t="shared" si="52"/>
        <v>10159320</v>
      </c>
      <c r="J86" s="18">
        <f t="shared" si="48"/>
        <v>-459320</v>
      </c>
      <c r="K86" s="19">
        <f t="shared" si="49"/>
        <v>1.0473525773195875</v>
      </c>
      <c r="L86" s="18"/>
      <c r="N86" s="14" t="s">
        <v>97</v>
      </c>
    </row>
    <row r="87" spans="1:14" ht="16.5" thickTop="1" thickBot="1" x14ac:dyDescent="0.3">
      <c r="A87" s="6" t="str">
        <f t="shared" si="47"/>
        <v>b</v>
      </c>
      <c r="B87" s="1" t="s">
        <v>0</v>
      </c>
      <c r="C87" s="3" t="s">
        <v>3</v>
      </c>
      <c r="D87" s="12">
        <f t="shared" ref="D87:F87" si="113">SUM(D90,D93)</f>
        <v>0</v>
      </c>
      <c r="E87" s="9">
        <f t="shared" si="113"/>
        <v>9585000</v>
      </c>
      <c r="F87" s="12">
        <f t="shared" si="113"/>
        <v>9700000</v>
      </c>
      <c r="G87" s="12">
        <f t="shared" ref="G87:H87" si="114">SUM(G90,G93)</f>
        <v>4162707</v>
      </c>
      <c r="H87" s="12">
        <f t="shared" si="114"/>
        <v>5996613</v>
      </c>
      <c r="I87" s="12">
        <f t="shared" si="52"/>
        <v>10159320</v>
      </c>
      <c r="J87" s="12">
        <f t="shared" si="48"/>
        <v>-459320</v>
      </c>
      <c r="K87" s="13">
        <f t="shared" si="49"/>
        <v>1.0473525773195875</v>
      </c>
      <c r="L87" s="12"/>
      <c r="N87" s="14" t="s">
        <v>97</v>
      </c>
    </row>
    <row r="88" spans="1:14" ht="16.5" thickTop="1" thickBot="1" x14ac:dyDescent="0.3">
      <c r="A88" s="6" t="str">
        <f t="shared" si="47"/>
        <v>b</v>
      </c>
      <c r="B88" s="1" t="s">
        <v>0</v>
      </c>
      <c r="C88" s="4" t="s">
        <v>6</v>
      </c>
      <c r="D88" s="12">
        <f t="shared" ref="D88:F88" si="115">SUM(D91,D94)</f>
        <v>0</v>
      </c>
      <c r="E88" s="9">
        <f t="shared" si="115"/>
        <v>9585000</v>
      </c>
      <c r="F88" s="12">
        <f t="shared" si="115"/>
        <v>9700000</v>
      </c>
      <c r="G88" s="12">
        <f t="shared" ref="G88:H88" si="116">SUM(G91,G94)</f>
        <v>4162707</v>
      </c>
      <c r="H88" s="12">
        <f t="shared" si="116"/>
        <v>5996613</v>
      </c>
      <c r="I88" s="12">
        <f t="shared" si="52"/>
        <v>10159320</v>
      </c>
      <c r="J88" s="12">
        <f t="shared" si="48"/>
        <v>-459320</v>
      </c>
      <c r="K88" s="13">
        <f t="shared" si="49"/>
        <v>1.0473525773195875</v>
      </c>
      <c r="L88" s="12"/>
      <c r="N88" s="14" t="s">
        <v>97</v>
      </c>
    </row>
    <row r="89" spans="1:14" s="14" customFormat="1" ht="16.5" thickTop="1" thickBot="1" x14ac:dyDescent="0.3">
      <c r="A89" s="14" t="str">
        <f t="shared" si="47"/>
        <v>b</v>
      </c>
      <c r="B89" s="15" t="s">
        <v>55</v>
      </c>
      <c r="C89" s="21" t="s">
        <v>54</v>
      </c>
      <c r="D89" s="18">
        <f t="shared" ref="D89:D90" si="117">SUM(D90)</f>
        <v>0</v>
      </c>
      <c r="E89" s="17">
        <f t="shared" ref="E89:H90" si="118">SUM(E90)</f>
        <v>9585000</v>
      </c>
      <c r="F89" s="18">
        <f t="shared" si="118"/>
        <v>821671</v>
      </c>
      <c r="G89" s="18">
        <f t="shared" si="118"/>
        <v>821671</v>
      </c>
      <c r="H89" s="18">
        <f t="shared" si="118"/>
        <v>0</v>
      </c>
      <c r="I89" s="18">
        <f t="shared" si="52"/>
        <v>821671</v>
      </c>
      <c r="J89" s="18">
        <f t="shared" si="48"/>
        <v>0</v>
      </c>
      <c r="K89" s="19">
        <f t="shared" si="49"/>
        <v>1</v>
      </c>
      <c r="L89" s="18"/>
      <c r="N89" s="14" t="s">
        <v>97</v>
      </c>
    </row>
    <row r="90" spans="1:14" ht="16.5" thickTop="1" thickBot="1" x14ac:dyDescent="0.3">
      <c r="A90" s="6" t="str">
        <f t="shared" si="47"/>
        <v>b</v>
      </c>
      <c r="B90" s="1" t="s">
        <v>0</v>
      </c>
      <c r="C90" s="4" t="s">
        <v>3</v>
      </c>
      <c r="D90" s="12">
        <f t="shared" si="117"/>
        <v>0</v>
      </c>
      <c r="E90" s="9">
        <f t="shared" si="118"/>
        <v>9585000</v>
      </c>
      <c r="F90" s="12">
        <f t="shared" si="118"/>
        <v>821671</v>
      </c>
      <c r="G90" s="12">
        <f t="shared" si="118"/>
        <v>821671</v>
      </c>
      <c r="H90" s="12">
        <f t="shared" si="118"/>
        <v>0</v>
      </c>
      <c r="I90" s="12">
        <f t="shared" si="52"/>
        <v>821671</v>
      </c>
      <c r="J90" s="12">
        <f t="shared" si="48"/>
        <v>0</v>
      </c>
      <c r="K90" s="13">
        <f t="shared" si="49"/>
        <v>1</v>
      </c>
      <c r="L90" s="12"/>
      <c r="N90" s="14" t="s">
        <v>97</v>
      </c>
    </row>
    <row r="91" spans="1:14" ht="16.5" thickTop="1" thickBot="1" x14ac:dyDescent="0.3">
      <c r="A91" s="6" t="str">
        <f t="shared" si="47"/>
        <v>b</v>
      </c>
      <c r="B91" s="1" t="s">
        <v>0</v>
      </c>
      <c r="C91" s="5" t="s">
        <v>6</v>
      </c>
      <c r="D91" s="12"/>
      <c r="E91" s="9">
        <v>9585000</v>
      </c>
      <c r="F91" s="12">
        <v>821671</v>
      </c>
      <c r="G91" s="12">
        <v>821671</v>
      </c>
      <c r="H91" s="12"/>
      <c r="I91" s="12">
        <f t="shared" si="52"/>
        <v>821671</v>
      </c>
      <c r="J91" s="12">
        <f t="shared" si="48"/>
        <v>0</v>
      </c>
      <c r="K91" s="13">
        <f t="shared" si="49"/>
        <v>1</v>
      </c>
      <c r="L91" s="12"/>
      <c r="N91" s="14" t="s">
        <v>97</v>
      </c>
    </row>
    <row r="92" spans="1:14" s="29" customFormat="1" ht="46.5" thickTop="1" thickBot="1" x14ac:dyDescent="0.3">
      <c r="A92" s="29" t="str">
        <f t="shared" si="47"/>
        <v>b</v>
      </c>
      <c r="B92" s="30" t="s">
        <v>56</v>
      </c>
      <c r="C92" s="31" t="s">
        <v>57</v>
      </c>
      <c r="D92" s="32">
        <f t="shared" ref="D92:D93" si="119">SUM(D93)</f>
        <v>0</v>
      </c>
      <c r="E92" s="33">
        <f t="shared" ref="E92:H93" si="120">SUM(E93)</f>
        <v>0</v>
      </c>
      <c r="F92" s="32">
        <f t="shared" si="120"/>
        <v>8878329</v>
      </c>
      <c r="G92" s="32">
        <f t="shared" si="120"/>
        <v>3341036</v>
      </c>
      <c r="H92" s="32">
        <f t="shared" si="120"/>
        <v>5996613</v>
      </c>
      <c r="I92" s="32">
        <f t="shared" si="52"/>
        <v>9337649</v>
      </c>
      <c r="J92" s="32">
        <f t="shared" si="48"/>
        <v>-459320</v>
      </c>
      <c r="K92" s="34">
        <f t="shared" si="49"/>
        <v>1.0517349604863708</v>
      </c>
      <c r="L92" s="32"/>
      <c r="N92" s="29" t="s">
        <v>97</v>
      </c>
    </row>
    <row r="93" spans="1:14" ht="16.5" thickTop="1" thickBot="1" x14ac:dyDescent="0.3">
      <c r="A93" s="6" t="str">
        <f t="shared" si="47"/>
        <v>b</v>
      </c>
      <c r="B93" s="1" t="s">
        <v>0</v>
      </c>
      <c r="C93" s="4" t="s">
        <v>3</v>
      </c>
      <c r="D93" s="12">
        <f t="shared" si="119"/>
        <v>0</v>
      </c>
      <c r="E93" s="9">
        <f t="shared" si="120"/>
        <v>0</v>
      </c>
      <c r="F93" s="12">
        <f t="shared" si="120"/>
        <v>8878329</v>
      </c>
      <c r="G93" s="12">
        <f t="shared" si="120"/>
        <v>3341036</v>
      </c>
      <c r="H93" s="12">
        <f t="shared" si="120"/>
        <v>5996613</v>
      </c>
      <c r="I93" s="12">
        <f t="shared" si="52"/>
        <v>9337649</v>
      </c>
      <c r="J93" s="12">
        <f t="shared" si="48"/>
        <v>-459320</v>
      </c>
      <c r="K93" s="13">
        <f t="shared" si="49"/>
        <v>1.0517349604863708</v>
      </c>
      <c r="L93" s="12"/>
      <c r="N93" s="14" t="s">
        <v>97</v>
      </c>
    </row>
    <row r="94" spans="1:14" ht="16.5" thickTop="1" thickBot="1" x14ac:dyDescent="0.3">
      <c r="A94" s="6" t="str">
        <f t="shared" si="47"/>
        <v>b</v>
      </c>
      <c r="B94" s="1" t="s">
        <v>0</v>
      </c>
      <c r="C94" s="5" t="s">
        <v>6</v>
      </c>
      <c r="D94" s="12"/>
      <c r="E94" s="9">
        <v>0</v>
      </c>
      <c r="F94" s="12">
        <v>8878329</v>
      </c>
      <c r="G94" s="12">
        <v>3341036</v>
      </c>
      <c r="H94" s="12">
        <f>+(G94/4)*7+21400*7</f>
        <v>5996613</v>
      </c>
      <c r="I94" s="12">
        <f t="shared" si="52"/>
        <v>9337649</v>
      </c>
      <c r="J94" s="12">
        <f t="shared" si="48"/>
        <v>-459320</v>
      </c>
      <c r="K94" s="13">
        <f t="shared" si="49"/>
        <v>1.0517349604863708</v>
      </c>
      <c r="L94" s="12"/>
      <c r="N94" s="14" t="s">
        <v>97</v>
      </c>
    </row>
    <row r="95" spans="1:14" s="14" customFormat="1" ht="31.5" thickTop="1" thickBot="1" x14ac:dyDescent="0.3">
      <c r="A95" s="14" t="str">
        <f t="shared" ref="A95:A143" si="121">IF(D95+E95+F95+G95+H95+I95&lt;=0,"a","b")</f>
        <v>b</v>
      </c>
      <c r="B95" s="15" t="s">
        <v>58</v>
      </c>
      <c r="C95" s="20" t="s">
        <v>59</v>
      </c>
      <c r="D95" s="18">
        <f t="shared" ref="D95:F95" si="122">SUM(D98,D101)</f>
        <v>0</v>
      </c>
      <c r="E95" s="17">
        <f t="shared" si="122"/>
        <v>2700000</v>
      </c>
      <c r="F95" s="18">
        <f t="shared" si="122"/>
        <v>2600000</v>
      </c>
      <c r="G95" s="18">
        <f t="shared" ref="G95:H95" si="123">SUM(G98,G101)</f>
        <v>997800</v>
      </c>
      <c r="H95" s="18">
        <f t="shared" si="123"/>
        <v>1602200</v>
      </c>
      <c r="I95" s="18">
        <f t="shared" si="52"/>
        <v>2600000</v>
      </c>
      <c r="J95" s="18">
        <f t="shared" ref="J95:J143" si="124">F95-I95</f>
        <v>0</v>
      </c>
      <c r="K95" s="19">
        <f t="shared" ref="K95:K143" si="125">I95/F95</f>
        <v>1</v>
      </c>
      <c r="L95" s="18"/>
      <c r="N95" s="14" t="s">
        <v>97</v>
      </c>
    </row>
    <row r="96" spans="1:14" ht="16.5" thickTop="1" thickBot="1" x14ac:dyDescent="0.3">
      <c r="A96" s="6" t="str">
        <f t="shared" si="121"/>
        <v>b</v>
      </c>
      <c r="B96" s="1" t="s">
        <v>0</v>
      </c>
      <c r="C96" s="3" t="s">
        <v>3</v>
      </c>
      <c r="D96" s="12">
        <f t="shared" ref="D96:F96" si="126">SUM(D99,D102)</f>
        <v>0</v>
      </c>
      <c r="E96" s="9">
        <f t="shared" si="126"/>
        <v>2700000</v>
      </c>
      <c r="F96" s="12">
        <f t="shared" si="126"/>
        <v>2600000</v>
      </c>
      <c r="G96" s="12">
        <f t="shared" ref="G96:H96" si="127">SUM(G99,G102)</f>
        <v>997800</v>
      </c>
      <c r="H96" s="12">
        <f t="shared" si="127"/>
        <v>1602200</v>
      </c>
      <c r="I96" s="12">
        <f t="shared" ref="I96:I144" si="128">G96+H96</f>
        <v>2600000</v>
      </c>
      <c r="J96" s="12">
        <f t="shared" si="124"/>
        <v>0</v>
      </c>
      <c r="K96" s="13">
        <f t="shared" si="125"/>
        <v>1</v>
      </c>
      <c r="L96" s="12"/>
      <c r="N96" s="14" t="s">
        <v>97</v>
      </c>
    </row>
    <row r="97" spans="1:14" ht="16.5" thickTop="1" thickBot="1" x14ac:dyDescent="0.3">
      <c r="A97" s="6" t="str">
        <f t="shared" si="121"/>
        <v>b</v>
      </c>
      <c r="B97" s="1" t="s">
        <v>0</v>
      </c>
      <c r="C97" s="4" t="s">
        <v>6</v>
      </c>
      <c r="D97" s="12">
        <f t="shared" ref="D97:F97" si="129">SUM(D100,D103)</f>
        <v>0</v>
      </c>
      <c r="E97" s="9">
        <f t="shared" si="129"/>
        <v>2700000</v>
      </c>
      <c r="F97" s="12">
        <f t="shared" si="129"/>
        <v>2600000</v>
      </c>
      <c r="G97" s="12">
        <f t="shared" ref="G97:H97" si="130">SUM(G100,G103)</f>
        <v>997800</v>
      </c>
      <c r="H97" s="12">
        <f t="shared" si="130"/>
        <v>1602200</v>
      </c>
      <c r="I97" s="12">
        <f t="shared" si="128"/>
        <v>2600000</v>
      </c>
      <c r="J97" s="12">
        <f t="shared" si="124"/>
        <v>0</v>
      </c>
      <c r="K97" s="13">
        <f t="shared" si="125"/>
        <v>1</v>
      </c>
      <c r="L97" s="12"/>
      <c r="N97" s="14" t="s">
        <v>97</v>
      </c>
    </row>
    <row r="98" spans="1:14" s="14" customFormat="1" ht="31.5" thickTop="1" thickBot="1" x14ac:dyDescent="0.3">
      <c r="A98" s="14" t="str">
        <f t="shared" si="121"/>
        <v>b</v>
      </c>
      <c r="B98" s="15" t="s">
        <v>60</v>
      </c>
      <c r="C98" s="21" t="s">
        <v>59</v>
      </c>
      <c r="D98" s="18">
        <f t="shared" ref="D98:D99" si="131">SUM(D99)</f>
        <v>0</v>
      </c>
      <c r="E98" s="17">
        <f t="shared" ref="E98:H99" si="132">SUM(E99)</f>
        <v>2700000</v>
      </c>
      <c r="F98" s="18">
        <f t="shared" si="132"/>
        <v>207530</v>
      </c>
      <c r="G98" s="18">
        <f t="shared" si="132"/>
        <v>207530</v>
      </c>
      <c r="H98" s="18">
        <f t="shared" si="132"/>
        <v>0</v>
      </c>
      <c r="I98" s="18">
        <f t="shared" si="128"/>
        <v>207530</v>
      </c>
      <c r="J98" s="18">
        <f t="shared" si="124"/>
        <v>0</v>
      </c>
      <c r="K98" s="19">
        <f t="shared" si="125"/>
        <v>1</v>
      </c>
      <c r="L98" s="18"/>
      <c r="N98" s="14" t="s">
        <v>97</v>
      </c>
    </row>
    <row r="99" spans="1:14" ht="16.5" thickTop="1" thickBot="1" x14ac:dyDescent="0.3">
      <c r="A99" s="6" t="str">
        <f t="shared" si="121"/>
        <v>b</v>
      </c>
      <c r="B99" s="1" t="s">
        <v>0</v>
      </c>
      <c r="C99" s="4" t="s">
        <v>3</v>
      </c>
      <c r="D99" s="12">
        <f t="shared" si="131"/>
        <v>0</v>
      </c>
      <c r="E99" s="9">
        <f t="shared" si="132"/>
        <v>2700000</v>
      </c>
      <c r="F99" s="12">
        <f t="shared" si="132"/>
        <v>207530</v>
      </c>
      <c r="G99" s="12">
        <f t="shared" si="132"/>
        <v>207530</v>
      </c>
      <c r="H99" s="12">
        <f t="shared" si="132"/>
        <v>0</v>
      </c>
      <c r="I99" s="12">
        <f t="shared" si="128"/>
        <v>207530</v>
      </c>
      <c r="J99" s="12">
        <f t="shared" si="124"/>
        <v>0</v>
      </c>
      <c r="K99" s="13">
        <f t="shared" si="125"/>
        <v>1</v>
      </c>
      <c r="L99" s="12"/>
      <c r="N99" s="14" t="s">
        <v>97</v>
      </c>
    </row>
    <row r="100" spans="1:14" ht="16.5" thickTop="1" thickBot="1" x14ac:dyDescent="0.3">
      <c r="A100" s="6" t="str">
        <f t="shared" si="121"/>
        <v>b</v>
      </c>
      <c r="B100" s="1" t="s">
        <v>0</v>
      </c>
      <c r="C100" s="5" t="s">
        <v>6</v>
      </c>
      <c r="D100" s="12"/>
      <c r="E100" s="9">
        <v>2700000</v>
      </c>
      <c r="F100" s="12">
        <v>207530</v>
      </c>
      <c r="G100" s="12">
        <v>207530</v>
      </c>
      <c r="H100" s="12"/>
      <c r="I100" s="12">
        <f t="shared" si="128"/>
        <v>207530</v>
      </c>
      <c r="J100" s="12">
        <f t="shared" si="124"/>
        <v>0</v>
      </c>
      <c r="K100" s="13">
        <f t="shared" si="125"/>
        <v>1</v>
      </c>
      <c r="L100" s="12"/>
      <c r="N100" s="14" t="s">
        <v>97</v>
      </c>
    </row>
    <row r="101" spans="1:14" s="23" customFormat="1" ht="61.5" thickTop="1" thickBot="1" x14ac:dyDescent="0.3">
      <c r="A101" s="23" t="str">
        <f t="shared" si="121"/>
        <v>b</v>
      </c>
      <c r="B101" s="24" t="s">
        <v>61</v>
      </c>
      <c r="C101" s="28" t="s">
        <v>62</v>
      </c>
      <c r="D101" s="25">
        <f t="shared" ref="D101:D102" si="133">SUM(D102)</f>
        <v>0</v>
      </c>
      <c r="E101" s="26">
        <f t="shared" ref="E101:H102" si="134">SUM(E102)</f>
        <v>0</v>
      </c>
      <c r="F101" s="25">
        <f t="shared" si="134"/>
        <v>2392470</v>
      </c>
      <c r="G101" s="25">
        <f t="shared" si="134"/>
        <v>790270</v>
      </c>
      <c r="H101" s="25">
        <f t="shared" si="134"/>
        <v>1602200</v>
      </c>
      <c r="I101" s="25">
        <f t="shared" si="128"/>
        <v>2392470</v>
      </c>
      <c r="J101" s="25">
        <f t="shared" si="124"/>
        <v>0</v>
      </c>
      <c r="K101" s="27">
        <f t="shared" si="125"/>
        <v>1</v>
      </c>
      <c r="L101" s="25"/>
      <c r="N101" s="23" t="s">
        <v>97</v>
      </c>
    </row>
    <row r="102" spans="1:14" ht="16.5" thickTop="1" thickBot="1" x14ac:dyDescent="0.3">
      <c r="A102" s="6" t="str">
        <f t="shared" si="121"/>
        <v>b</v>
      </c>
      <c r="B102" s="1" t="s">
        <v>0</v>
      </c>
      <c r="C102" s="4" t="s">
        <v>3</v>
      </c>
      <c r="D102" s="12">
        <f t="shared" si="133"/>
        <v>0</v>
      </c>
      <c r="E102" s="9">
        <f t="shared" si="134"/>
        <v>0</v>
      </c>
      <c r="F102" s="12">
        <f t="shared" si="134"/>
        <v>2392470</v>
      </c>
      <c r="G102" s="12">
        <f t="shared" si="134"/>
        <v>790270</v>
      </c>
      <c r="H102" s="12">
        <f t="shared" si="134"/>
        <v>1602200</v>
      </c>
      <c r="I102" s="12">
        <f t="shared" si="128"/>
        <v>2392470</v>
      </c>
      <c r="J102" s="12">
        <f t="shared" si="124"/>
        <v>0</v>
      </c>
      <c r="K102" s="13">
        <f t="shared" si="125"/>
        <v>1</v>
      </c>
      <c r="L102" s="12"/>
      <c r="N102" s="14" t="s">
        <v>97</v>
      </c>
    </row>
    <row r="103" spans="1:14" ht="16.5" thickTop="1" thickBot="1" x14ac:dyDescent="0.3">
      <c r="A103" s="6" t="str">
        <f t="shared" si="121"/>
        <v>b</v>
      </c>
      <c r="B103" s="1" t="s">
        <v>0</v>
      </c>
      <c r="C103" s="5" t="s">
        <v>6</v>
      </c>
      <c r="D103" s="12"/>
      <c r="E103" s="9">
        <v>0</v>
      </c>
      <c r="F103" s="12">
        <v>2392470</v>
      </c>
      <c r="G103" s="12">
        <v>790270</v>
      </c>
      <c r="H103" s="12">
        <f>+F103-G103</f>
        <v>1602200</v>
      </c>
      <c r="I103" s="12">
        <f t="shared" si="128"/>
        <v>2392470</v>
      </c>
      <c r="J103" s="12">
        <f t="shared" si="124"/>
        <v>0</v>
      </c>
      <c r="K103" s="13">
        <f t="shared" si="125"/>
        <v>1</v>
      </c>
      <c r="L103" s="12"/>
      <c r="N103" s="14" t="s">
        <v>97</v>
      </c>
    </row>
    <row r="104" spans="1:14" s="14" customFormat="1" ht="16.5" thickTop="1" thickBot="1" x14ac:dyDescent="0.3">
      <c r="A104" s="14" t="str">
        <f t="shared" si="121"/>
        <v>b</v>
      </c>
      <c r="B104" s="15" t="s">
        <v>63</v>
      </c>
      <c r="C104" s="20" t="s">
        <v>64</v>
      </c>
      <c r="D104" s="18">
        <f t="shared" ref="D104:F104" si="135">SUM(D107,D110)</f>
        <v>0</v>
      </c>
      <c r="E104" s="17">
        <f t="shared" si="135"/>
        <v>1200000</v>
      </c>
      <c r="F104" s="18">
        <f t="shared" si="135"/>
        <v>1000000</v>
      </c>
      <c r="G104" s="18">
        <f t="shared" ref="G104:H104" si="136">SUM(G107,G110)</f>
        <v>306080</v>
      </c>
      <c r="H104" s="18">
        <f t="shared" si="136"/>
        <v>693590</v>
      </c>
      <c r="I104" s="18">
        <f t="shared" si="128"/>
        <v>999670</v>
      </c>
      <c r="J104" s="18">
        <f t="shared" si="124"/>
        <v>330</v>
      </c>
      <c r="K104" s="19">
        <f t="shared" si="125"/>
        <v>0.99966999999999995</v>
      </c>
      <c r="L104" s="18"/>
      <c r="N104" s="14" t="s">
        <v>97</v>
      </c>
    </row>
    <row r="105" spans="1:14" ht="16.5" thickTop="1" thickBot="1" x14ac:dyDescent="0.3">
      <c r="A105" s="6" t="str">
        <f t="shared" si="121"/>
        <v>b</v>
      </c>
      <c r="B105" s="1" t="s">
        <v>0</v>
      </c>
      <c r="C105" s="3" t="s">
        <v>3</v>
      </c>
      <c r="D105" s="12">
        <f t="shared" ref="D105:F105" si="137">SUM(D108,D111)</f>
        <v>0</v>
      </c>
      <c r="E105" s="9">
        <f t="shared" si="137"/>
        <v>1200000</v>
      </c>
      <c r="F105" s="12">
        <f t="shared" si="137"/>
        <v>1000000</v>
      </c>
      <c r="G105" s="12">
        <f t="shared" ref="G105:H105" si="138">SUM(G108,G111)</f>
        <v>306080</v>
      </c>
      <c r="H105" s="12">
        <f t="shared" si="138"/>
        <v>693590</v>
      </c>
      <c r="I105" s="12">
        <f t="shared" si="128"/>
        <v>999670</v>
      </c>
      <c r="J105" s="12">
        <f t="shared" si="124"/>
        <v>330</v>
      </c>
      <c r="K105" s="13">
        <f t="shared" si="125"/>
        <v>0.99966999999999995</v>
      </c>
      <c r="L105" s="12"/>
      <c r="N105" s="14" t="s">
        <v>97</v>
      </c>
    </row>
    <row r="106" spans="1:14" ht="16.5" thickTop="1" thickBot="1" x14ac:dyDescent="0.3">
      <c r="A106" s="6" t="str">
        <f t="shared" si="121"/>
        <v>b</v>
      </c>
      <c r="B106" s="1" t="s">
        <v>0</v>
      </c>
      <c r="C106" s="4" t="s">
        <v>5</v>
      </c>
      <c r="D106" s="12">
        <f t="shared" ref="D106:F106" si="139">SUM(D109,D112)</f>
        <v>0</v>
      </c>
      <c r="E106" s="9">
        <f t="shared" si="139"/>
        <v>1200000</v>
      </c>
      <c r="F106" s="12">
        <f t="shared" si="139"/>
        <v>1000000</v>
      </c>
      <c r="G106" s="12">
        <f t="shared" ref="G106:H106" si="140">SUM(G109,G112)</f>
        <v>306080</v>
      </c>
      <c r="H106" s="12">
        <f t="shared" si="140"/>
        <v>693590</v>
      </c>
      <c r="I106" s="12">
        <f t="shared" si="128"/>
        <v>999670</v>
      </c>
      <c r="J106" s="12">
        <f t="shared" si="124"/>
        <v>330</v>
      </c>
      <c r="K106" s="13">
        <f t="shared" si="125"/>
        <v>0.99966999999999995</v>
      </c>
      <c r="L106" s="12"/>
      <c r="N106" s="14" t="s">
        <v>97</v>
      </c>
    </row>
    <row r="107" spans="1:14" s="14" customFormat="1" ht="16.5" thickTop="1" thickBot="1" x14ac:dyDescent="0.3">
      <c r="A107" s="14" t="str">
        <f t="shared" si="121"/>
        <v>b</v>
      </c>
      <c r="B107" s="15" t="s">
        <v>65</v>
      </c>
      <c r="C107" s="21" t="s">
        <v>64</v>
      </c>
      <c r="D107" s="18">
        <f t="shared" ref="D107:D108" si="141">SUM(D108)</f>
        <v>0</v>
      </c>
      <c r="E107" s="17">
        <f t="shared" ref="E107:H108" si="142">SUM(E108)</f>
        <v>1200000</v>
      </c>
      <c r="F107" s="18">
        <f t="shared" si="142"/>
        <v>90856</v>
      </c>
      <c r="G107" s="18">
        <f t="shared" si="142"/>
        <v>90526</v>
      </c>
      <c r="H107" s="18">
        <f t="shared" si="142"/>
        <v>0</v>
      </c>
      <c r="I107" s="18">
        <f t="shared" si="128"/>
        <v>90526</v>
      </c>
      <c r="J107" s="18">
        <f t="shared" si="124"/>
        <v>330</v>
      </c>
      <c r="K107" s="19">
        <f t="shared" si="125"/>
        <v>0.99636787884124334</v>
      </c>
      <c r="L107" s="18"/>
      <c r="N107" s="14" t="s">
        <v>97</v>
      </c>
    </row>
    <row r="108" spans="1:14" ht="16.5" thickTop="1" thickBot="1" x14ac:dyDescent="0.3">
      <c r="A108" s="6" t="str">
        <f t="shared" si="121"/>
        <v>b</v>
      </c>
      <c r="B108" s="1" t="s">
        <v>0</v>
      </c>
      <c r="C108" s="4" t="s">
        <v>3</v>
      </c>
      <c r="D108" s="12">
        <f t="shared" si="141"/>
        <v>0</v>
      </c>
      <c r="E108" s="9">
        <f t="shared" si="142"/>
        <v>1200000</v>
      </c>
      <c r="F108" s="12">
        <f t="shared" si="142"/>
        <v>90856</v>
      </c>
      <c r="G108" s="12">
        <f t="shared" si="142"/>
        <v>90526</v>
      </c>
      <c r="H108" s="12">
        <f t="shared" si="142"/>
        <v>0</v>
      </c>
      <c r="I108" s="12">
        <f t="shared" si="128"/>
        <v>90526</v>
      </c>
      <c r="J108" s="12">
        <f t="shared" si="124"/>
        <v>330</v>
      </c>
      <c r="K108" s="13">
        <f t="shared" si="125"/>
        <v>0.99636787884124334</v>
      </c>
      <c r="L108" s="12"/>
      <c r="N108" s="14" t="s">
        <v>97</v>
      </c>
    </row>
    <row r="109" spans="1:14" ht="16.5" thickTop="1" thickBot="1" x14ac:dyDescent="0.3">
      <c r="A109" s="6" t="str">
        <f t="shared" si="121"/>
        <v>b</v>
      </c>
      <c r="B109" s="1" t="s">
        <v>0</v>
      </c>
      <c r="C109" s="5" t="s">
        <v>5</v>
      </c>
      <c r="D109" s="12"/>
      <c r="E109" s="9">
        <v>1200000</v>
      </c>
      <c r="F109" s="12">
        <v>90856</v>
      </c>
      <c r="G109" s="12">
        <v>90526</v>
      </c>
      <c r="H109" s="12"/>
      <c r="I109" s="12">
        <f t="shared" si="128"/>
        <v>90526</v>
      </c>
      <c r="J109" s="12">
        <f t="shared" si="124"/>
        <v>330</v>
      </c>
      <c r="K109" s="13">
        <f t="shared" si="125"/>
        <v>0.99636787884124334</v>
      </c>
      <c r="L109" s="12"/>
      <c r="N109" s="14" t="s">
        <v>97</v>
      </c>
    </row>
    <row r="110" spans="1:14" s="23" customFormat="1" ht="46.5" thickTop="1" thickBot="1" x14ac:dyDescent="0.3">
      <c r="A110" s="23" t="str">
        <f t="shared" si="121"/>
        <v>b</v>
      </c>
      <c r="B110" s="24" t="s">
        <v>66</v>
      </c>
      <c r="C110" s="28" t="s">
        <v>67</v>
      </c>
      <c r="D110" s="25">
        <f t="shared" ref="D110:D111" si="143">SUM(D111)</f>
        <v>0</v>
      </c>
      <c r="E110" s="26">
        <f t="shared" ref="E110:H111" si="144">SUM(E111)</f>
        <v>0</v>
      </c>
      <c r="F110" s="25">
        <f t="shared" si="144"/>
        <v>909144</v>
      </c>
      <c r="G110" s="25">
        <f t="shared" si="144"/>
        <v>215554</v>
      </c>
      <c r="H110" s="25">
        <f t="shared" si="144"/>
        <v>693590</v>
      </c>
      <c r="I110" s="25">
        <f t="shared" si="128"/>
        <v>909144</v>
      </c>
      <c r="J110" s="25">
        <f t="shared" si="124"/>
        <v>0</v>
      </c>
      <c r="K110" s="27">
        <f t="shared" si="125"/>
        <v>1</v>
      </c>
      <c r="L110" s="25"/>
      <c r="N110" s="23" t="s">
        <v>97</v>
      </c>
    </row>
    <row r="111" spans="1:14" ht="16.5" thickTop="1" thickBot="1" x14ac:dyDescent="0.3">
      <c r="A111" s="6" t="str">
        <f t="shared" si="121"/>
        <v>b</v>
      </c>
      <c r="B111" s="1" t="s">
        <v>0</v>
      </c>
      <c r="C111" s="4" t="s">
        <v>3</v>
      </c>
      <c r="D111" s="12">
        <f t="shared" si="143"/>
        <v>0</v>
      </c>
      <c r="E111" s="9">
        <f t="shared" si="144"/>
        <v>0</v>
      </c>
      <c r="F111" s="12">
        <f t="shared" si="144"/>
        <v>909144</v>
      </c>
      <c r="G111" s="12">
        <f t="shared" si="144"/>
        <v>215554</v>
      </c>
      <c r="H111" s="12">
        <f t="shared" si="144"/>
        <v>693590</v>
      </c>
      <c r="I111" s="12">
        <f t="shared" si="128"/>
        <v>909144</v>
      </c>
      <c r="J111" s="12">
        <f t="shared" si="124"/>
        <v>0</v>
      </c>
      <c r="K111" s="13">
        <f t="shared" si="125"/>
        <v>1</v>
      </c>
      <c r="L111" s="12"/>
      <c r="N111" s="14" t="s">
        <v>97</v>
      </c>
    </row>
    <row r="112" spans="1:14" ht="16.5" thickTop="1" thickBot="1" x14ac:dyDescent="0.3">
      <c r="A112" s="6" t="str">
        <f t="shared" si="121"/>
        <v>b</v>
      </c>
      <c r="B112" s="1" t="s">
        <v>0</v>
      </c>
      <c r="C112" s="5" t="s">
        <v>5</v>
      </c>
      <c r="D112" s="12"/>
      <c r="E112" s="9">
        <v>0</v>
      </c>
      <c r="F112" s="12">
        <v>909144</v>
      </c>
      <c r="G112" s="12">
        <v>215554</v>
      </c>
      <c r="H112" s="12">
        <f>+F112-G112</f>
        <v>693590</v>
      </c>
      <c r="I112" s="12">
        <f t="shared" si="128"/>
        <v>909144</v>
      </c>
      <c r="J112" s="12">
        <f t="shared" si="124"/>
        <v>0</v>
      </c>
      <c r="K112" s="13">
        <f t="shared" si="125"/>
        <v>1</v>
      </c>
      <c r="L112" s="12"/>
      <c r="N112" s="14" t="s">
        <v>97</v>
      </c>
    </row>
    <row r="113" spans="1:14" s="14" customFormat="1" ht="16.5" thickTop="1" thickBot="1" x14ac:dyDescent="0.3">
      <c r="A113" s="14" t="str">
        <f t="shared" si="121"/>
        <v>b</v>
      </c>
      <c r="B113" s="15" t="s">
        <v>68</v>
      </c>
      <c r="C113" s="20" t="s">
        <v>69</v>
      </c>
      <c r="D113" s="18">
        <f t="shared" ref="D113:F113" si="145">SUM(D116,D119)</f>
        <v>0</v>
      </c>
      <c r="E113" s="17">
        <f t="shared" si="145"/>
        <v>2276000</v>
      </c>
      <c r="F113" s="18">
        <f t="shared" si="145"/>
        <v>2830000</v>
      </c>
      <c r="G113" s="18">
        <f t="shared" ref="G113:H113" si="146">SUM(G116,G119)</f>
        <v>983125</v>
      </c>
      <c r="H113" s="18">
        <f t="shared" si="146"/>
        <v>1846875</v>
      </c>
      <c r="I113" s="18">
        <f t="shared" si="128"/>
        <v>2830000</v>
      </c>
      <c r="J113" s="18">
        <f t="shared" si="124"/>
        <v>0</v>
      </c>
      <c r="K113" s="19">
        <f t="shared" si="125"/>
        <v>1</v>
      </c>
      <c r="L113" s="18"/>
      <c r="N113" s="14" t="s">
        <v>97</v>
      </c>
    </row>
    <row r="114" spans="1:14" ht="16.5" thickTop="1" thickBot="1" x14ac:dyDescent="0.3">
      <c r="A114" s="6" t="str">
        <f t="shared" si="121"/>
        <v>b</v>
      </c>
      <c r="B114" s="1" t="s">
        <v>0</v>
      </c>
      <c r="C114" s="3" t="s">
        <v>3</v>
      </c>
      <c r="D114" s="12">
        <f t="shared" ref="D114:F114" si="147">SUM(D117,D120)</f>
        <v>0</v>
      </c>
      <c r="E114" s="9">
        <f t="shared" si="147"/>
        <v>2276000</v>
      </c>
      <c r="F114" s="12">
        <f t="shared" si="147"/>
        <v>2830000</v>
      </c>
      <c r="G114" s="12">
        <f t="shared" ref="G114:H114" si="148">SUM(G117,G120)</f>
        <v>983125</v>
      </c>
      <c r="H114" s="12">
        <f t="shared" si="148"/>
        <v>1846875</v>
      </c>
      <c r="I114" s="12">
        <f t="shared" si="128"/>
        <v>2830000</v>
      </c>
      <c r="J114" s="12">
        <f t="shared" si="124"/>
        <v>0</v>
      </c>
      <c r="K114" s="13">
        <f t="shared" si="125"/>
        <v>1</v>
      </c>
      <c r="L114" s="12"/>
      <c r="N114" s="14" t="s">
        <v>97</v>
      </c>
    </row>
    <row r="115" spans="1:14" ht="16.5" thickTop="1" thickBot="1" x14ac:dyDescent="0.3">
      <c r="A115" s="6" t="str">
        <f t="shared" si="121"/>
        <v>b</v>
      </c>
      <c r="B115" s="1" t="s">
        <v>0</v>
      </c>
      <c r="C115" s="4" t="s">
        <v>6</v>
      </c>
      <c r="D115" s="12">
        <f t="shared" ref="D115:F115" si="149">SUM(D118,D121)</f>
        <v>0</v>
      </c>
      <c r="E115" s="9">
        <f t="shared" si="149"/>
        <v>2276000</v>
      </c>
      <c r="F115" s="12">
        <f t="shared" si="149"/>
        <v>2830000</v>
      </c>
      <c r="G115" s="12">
        <f t="shared" ref="G115:H115" si="150">SUM(G118,G121)</f>
        <v>983125</v>
      </c>
      <c r="H115" s="12">
        <f t="shared" si="150"/>
        <v>1846875</v>
      </c>
      <c r="I115" s="12">
        <f t="shared" si="128"/>
        <v>2830000</v>
      </c>
      <c r="J115" s="12">
        <f t="shared" si="124"/>
        <v>0</v>
      </c>
      <c r="K115" s="13">
        <f t="shared" si="125"/>
        <v>1</v>
      </c>
      <c r="L115" s="12"/>
      <c r="N115" s="14" t="s">
        <v>97</v>
      </c>
    </row>
    <row r="116" spans="1:14" s="14" customFormat="1" ht="16.5" thickTop="1" thickBot="1" x14ac:dyDescent="0.3">
      <c r="A116" s="14" t="str">
        <f t="shared" si="121"/>
        <v>b</v>
      </c>
      <c r="B116" s="15" t="s">
        <v>70</v>
      </c>
      <c r="C116" s="21" t="s">
        <v>69</v>
      </c>
      <c r="D116" s="18"/>
      <c r="E116" s="17">
        <f t="shared" ref="E116:H117" si="151">SUM(E117)</f>
        <v>2276000</v>
      </c>
      <c r="F116" s="18">
        <f t="shared" si="151"/>
        <v>185168</v>
      </c>
      <c r="G116" s="18">
        <f t="shared" si="151"/>
        <v>185168</v>
      </c>
      <c r="H116" s="18">
        <f t="shared" si="151"/>
        <v>0</v>
      </c>
      <c r="I116" s="18">
        <f t="shared" si="128"/>
        <v>185168</v>
      </c>
      <c r="J116" s="18">
        <f t="shared" si="124"/>
        <v>0</v>
      </c>
      <c r="K116" s="19">
        <f t="shared" si="125"/>
        <v>1</v>
      </c>
      <c r="L116" s="18"/>
      <c r="N116" s="14" t="s">
        <v>97</v>
      </c>
    </row>
    <row r="117" spans="1:14" ht="16.5" thickTop="1" thickBot="1" x14ac:dyDescent="0.3">
      <c r="A117" s="6" t="str">
        <f t="shared" si="121"/>
        <v>b</v>
      </c>
      <c r="B117" s="1" t="s">
        <v>0</v>
      </c>
      <c r="C117" s="4" t="s">
        <v>3</v>
      </c>
      <c r="D117" s="12"/>
      <c r="E117" s="9">
        <f t="shared" si="151"/>
        <v>2276000</v>
      </c>
      <c r="F117" s="12">
        <f t="shared" si="151"/>
        <v>185168</v>
      </c>
      <c r="G117" s="12">
        <f t="shared" si="151"/>
        <v>185168</v>
      </c>
      <c r="H117" s="12">
        <f t="shared" si="151"/>
        <v>0</v>
      </c>
      <c r="I117" s="12">
        <f t="shared" si="128"/>
        <v>185168</v>
      </c>
      <c r="J117" s="12">
        <f t="shared" si="124"/>
        <v>0</v>
      </c>
      <c r="K117" s="13">
        <f t="shared" si="125"/>
        <v>1</v>
      </c>
      <c r="L117" s="12"/>
      <c r="N117" s="14" t="s">
        <v>97</v>
      </c>
    </row>
    <row r="118" spans="1:14" ht="16.5" thickTop="1" thickBot="1" x14ac:dyDescent="0.3">
      <c r="A118" s="6" t="str">
        <f t="shared" si="121"/>
        <v>b</v>
      </c>
      <c r="B118" s="1" t="s">
        <v>0</v>
      </c>
      <c r="C118" s="5" t="s">
        <v>6</v>
      </c>
      <c r="D118" s="12"/>
      <c r="E118" s="9">
        <v>2276000</v>
      </c>
      <c r="F118" s="12">
        <v>185168</v>
      </c>
      <c r="G118" s="12">
        <v>185168</v>
      </c>
      <c r="H118" s="12"/>
      <c r="I118" s="12">
        <f t="shared" si="128"/>
        <v>185168</v>
      </c>
      <c r="J118" s="12">
        <f t="shared" si="124"/>
        <v>0</v>
      </c>
      <c r="K118" s="13">
        <f t="shared" si="125"/>
        <v>1</v>
      </c>
      <c r="L118" s="12"/>
      <c r="N118" s="14" t="s">
        <v>97</v>
      </c>
    </row>
    <row r="119" spans="1:14" s="23" customFormat="1" ht="46.5" thickTop="1" thickBot="1" x14ac:dyDescent="0.3">
      <c r="A119" s="23" t="str">
        <f t="shared" si="121"/>
        <v>b</v>
      </c>
      <c r="B119" s="24" t="s">
        <v>71</v>
      </c>
      <c r="C119" s="28" t="s">
        <v>72</v>
      </c>
      <c r="D119" s="25">
        <f t="shared" ref="D119:D120" si="152">SUM(D120)</f>
        <v>0</v>
      </c>
      <c r="E119" s="26">
        <f t="shared" ref="E119:H120" si="153">SUM(E120)</f>
        <v>0</v>
      </c>
      <c r="F119" s="25">
        <f t="shared" si="153"/>
        <v>2644832</v>
      </c>
      <c r="G119" s="25">
        <f t="shared" si="153"/>
        <v>797957</v>
      </c>
      <c r="H119" s="25">
        <f t="shared" si="153"/>
        <v>1846875</v>
      </c>
      <c r="I119" s="25">
        <f t="shared" si="128"/>
        <v>2644832</v>
      </c>
      <c r="J119" s="25">
        <f t="shared" si="124"/>
        <v>0</v>
      </c>
      <c r="K119" s="27">
        <f t="shared" si="125"/>
        <v>1</v>
      </c>
      <c r="L119" s="25"/>
      <c r="N119" s="23" t="s">
        <v>97</v>
      </c>
    </row>
    <row r="120" spans="1:14" ht="16.5" thickTop="1" thickBot="1" x14ac:dyDescent="0.3">
      <c r="A120" s="6" t="str">
        <f t="shared" si="121"/>
        <v>b</v>
      </c>
      <c r="B120" s="1" t="s">
        <v>0</v>
      </c>
      <c r="C120" s="4" t="s">
        <v>3</v>
      </c>
      <c r="D120" s="12">
        <f t="shared" si="152"/>
        <v>0</v>
      </c>
      <c r="E120" s="9">
        <f t="shared" si="153"/>
        <v>0</v>
      </c>
      <c r="F120" s="12">
        <f t="shared" si="153"/>
        <v>2644832</v>
      </c>
      <c r="G120" s="12">
        <f t="shared" si="153"/>
        <v>797957</v>
      </c>
      <c r="H120" s="12">
        <f t="shared" si="153"/>
        <v>1846875</v>
      </c>
      <c r="I120" s="12">
        <f t="shared" si="128"/>
        <v>2644832</v>
      </c>
      <c r="J120" s="12">
        <f t="shared" si="124"/>
        <v>0</v>
      </c>
      <c r="K120" s="13">
        <f t="shared" si="125"/>
        <v>1</v>
      </c>
      <c r="L120" s="12"/>
      <c r="N120" s="14" t="s">
        <v>97</v>
      </c>
    </row>
    <row r="121" spans="1:14" ht="16.5" thickTop="1" thickBot="1" x14ac:dyDescent="0.3">
      <c r="A121" s="6" t="str">
        <f t="shared" si="121"/>
        <v>b</v>
      </c>
      <c r="B121" s="1" t="s">
        <v>0</v>
      </c>
      <c r="C121" s="5" t="s">
        <v>6</v>
      </c>
      <c r="D121" s="12"/>
      <c r="E121" s="9">
        <v>0</v>
      </c>
      <c r="F121" s="12">
        <v>2644832</v>
      </c>
      <c r="G121" s="12">
        <v>797957</v>
      </c>
      <c r="H121" s="12">
        <f>+F121-G121</f>
        <v>1846875</v>
      </c>
      <c r="I121" s="12">
        <f t="shared" si="128"/>
        <v>2644832</v>
      </c>
      <c r="J121" s="12">
        <f t="shared" si="124"/>
        <v>0</v>
      </c>
      <c r="K121" s="13">
        <f t="shared" si="125"/>
        <v>1</v>
      </c>
      <c r="L121" s="12"/>
      <c r="N121" s="14" t="s">
        <v>97</v>
      </c>
    </row>
    <row r="122" spans="1:14" s="14" customFormat="1" ht="31.5" thickTop="1" thickBot="1" x14ac:dyDescent="0.3">
      <c r="A122" s="14" t="str">
        <f t="shared" si="121"/>
        <v>b</v>
      </c>
      <c r="B122" s="15" t="s">
        <v>73</v>
      </c>
      <c r="C122" s="20" t="s">
        <v>74</v>
      </c>
      <c r="D122" s="18">
        <f t="shared" ref="D122:F122" si="154">SUM(D125,D128)</f>
        <v>0</v>
      </c>
      <c r="E122" s="17">
        <f t="shared" si="154"/>
        <v>262000</v>
      </c>
      <c r="F122" s="18">
        <f t="shared" si="154"/>
        <v>252000</v>
      </c>
      <c r="G122" s="18">
        <f t="shared" ref="G122:H122" si="155">SUM(G125,G128)</f>
        <v>59505</v>
      </c>
      <c r="H122" s="18">
        <f t="shared" si="155"/>
        <v>192495</v>
      </c>
      <c r="I122" s="18">
        <f t="shared" si="128"/>
        <v>252000</v>
      </c>
      <c r="J122" s="18">
        <f t="shared" si="124"/>
        <v>0</v>
      </c>
      <c r="K122" s="19">
        <f t="shared" si="125"/>
        <v>1</v>
      </c>
      <c r="L122" s="18"/>
      <c r="N122" s="14" t="s">
        <v>97</v>
      </c>
    </row>
    <row r="123" spans="1:14" ht="16.5" thickTop="1" thickBot="1" x14ac:dyDescent="0.3">
      <c r="A123" s="6" t="str">
        <f t="shared" si="121"/>
        <v>b</v>
      </c>
      <c r="B123" s="1" t="s">
        <v>0</v>
      </c>
      <c r="C123" s="3" t="s">
        <v>3</v>
      </c>
      <c r="D123" s="12">
        <f t="shared" ref="D123:F123" si="156">SUM(D126,D129)</f>
        <v>0</v>
      </c>
      <c r="E123" s="9">
        <f t="shared" si="156"/>
        <v>262000</v>
      </c>
      <c r="F123" s="12">
        <f t="shared" si="156"/>
        <v>252000</v>
      </c>
      <c r="G123" s="12">
        <f t="shared" ref="G123:H123" si="157">SUM(G126,G129)</f>
        <v>59505</v>
      </c>
      <c r="H123" s="12">
        <f t="shared" si="157"/>
        <v>192495</v>
      </c>
      <c r="I123" s="12">
        <f t="shared" si="128"/>
        <v>252000</v>
      </c>
      <c r="J123" s="12">
        <f t="shared" si="124"/>
        <v>0</v>
      </c>
      <c r="K123" s="13">
        <f t="shared" si="125"/>
        <v>1</v>
      </c>
      <c r="L123" s="12"/>
      <c r="N123" s="14" t="s">
        <v>97</v>
      </c>
    </row>
    <row r="124" spans="1:14" ht="16.5" thickTop="1" thickBot="1" x14ac:dyDescent="0.3">
      <c r="A124" s="6" t="str">
        <f t="shared" si="121"/>
        <v>b</v>
      </c>
      <c r="B124" s="1" t="s">
        <v>0</v>
      </c>
      <c r="C124" s="4" t="s">
        <v>6</v>
      </c>
      <c r="D124" s="12">
        <f t="shared" ref="D124:F124" si="158">SUM(D127,D130)</f>
        <v>0</v>
      </c>
      <c r="E124" s="9">
        <f t="shared" si="158"/>
        <v>262000</v>
      </c>
      <c r="F124" s="12">
        <f t="shared" si="158"/>
        <v>252000</v>
      </c>
      <c r="G124" s="12">
        <f t="shared" ref="G124:H124" si="159">SUM(G127,G130)</f>
        <v>59505</v>
      </c>
      <c r="H124" s="12">
        <f t="shared" si="159"/>
        <v>192495</v>
      </c>
      <c r="I124" s="12">
        <f t="shared" si="128"/>
        <v>252000</v>
      </c>
      <c r="J124" s="12">
        <f t="shared" si="124"/>
        <v>0</v>
      </c>
      <c r="K124" s="13">
        <f t="shared" si="125"/>
        <v>1</v>
      </c>
      <c r="L124" s="12"/>
      <c r="N124" s="14" t="s">
        <v>97</v>
      </c>
    </row>
    <row r="125" spans="1:14" s="14" customFormat="1" ht="31.5" thickTop="1" thickBot="1" x14ac:dyDescent="0.3">
      <c r="A125" s="14" t="str">
        <f t="shared" si="121"/>
        <v>b</v>
      </c>
      <c r="B125" s="15" t="s">
        <v>75</v>
      </c>
      <c r="C125" s="21" t="s">
        <v>74</v>
      </c>
      <c r="D125" s="18">
        <f t="shared" ref="D125:D126" si="160">SUM(D126)</f>
        <v>0</v>
      </c>
      <c r="E125" s="17">
        <f t="shared" ref="E125:H126" si="161">SUM(E126)</f>
        <v>262000</v>
      </c>
      <c r="F125" s="18">
        <f t="shared" si="161"/>
        <v>13773</v>
      </c>
      <c r="G125" s="18">
        <f t="shared" si="161"/>
        <v>13773</v>
      </c>
      <c r="H125" s="18">
        <f t="shared" si="161"/>
        <v>0</v>
      </c>
      <c r="I125" s="18">
        <f t="shared" si="128"/>
        <v>13773</v>
      </c>
      <c r="J125" s="18">
        <f t="shared" si="124"/>
        <v>0</v>
      </c>
      <c r="K125" s="19">
        <f t="shared" si="125"/>
        <v>1</v>
      </c>
      <c r="L125" s="18"/>
      <c r="N125" s="14" t="s">
        <v>97</v>
      </c>
    </row>
    <row r="126" spans="1:14" ht="16.5" thickTop="1" thickBot="1" x14ac:dyDescent="0.3">
      <c r="A126" s="6" t="str">
        <f t="shared" si="121"/>
        <v>b</v>
      </c>
      <c r="B126" s="1" t="s">
        <v>0</v>
      </c>
      <c r="C126" s="4" t="s">
        <v>3</v>
      </c>
      <c r="D126" s="12">
        <f t="shared" si="160"/>
        <v>0</v>
      </c>
      <c r="E126" s="9">
        <f t="shared" si="161"/>
        <v>262000</v>
      </c>
      <c r="F126" s="12">
        <f t="shared" si="161"/>
        <v>13773</v>
      </c>
      <c r="G126" s="12">
        <f t="shared" si="161"/>
        <v>13773</v>
      </c>
      <c r="H126" s="12">
        <f t="shared" si="161"/>
        <v>0</v>
      </c>
      <c r="I126" s="12">
        <f t="shared" si="128"/>
        <v>13773</v>
      </c>
      <c r="J126" s="12">
        <f t="shared" si="124"/>
        <v>0</v>
      </c>
      <c r="K126" s="13">
        <f t="shared" si="125"/>
        <v>1</v>
      </c>
      <c r="L126" s="12"/>
      <c r="N126" s="14" t="s">
        <v>97</v>
      </c>
    </row>
    <row r="127" spans="1:14" ht="16.5" thickTop="1" thickBot="1" x14ac:dyDescent="0.3">
      <c r="A127" s="6" t="str">
        <f t="shared" si="121"/>
        <v>b</v>
      </c>
      <c r="B127" s="1" t="s">
        <v>0</v>
      </c>
      <c r="C127" s="5" t="s">
        <v>6</v>
      </c>
      <c r="D127" s="12"/>
      <c r="E127" s="9">
        <v>262000</v>
      </c>
      <c r="F127" s="12">
        <v>13773</v>
      </c>
      <c r="G127" s="12">
        <v>13773</v>
      </c>
      <c r="H127" s="12"/>
      <c r="I127" s="12">
        <f t="shared" si="128"/>
        <v>13773</v>
      </c>
      <c r="J127" s="12">
        <f t="shared" si="124"/>
        <v>0</v>
      </c>
      <c r="K127" s="13">
        <f t="shared" si="125"/>
        <v>1</v>
      </c>
      <c r="L127" s="12"/>
      <c r="N127" s="14" t="s">
        <v>97</v>
      </c>
    </row>
    <row r="128" spans="1:14" s="23" customFormat="1" ht="61.5" thickTop="1" thickBot="1" x14ac:dyDescent="0.3">
      <c r="A128" s="23" t="str">
        <f t="shared" si="121"/>
        <v>b</v>
      </c>
      <c r="B128" s="24" t="s">
        <v>76</v>
      </c>
      <c r="C128" s="28" t="s">
        <v>77</v>
      </c>
      <c r="D128" s="25">
        <f t="shared" ref="D128:D129" si="162">SUM(D129)</f>
        <v>0</v>
      </c>
      <c r="E128" s="26">
        <f t="shared" ref="E128:H129" si="163">SUM(E129)</f>
        <v>0</v>
      </c>
      <c r="F128" s="25">
        <f t="shared" si="163"/>
        <v>238227</v>
      </c>
      <c r="G128" s="25">
        <f t="shared" si="163"/>
        <v>45732</v>
      </c>
      <c r="H128" s="25">
        <f t="shared" si="163"/>
        <v>192495</v>
      </c>
      <c r="I128" s="25">
        <f t="shared" si="128"/>
        <v>238227</v>
      </c>
      <c r="J128" s="25">
        <f t="shared" si="124"/>
        <v>0</v>
      </c>
      <c r="K128" s="27">
        <f t="shared" si="125"/>
        <v>1</v>
      </c>
      <c r="L128" s="25"/>
      <c r="N128" s="23" t="s">
        <v>97</v>
      </c>
    </row>
    <row r="129" spans="1:14" ht="16.5" thickTop="1" thickBot="1" x14ac:dyDescent="0.3">
      <c r="A129" s="6" t="str">
        <f t="shared" si="121"/>
        <v>b</v>
      </c>
      <c r="B129" s="1" t="s">
        <v>0</v>
      </c>
      <c r="C129" s="4" t="s">
        <v>3</v>
      </c>
      <c r="D129" s="12">
        <f t="shared" si="162"/>
        <v>0</v>
      </c>
      <c r="E129" s="9">
        <f t="shared" si="163"/>
        <v>0</v>
      </c>
      <c r="F129" s="12">
        <f t="shared" si="163"/>
        <v>238227</v>
      </c>
      <c r="G129" s="12">
        <f t="shared" si="163"/>
        <v>45732</v>
      </c>
      <c r="H129" s="12">
        <f t="shared" si="163"/>
        <v>192495</v>
      </c>
      <c r="I129" s="12">
        <f t="shared" si="128"/>
        <v>238227</v>
      </c>
      <c r="J129" s="12">
        <f t="shared" si="124"/>
        <v>0</v>
      </c>
      <c r="K129" s="13">
        <f t="shared" si="125"/>
        <v>1</v>
      </c>
      <c r="L129" s="12"/>
      <c r="N129" s="14" t="s">
        <v>97</v>
      </c>
    </row>
    <row r="130" spans="1:14" ht="16.5" thickTop="1" thickBot="1" x14ac:dyDescent="0.3">
      <c r="A130" s="6" t="str">
        <f t="shared" si="121"/>
        <v>b</v>
      </c>
      <c r="B130" s="1" t="s">
        <v>0</v>
      </c>
      <c r="C130" s="5" t="s">
        <v>6</v>
      </c>
      <c r="D130" s="12"/>
      <c r="E130" s="9">
        <v>0</v>
      </c>
      <c r="F130" s="12">
        <v>238227</v>
      </c>
      <c r="G130" s="12">
        <v>45732</v>
      </c>
      <c r="H130" s="12">
        <f>+F130-G130</f>
        <v>192495</v>
      </c>
      <c r="I130" s="12">
        <f t="shared" si="128"/>
        <v>238227</v>
      </c>
      <c r="J130" s="12">
        <f t="shared" si="124"/>
        <v>0</v>
      </c>
      <c r="K130" s="13">
        <f t="shared" si="125"/>
        <v>1</v>
      </c>
      <c r="L130" s="12"/>
      <c r="N130" s="14" t="s">
        <v>97</v>
      </c>
    </row>
    <row r="131" spans="1:14" s="14" customFormat="1" ht="46.5" thickTop="1" thickBot="1" x14ac:dyDescent="0.3">
      <c r="A131" s="14" t="str">
        <f t="shared" si="121"/>
        <v>b</v>
      </c>
      <c r="B131" s="15" t="s">
        <v>78</v>
      </c>
      <c r="C131" s="20" t="s">
        <v>79</v>
      </c>
      <c r="D131" s="18">
        <f t="shared" ref="D131:F131" si="164">SUM(D134,D137)</f>
        <v>0</v>
      </c>
      <c r="E131" s="17">
        <f t="shared" si="164"/>
        <v>257000</v>
      </c>
      <c r="F131" s="18">
        <f t="shared" si="164"/>
        <v>255500</v>
      </c>
      <c r="G131" s="18">
        <f t="shared" ref="G131:H131" si="165">SUM(G134,G137)</f>
        <v>106400</v>
      </c>
      <c r="H131" s="18">
        <f t="shared" si="165"/>
        <v>149100</v>
      </c>
      <c r="I131" s="18">
        <f t="shared" si="128"/>
        <v>255500</v>
      </c>
      <c r="J131" s="18">
        <f t="shared" si="124"/>
        <v>0</v>
      </c>
      <c r="K131" s="19">
        <f t="shared" si="125"/>
        <v>1</v>
      </c>
      <c r="L131" s="18"/>
      <c r="N131" s="14" t="s">
        <v>97</v>
      </c>
    </row>
    <row r="132" spans="1:14" ht="16.5" thickTop="1" thickBot="1" x14ac:dyDescent="0.3">
      <c r="A132" s="6" t="str">
        <f t="shared" si="121"/>
        <v>b</v>
      </c>
      <c r="B132" s="1" t="s">
        <v>0</v>
      </c>
      <c r="C132" s="3" t="s">
        <v>3</v>
      </c>
      <c r="D132" s="12">
        <f t="shared" ref="D132:F132" si="166">SUM(D135,D138)</f>
        <v>0</v>
      </c>
      <c r="E132" s="9">
        <f t="shared" si="166"/>
        <v>257000</v>
      </c>
      <c r="F132" s="12">
        <f t="shared" si="166"/>
        <v>255500</v>
      </c>
      <c r="G132" s="12">
        <f t="shared" ref="G132:H132" si="167">SUM(G135,G138)</f>
        <v>106400</v>
      </c>
      <c r="H132" s="12">
        <f t="shared" si="167"/>
        <v>149100</v>
      </c>
      <c r="I132" s="12">
        <f t="shared" si="128"/>
        <v>255500</v>
      </c>
      <c r="J132" s="12">
        <f t="shared" si="124"/>
        <v>0</v>
      </c>
      <c r="K132" s="13">
        <f t="shared" si="125"/>
        <v>1</v>
      </c>
      <c r="L132" s="12"/>
      <c r="N132" s="14" t="s">
        <v>97</v>
      </c>
    </row>
    <row r="133" spans="1:14" ht="16.5" thickTop="1" thickBot="1" x14ac:dyDescent="0.3">
      <c r="A133" s="6" t="str">
        <f t="shared" si="121"/>
        <v>b</v>
      </c>
      <c r="B133" s="1" t="s">
        <v>0</v>
      </c>
      <c r="C133" s="4" t="s">
        <v>6</v>
      </c>
      <c r="D133" s="12">
        <f t="shared" ref="D133:F133" si="168">SUM(D136,D139)</f>
        <v>0</v>
      </c>
      <c r="E133" s="9">
        <f t="shared" si="168"/>
        <v>257000</v>
      </c>
      <c r="F133" s="12">
        <f t="shared" si="168"/>
        <v>255500</v>
      </c>
      <c r="G133" s="12">
        <f t="shared" ref="G133:H133" si="169">SUM(G136,G139)</f>
        <v>106400</v>
      </c>
      <c r="H133" s="12">
        <f t="shared" si="169"/>
        <v>149100</v>
      </c>
      <c r="I133" s="12">
        <f t="shared" si="128"/>
        <v>255500</v>
      </c>
      <c r="J133" s="12">
        <f t="shared" si="124"/>
        <v>0</v>
      </c>
      <c r="K133" s="13">
        <f t="shared" si="125"/>
        <v>1</v>
      </c>
      <c r="L133" s="12"/>
      <c r="N133" s="14" t="s">
        <v>97</v>
      </c>
    </row>
    <row r="134" spans="1:14" s="14" customFormat="1" ht="46.5" thickTop="1" thickBot="1" x14ac:dyDescent="0.3">
      <c r="A134" s="14" t="str">
        <f t="shared" si="121"/>
        <v>b</v>
      </c>
      <c r="B134" s="15" t="s">
        <v>80</v>
      </c>
      <c r="C134" s="21" t="s">
        <v>79</v>
      </c>
      <c r="D134" s="18">
        <f t="shared" ref="D134:D135" si="170">SUM(D135)</f>
        <v>0</v>
      </c>
      <c r="E134" s="17">
        <f t="shared" ref="E134:H135" si="171">SUM(E135)</f>
        <v>257000</v>
      </c>
      <c r="F134" s="18">
        <f t="shared" si="171"/>
        <v>21700</v>
      </c>
      <c r="G134" s="18">
        <f t="shared" si="171"/>
        <v>21700</v>
      </c>
      <c r="H134" s="18">
        <f t="shared" si="171"/>
        <v>0</v>
      </c>
      <c r="I134" s="18">
        <f t="shared" si="128"/>
        <v>21700</v>
      </c>
      <c r="J134" s="18">
        <f t="shared" si="124"/>
        <v>0</v>
      </c>
      <c r="K134" s="19">
        <f t="shared" si="125"/>
        <v>1</v>
      </c>
      <c r="L134" s="18"/>
      <c r="N134" s="14" t="s">
        <v>97</v>
      </c>
    </row>
    <row r="135" spans="1:14" ht="16.5" thickTop="1" thickBot="1" x14ac:dyDescent="0.3">
      <c r="A135" s="6" t="str">
        <f t="shared" si="121"/>
        <v>b</v>
      </c>
      <c r="B135" s="1" t="s">
        <v>0</v>
      </c>
      <c r="C135" s="4" t="s">
        <v>3</v>
      </c>
      <c r="D135" s="12">
        <f t="shared" si="170"/>
        <v>0</v>
      </c>
      <c r="E135" s="9">
        <f t="shared" si="171"/>
        <v>257000</v>
      </c>
      <c r="F135" s="12">
        <f t="shared" si="171"/>
        <v>21700</v>
      </c>
      <c r="G135" s="12">
        <f t="shared" si="171"/>
        <v>21700</v>
      </c>
      <c r="H135" s="12">
        <f t="shared" si="171"/>
        <v>0</v>
      </c>
      <c r="I135" s="12">
        <f t="shared" si="128"/>
        <v>21700</v>
      </c>
      <c r="J135" s="12">
        <f t="shared" si="124"/>
        <v>0</v>
      </c>
      <c r="K135" s="13">
        <f t="shared" si="125"/>
        <v>1</v>
      </c>
      <c r="L135" s="12"/>
      <c r="N135" s="14" t="s">
        <v>97</v>
      </c>
    </row>
    <row r="136" spans="1:14" ht="16.5" thickTop="1" thickBot="1" x14ac:dyDescent="0.3">
      <c r="A136" s="6" t="str">
        <f t="shared" si="121"/>
        <v>b</v>
      </c>
      <c r="B136" s="1" t="s">
        <v>0</v>
      </c>
      <c r="C136" s="5" t="s">
        <v>6</v>
      </c>
      <c r="D136" s="12"/>
      <c r="E136" s="9">
        <v>257000</v>
      </c>
      <c r="F136" s="12">
        <v>21700</v>
      </c>
      <c r="G136" s="12">
        <v>21700</v>
      </c>
      <c r="H136" s="12"/>
      <c r="I136" s="12">
        <f t="shared" si="128"/>
        <v>21700</v>
      </c>
      <c r="J136" s="12">
        <f t="shared" si="124"/>
        <v>0</v>
      </c>
      <c r="K136" s="13">
        <f t="shared" si="125"/>
        <v>1</v>
      </c>
      <c r="L136" s="12"/>
      <c r="N136" s="14" t="s">
        <v>97</v>
      </c>
    </row>
    <row r="137" spans="1:14" s="23" customFormat="1" ht="76.5" thickTop="1" thickBot="1" x14ac:dyDescent="0.3">
      <c r="A137" s="23" t="str">
        <f t="shared" si="121"/>
        <v>b</v>
      </c>
      <c r="B137" s="24" t="s">
        <v>81</v>
      </c>
      <c r="C137" s="28" t="s">
        <v>82</v>
      </c>
      <c r="D137" s="25">
        <f t="shared" ref="D137:D138" si="172">SUM(D138)</f>
        <v>0</v>
      </c>
      <c r="E137" s="26">
        <f t="shared" ref="E137:H138" si="173">SUM(E138)</f>
        <v>0</v>
      </c>
      <c r="F137" s="25">
        <f t="shared" si="173"/>
        <v>233800</v>
      </c>
      <c r="G137" s="25">
        <f t="shared" si="173"/>
        <v>84700</v>
      </c>
      <c r="H137" s="25">
        <f t="shared" si="173"/>
        <v>149100</v>
      </c>
      <c r="I137" s="25">
        <f t="shared" si="128"/>
        <v>233800</v>
      </c>
      <c r="J137" s="25">
        <f t="shared" si="124"/>
        <v>0</v>
      </c>
      <c r="K137" s="27">
        <f t="shared" si="125"/>
        <v>1</v>
      </c>
      <c r="L137" s="25"/>
      <c r="N137" s="23" t="s">
        <v>97</v>
      </c>
    </row>
    <row r="138" spans="1:14" ht="16.5" thickTop="1" thickBot="1" x14ac:dyDescent="0.3">
      <c r="A138" s="6" t="str">
        <f t="shared" si="121"/>
        <v>b</v>
      </c>
      <c r="B138" s="1" t="s">
        <v>0</v>
      </c>
      <c r="C138" s="4" t="s">
        <v>3</v>
      </c>
      <c r="D138" s="12">
        <f t="shared" si="172"/>
        <v>0</v>
      </c>
      <c r="E138" s="9">
        <f t="shared" si="173"/>
        <v>0</v>
      </c>
      <c r="F138" s="12">
        <f t="shared" si="173"/>
        <v>233800</v>
      </c>
      <c r="G138" s="12">
        <f t="shared" si="173"/>
        <v>84700</v>
      </c>
      <c r="H138" s="12">
        <f t="shared" si="173"/>
        <v>149100</v>
      </c>
      <c r="I138" s="12">
        <f t="shared" si="128"/>
        <v>233800</v>
      </c>
      <c r="J138" s="12">
        <f t="shared" si="124"/>
        <v>0</v>
      </c>
      <c r="K138" s="13">
        <f t="shared" si="125"/>
        <v>1</v>
      </c>
      <c r="L138" s="12"/>
      <c r="N138" s="14" t="s">
        <v>97</v>
      </c>
    </row>
    <row r="139" spans="1:14" ht="16.5" thickTop="1" thickBot="1" x14ac:dyDescent="0.3">
      <c r="A139" s="6" t="str">
        <f t="shared" si="121"/>
        <v>b</v>
      </c>
      <c r="B139" s="1" t="s">
        <v>0</v>
      </c>
      <c r="C139" s="5" t="s">
        <v>6</v>
      </c>
      <c r="D139" s="12"/>
      <c r="E139" s="9">
        <v>0</v>
      </c>
      <c r="F139" s="12">
        <v>233800</v>
      </c>
      <c r="G139" s="12">
        <v>84700</v>
      </c>
      <c r="H139" s="12">
        <f>+F139-G139</f>
        <v>149100</v>
      </c>
      <c r="I139" s="12">
        <f t="shared" si="128"/>
        <v>233800</v>
      </c>
      <c r="J139" s="12">
        <f t="shared" si="124"/>
        <v>0</v>
      </c>
      <c r="K139" s="13">
        <f t="shared" si="125"/>
        <v>1</v>
      </c>
      <c r="L139" s="12"/>
      <c r="N139" s="14" t="s">
        <v>97</v>
      </c>
    </row>
    <row r="140" spans="1:14" s="29" customFormat="1" ht="16.5" thickTop="1" thickBot="1" x14ac:dyDescent="0.3">
      <c r="A140" s="29" t="str">
        <f t="shared" si="121"/>
        <v>b</v>
      </c>
      <c r="B140" s="30" t="s">
        <v>83</v>
      </c>
      <c r="C140" s="35" t="s">
        <v>84</v>
      </c>
      <c r="D140" s="32">
        <f t="shared" ref="D140:D141" si="174">SUM(D141)</f>
        <v>0</v>
      </c>
      <c r="E140" s="33">
        <f t="shared" ref="E140:H141" si="175">SUM(E141)</f>
        <v>0</v>
      </c>
      <c r="F140" s="32">
        <f t="shared" si="175"/>
        <v>496100</v>
      </c>
      <c r="G140" s="32">
        <f t="shared" si="175"/>
        <v>218100</v>
      </c>
      <c r="H140" s="32">
        <f t="shared" si="175"/>
        <v>381675</v>
      </c>
      <c r="I140" s="32">
        <f t="shared" si="128"/>
        <v>599775</v>
      </c>
      <c r="J140" s="32">
        <f t="shared" si="124"/>
        <v>-103675</v>
      </c>
      <c r="K140" s="34">
        <f t="shared" si="125"/>
        <v>1.208980044345898</v>
      </c>
      <c r="L140" s="32"/>
      <c r="N140" s="29" t="s">
        <v>97</v>
      </c>
    </row>
    <row r="141" spans="1:14" ht="16.5" thickTop="1" thickBot="1" x14ac:dyDescent="0.3">
      <c r="A141" s="6" t="str">
        <f t="shared" si="121"/>
        <v>b</v>
      </c>
      <c r="B141" s="1" t="s">
        <v>0</v>
      </c>
      <c r="C141" s="3" t="s">
        <v>3</v>
      </c>
      <c r="D141" s="12">
        <f t="shared" si="174"/>
        <v>0</v>
      </c>
      <c r="E141" s="9">
        <f t="shared" si="175"/>
        <v>0</v>
      </c>
      <c r="F141" s="12">
        <f t="shared" si="175"/>
        <v>496100</v>
      </c>
      <c r="G141" s="12">
        <f t="shared" si="175"/>
        <v>218100</v>
      </c>
      <c r="H141" s="12">
        <f t="shared" si="175"/>
        <v>381675</v>
      </c>
      <c r="I141" s="12">
        <f t="shared" si="128"/>
        <v>599775</v>
      </c>
      <c r="J141" s="12">
        <f t="shared" si="124"/>
        <v>-103675</v>
      </c>
      <c r="K141" s="13">
        <f t="shared" si="125"/>
        <v>1.208980044345898</v>
      </c>
      <c r="L141" s="12"/>
      <c r="N141" s="14" t="s">
        <v>97</v>
      </c>
    </row>
    <row r="142" spans="1:14" ht="16.5" thickTop="1" thickBot="1" x14ac:dyDescent="0.3">
      <c r="A142" s="6" t="str">
        <f t="shared" si="121"/>
        <v>b</v>
      </c>
      <c r="B142" s="1" t="s">
        <v>0</v>
      </c>
      <c r="C142" s="4" t="s">
        <v>6</v>
      </c>
      <c r="D142" s="12"/>
      <c r="E142" s="9">
        <v>0</v>
      </c>
      <c r="F142" s="12">
        <v>496100</v>
      </c>
      <c r="G142" s="12">
        <v>218100</v>
      </c>
      <c r="H142" s="12">
        <f>+(G142/4)*7</f>
        <v>381675</v>
      </c>
      <c r="I142" s="12">
        <f t="shared" si="128"/>
        <v>599775</v>
      </c>
      <c r="J142" s="12">
        <f t="shared" si="124"/>
        <v>-103675</v>
      </c>
      <c r="K142" s="13">
        <f t="shared" si="125"/>
        <v>1.208980044345898</v>
      </c>
      <c r="L142" s="12"/>
      <c r="N142" s="14" t="s">
        <v>97</v>
      </c>
    </row>
    <row r="143" spans="1:14" s="14" customFormat="1" ht="31.5" thickTop="1" thickBot="1" x14ac:dyDescent="0.3">
      <c r="A143" s="14" t="str">
        <f t="shared" si="121"/>
        <v>b</v>
      </c>
      <c r="B143" s="15" t="s">
        <v>85</v>
      </c>
      <c r="C143" s="16" t="s">
        <v>86</v>
      </c>
      <c r="D143" s="18">
        <f t="shared" ref="D143" si="176">SUM(D144,D148)</f>
        <v>89141</v>
      </c>
      <c r="E143" s="17">
        <f t="shared" ref="E143" si="177">SUM(E144,E148)</f>
        <v>7300000</v>
      </c>
      <c r="F143" s="18">
        <f t="shared" ref="F143" si="178">SUM(F144,F148)</f>
        <v>7300000</v>
      </c>
      <c r="G143" s="18">
        <f t="shared" ref="G143:H143" si="179">SUM(G144,G148)</f>
        <v>2835740</v>
      </c>
      <c r="H143" s="18">
        <f t="shared" si="179"/>
        <v>4375119</v>
      </c>
      <c r="I143" s="18">
        <f t="shared" si="128"/>
        <v>7210859</v>
      </c>
      <c r="J143" s="18">
        <f t="shared" si="124"/>
        <v>89141</v>
      </c>
      <c r="K143" s="19">
        <f t="shared" si="125"/>
        <v>0.98778890410958908</v>
      </c>
      <c r="L143" s="18"/>
      <c r="N143" s="14" t="s">
        <v>97</v>
      </c>
    </row>
    <row r="144" spans="1:14" ht="16.5" thickTop="1" thickBot="1" x14ac:dyDescent="0.3">
      <c r="A144" s="6" t="str">
        <f t="shared" ref="A144:A148" si="180">IF(D144+E144+F144+G144+H144+I144&lt;=0,"a","b")</f>
        <v>b</v>
      </c>
      <c r="B144" s="1" t="s">
        <v>0</v>
      </c>
      <c r="C144" s="2" t="s">
        <v>3</v>
      </c>
      <c r="D144" s="12">
        <f t="shared" ref="D144" si="181">SUM(D145:D147)</f>
        <v>89141</v>
      </c>
      <c r="E144" s="9">
        <f t="shared" ref="E144" si="182">SUM(E145:E147)</f>
        <v>7210000</v>
      </c>
      <c r="F144" s="12">
        <f t="shared" ref="F144" si="183">SUM(F145:F147)</f>
        <v>7210000</v>
      </c>
      <c r="G144" s="12">
        <f t="shared" ref="G144:H144" si="184">SUM(G145:G147)</f>
        <v>2787488</v>
      </c>
      <c r="H144" s="12">
        <f t="shared" si="184"/>
        <v>4333371</v>
      </c>
      <c r="I144" s="12">
        <f t="shared" si="128"/>
        <v>7120859</v>
      </c>
      <c r="J144" s="12">
        <f t="shared" ref="J144:J148" si="185">F144-I144</f>
        <v>89141</v>
      </c>
      <c r="K144" s="13">
        <f t="shared" ref="K144:K148" si="186">I144/F144</f>
        <v>0.98763647711511793</v>
      </c>
      <c r="L144" s="12"/>
      <c r="N144" s="14" t="s">
        <v>97</v>
      </c>
    </row>
    <row r="145" spans="1:14" ht="16.5" thickTop="1" thickBot="1" x14ac:dyDescent="0.3">
      <c r="A145" s="6" t="str">
        <f t="shared" si="180"/>
        <v>b</v>
      </c>
      <c r="B145" s="1" t="s">
        <v>0</v>
      </c>
      <c r="C145" s="3" t="s">
        <v>5</v>
      </c>
      <c r="D145" s="12">
        <v>89141</v>
      </c>
      <c r="E145" s="9">
        <v>7130000</v>
      </c>
      <c r="F145" s="12">
        <v>7123000</v>
      </c>
      <c r="G145" s="12">
        <v>2766942</v>
      </c>
      <c r="H145" s="12">
        <f>+F145-G145-D145</f>
        <v>4266917</v>
      </c>
      <c r="I145" s="12">
        <f t="shared" ref="I145:I148" si="187">G145+H145</f>
        <v>7033859</v>
      </c>
      <c r="J145" s="12">
        <f t="shared" si="185"/>
        <v>89141</v>
      </c>
      <c r="K145" s="13">
        <f t="shared" si="186"/>
        <v>0.98748546960550332</v>
      </c>
      <c r="L145" s="12"/>
      <c r="N145" s="14" t="s">
        <v>97</v>
      </c>
    </row>
    <row r="146" spans="1:14" ht="16.5" thickTop="1" thickBot="1" x14ac:dyDescent="0.3">
      <c r="A146" s="6" t="str">
        <f t="shared" si="180"/>
        <v>b</v>
      </c>
      <c r="B146" s="1" t="s">
        <v>0</v>
      </c>
      <c r="C146" s="3" t="s">
        <v>6</v>
      </c>
      <c r="D146" s="12"/>
      <c r="E146" s="9">
        <v>30000</v>
      </c>
      <c r="F146" s="12">
        <v>37000</v>
      </c>
      <c r="G146" s="12">
        <v>19797</v>
      </c>
      <c r="H146" s="12">
        <f t="shared" ref="H146:H148" si="188">+F146-G146-D146</f>
        <v>17203</v>
      </c>
      <c r="I146" s="12">
        <f t="shared" si="187"/>
        <v>37000</v>
      </c>
      <c r="J146" s="12">
        <f t="shared" si="185"/>
        <v>0</v>
      </c>
      <c r="K146" s="13">
        <f t="shared" si="186"/>
        <v>1</v>
      </c>
      <c r="L146" s="12"/>
      <c r="N146" s="14" t="s">
        <v>97</v>
      </c>
    </row>
    <row r="147" spans="1:14" ht="16.5" thickTop="1" thickBot="1" x14ac:dyDescent="0.3">
      <c r="A147" s="6" t="str">
        <f t="shared" si="180"/>
        <v>b</v>
      </c>
      <c r="B147" s="1" t="s">
        <v>0</v>
      </c>
      <c r="C147" s="3" t="s">
        <v>7</v>
      </c>
      <c r="D147" s="12"/>
      <c r="E147" s="9">
        <v>50000</v>
      </c>
      <c r="F147" s="12">
        <v>50000</v>
      </c>
      <c r="G147" s="12">
        <v>749</v>
      </c>
      <c r="H147" s="12">
        <f t="shared" si="188"/>
        <v>49251</v>
      </c>
      <c r="I147" s="12">
        <f t="shared" si="187"/>
        <v>50000</v>
      </c>
      <c r="J147" s="12">
        <f t="shared" si="185"/>
        <v>0</v>
      </c>
      <c r="K147" s="13">
        <f t="shared" si="186"/>
        <v>1</v>
      </c>
      <c r="L147" s="12"/>
      <c r="N147" s="14" t="s">
        <v>97</v>
      </c>
    </row>
    <row r="148" spans="1:14" ht="16.5" thickTop="1" thickBot="1" x14ac:dyDescent="0.3">
      <c r="A148" s="6" t="str">
        <f t="shared" si="180"/>
        <v>b</v>
      </c>
      <c r="B148" s="1" t="s">
        <v>0</v>
      </c>
      <c r="C148" s="2" t="s">
        <v>8</v>
      </c>
      <c r="D148" s="12"/>
      <c r="E148" s="9">
        <v>90000</v>
      </c>
      <c r="F148" s="12">
        <v>90000</v>
      </c>
      <c r="G148" s="12">
        <v>48252</v>
      </c>
      <c r="H148" s="12">
        <f t="shared" si="188"/>
        <v>41748</v>
      </c>
      <c r="I148" s="12">
        <f t="shared" si="187"/>
        <v>90000</v>
      </c>
      <c r="J148" s="12">
        <f t="shared" si="185"/>
        <v>0</v>
      </c>
      <c r="K148" s="13">
        <f t="shared" si="186"/>
        <v>1</v>
      </c>
      <c r="L148" s="12"/>
      <c r="N148" s="14" t="s">
        <v>97</v>
      </c>
    </row>
    <row r="149" spans="1:14" ht="0" hidden="1" customHeight="1" thickTop="1" x14ac:dyDescent="0.25"/>
    <row r="150" spans="1:14" ht="18" customHeight="1" thickTop="1" x14ac:dyDescent="0.25"/>
  </sheetData>
  <autoFilter ref="A1:N148"/>
  <pageMargins left="0.25" right="0.25" top="0.75" bottom="0.75" header="0.3" footer="0.3"/>
  <pageSetup scale="44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Daji</dc:creator>
  <cp:keywords/>
  <dc:description/>
  <cp:lastModifiedBy>Durushadze</cp:lastModifiedBy>
  <cp:lastPrinted>2020-05-21T07:32:30Z</cp:lastPrinted>
  <dcterms:created xsi:type="dcterms:W3CDTF">2020-05-20T17:37:59Z</dcterms:created>
  <dcterms:modified xsi:type="dcterms:W3CDTF">2020-05-25T12:42:55Z</dcterms:modified>
  <cp:category/>
  <cp:contentStatus/>
</cp:coreProperties>
</file>